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ml.chartshapes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4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5.xml" ContentType="application/vnd.openxmlformats-officedocument.drawingml.chartshapes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6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7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8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9.xml" ContentType="application/vnd.openxmlformats-officedocument.drawingml.chartshapes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10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11.xml" ContentType="application/vnd.openxmlformats-officedocument.drawingml.chartshapes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12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13.xml" ContentType="application/vnd.openxmlformats-officedocument.drawingml.chartshapes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14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drawings/drawing15.xml" ContentType="application/vnd.openxmlformats-officedocument.drawingml.chartshapes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16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drawings/drawing17.xml" ContentType="application/vnd.openxmlformats-officedocument.drawingml.chartshapes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18.xml" ContentType="application/vnd.openxmlformats-officedocument.drawing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drawings/drawing19.xml" ContentType="application/vnd.openxmlformats-officedocument.drawingml.chartshapes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20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drawings/drawing21.xml" ContentType="application/vnd.openxmlformats-officedocument.drawingml.chartshapes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drawings/drawing22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drawings/drawing23.xml" ContentType="application/vnd.openxmlformats-officedocument.drawingml.chartshapes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drawings/drawing24.xml" ContentType="application/vnd.openxmlformats-officedocument.drawing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drawings/drawing25.xml" ContentType="application/vnd.openxmlformats-officedocument.drawingml.chartshapes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drawings/drawing26.xml" ContentType="application/vnd.openxmlformats-officedocument.drawing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drawings/drawing27.xml" ContentType="application/vnd.openxmlformats-officedocument.drawingml.chartshapes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drawings/drawing28.xml" ContentType="application/vnd.openxmlformats-officedocument.drawing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drawings/drawing29.xml" ContentType="application/vnd.openxmlformats-officedocument.drawingml.chartshapes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drawings/drawing30.xml" ContentType="application/vnd.openxmlformats-officedocument.drawing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drawings/drawing31.xml" ContentType="application/vnd.openxmlformats-officedocument.drawingml.chartshapes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drawings/drawing32.xml" ContentType="application/vnd.openxmlformats-officedocument.drawing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drawings/drawing33.xml" ContentType="application/vnd.openxmlformats-officedocument.drawingml.chartshapes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drawings/drawing34.xml" ContentType="application/vnd.openxmlformats-officedocument.drawing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drawings/drawing35.xml" ContentType="application/vnd.openxmlformats-officedocument.drawingml.chartshapes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drawings/drawing36.xml" ContentType="application/vnd.openxmlformats-officedocument.drawing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drawings/drawing37.xml" ContentType="application/vnd.openxmlformats-officedocument.drawingml.chartshapes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drawings/drawing38.xml" ContentType="application/vnd.openxmlformats-officedocument.drawing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drawings/drawing39.xml" ContentType="application/vnd.openxmlformats-officedocument.drawingml.chartshapes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drawings/drawing40.xml" ContentType="application/vnd.openxmlformats-officedocument.drawing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drawings/drawing41.xml" ContentType="application/vnd.openxmlformats-officedocument.drawingml.chartshapes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drawings/drawing42.xml" ContentType="application/vnd.openxmlformats-officedocument.drawing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drawings/drawing43.xml" ContentType="application/vnd.openxmlformats-officedocument.drawingml.chartshapes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drawings/drawing44.xml" ContentType="application/vnd.openxmlformats-officedocument.drawing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drawings/drawing45.xml" ContentType="application/vnd.openxmlformats-officedocument.drawingml.chartshapes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drawings/drawing46.xml" ContentType="application/vnd.openxmlformats-officedocument.drawing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drawings/drawing47.xml" ContentType="application/vnd.openxmlformats-officedocument.drawingml.chartshapes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drawings/drawing48.xml" ContentType="application/vnd.openxmlformats-officedocument.drawing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drawings/drawing49.xml" ContentType="application/vnd.openxmlformats-officedocument.drawingml.chartshapes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drawings/drawing50.xml" ContentType="application/vnd.openxmlformats-officedocument.drawing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drawings/drawing51.xml" ContentType="application/vnd.openxmlformats-officedocument.drawingml.chartshapes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drawings/drawing52.xml" ContentType="application/vnd.openxmlformats-officedocument.drawing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drawings/drawing53.xml" ContentType="application/vnd.openxmlformats-officedocument.drawingml.chartshapes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drawings/drawing54.xml" ContentType="application/vnd.openxmlformats-officedocument.drawing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drawings/drawing55.xml" ContentType="application/vnd.openxmlformats-officedocument.drawingml.chartshapes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drawings/drawing56.xml" ContentType="application/vnd.openxmlformats-officedocument.drawing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drawings/drawing57.xml" ContentType="application/vnd.openxmlformats-officedocument.drawingml.chartshapes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drawings/drawing58.xml" ContentType="application/vnd.openxmlformats-officedocument.drawing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drawings/drawing59.xml" ContentType="application/vnd.openxmlformats-officedocument.drawingml.chartshapes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drawings/drawing60.xml" ContentType="application/vnd.openxmlformats-officedocument.drawing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charts/chart297.xml" ContentType="application/vnd.openxmlformats-officedocument.drawingml.chart+xml"/>
  <Override PartName="/xl/drawings/drawing61.xml" ContentType="application/vnd.openxmlformats-officedocument.drawingml.chartshapes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drawings/drawing62.xml" ContentType="application/vnd.openxmlformats-officedocument.drawing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charts/chart304.xml" ContentType="application/vnd.openxmlformats-officedocument.drawingml.chart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charts/chart307.xml" ContentType="application/vnd.openxmlformats-officedocument.drawingml.chart+xml"/>
  <Override PartName="/xl/drawings/drawing63.xml" ContentType="application/vnd.openxmlformats-officedocument.drawingml.chartshapes+xml"/>
  <Override PartName="/xl/charts/chart308.xml" ContentType="application/vnd.openxmlformats-officedocument.drawingml.chart+xml"/>
  <Override PartName="/xl/charts/chart309.xml" ContentType="application/vnd.openxmlformats-officedocument.drawingml.chart+xml"/>
  <Override PartName="/xl/charts/chart310.xml" ContentType="application/vnd.openxmlformats-officedocument.drawingml.chart+xml"/>
  <Override PartName="/xl/drawings/drawing64.xml" ContentType="application/vnd.openxmlformats-officedocument.drawing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drawings/drawing65.xml" ContentType="application/vnd.openxmlformats-officedocument.drawingml.chartshapes+xml"/>
  <Override PartName="/xl/charts/chart318.xml" ContentType="application/vnd.openxmlformats-officedocument.drawingml.chart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drawings/drawing66.xml" ContentType="application/vnd.openxmlformats-officedocument.drawing+xml"/>
  <Override PartName="/xl/charts/chart321.xml" ContentType="application/vnd.openxmlformats-officedocument.drawingml.chart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charts/chart325.xml" ContentType="application/vnd.openxmlformats-officedocument.drawingml.chart+xml"/>
  <Override PartName="/xl/charts/chart326.xml" ContentType="application/vnd.openxmlformats-officedocument.drawingml.chart+xml"/>
  <Override PartName="/xl/charts/chart327.xml" ContentType="application/vnd.openxmlformats-officedocument.drawingml.chart+xml"/>
  <Override PartName="/xl/drawings/drawing67.xml" ContentType="application/vnd.openxmlformats-officedocument.drawingml.chartshapes+xml"/>
  <Override PartName="/xl/charts/chart328.xml" ContentType="application/vnd.openxmlformats-officedocument.drawingml.chart+xml"/>
  <Override PartName="/xl/charts/chart329.xml" ContentType="application/vnd.openxmlformats-officedocument.drawingml.chart+xml"/>
  <Override PartName="/xl/charts/chart330.xml" ContentType="application/vnd.openxmlformats-officedocument.drawingml.chart+xml"/>
  <Override PartName="/xl/drawings/drawing68.xml" ContentType="application/vnd.openxmlformats-officedocument.drawing+xml"/>
  <Override PartName="/xl/charts/chart331.xml" ContentType="application/vnd.openxmlformats-officedocument.drawingml.chart+xml"/>
  <Override PartName="/xl/charts/chart332.xml" ContentType="application/vnd.openxmlformats-officedocument.drawingml.chart+xml"/>
  <Override PartName="/xl/charts/chart333.xml" ContentType="application/vnd.openxmlformats-officedocument.drawingml.chart+xml"/>
  <Override PartName="/xl/charts/chart334.xml" ContentType="application/vnd.openxmlformats-officedocument.drawingml.chart+xml"/>
  <Override PartName="/xl/charts/chart335.xml" ContentType="application/vnd.openxmlformats-officedocument.drawingml.chart+xml"/>
  <Override PartName="/xl/charts/chart336.xml" ContentType="application/vnd.openxmlformats-officedocument.drawingml.chart+xml"/>
  <Override PartName="/xl/charts/chart337.xml" ContentType="application/vnd.openxmlformats-officedocument.drawingml.chart+xml"/>
  <Override PartName="/xl/drawings/drawing69.xml" ContentType="application/vnd.openxmlformats-officedocument.drawingml.chartshapes+xml"/>
  <Override PartName="/xl/charts/chart338.xml" ContentType="application/vnd.openxmlformats-officedocument.drawingml.chart+xml"/>
  <Override PartName="/xl/charts/chart339.xml" ContentType="application/vnd.openxmlformats-officedocument.drawingml.chart+xml"/>
  <Override PartName="/xl/charts/chart340.xml" ContentType="application/vnd.openxmlformats-officedocument.drawingml.chart+xml"/>
  <Override PartName="/xl/drawings/drawing70.xml" ContentType="application/vnd.openxmlformats-officedocument.drawing+xml"/>
  <Override PartName="/xl/charts/chart341.xml" ContentType="application/vnd.openxmlformats-officedocument.drawingml.chart+xml"/>
  <Override PartName="/xl/charts/chart342.xml" ContentType="application/vnd.openxmlformats-officedocument.drawingml.chart+xml"/>
  <Override PartName="/xl/charts/chart343.xml" ContentType="application/vnd.openxmlformats-officedocument.drawingml.chart+xml"/>
  <Override PartName="/xl/charts/chart344.xml" ContentType="application/vnd.openxmlformats-officedocument.drawingml.chart+xml"/>
  <Override PartName="/xl/charts/chart345.xml" ContentType="application/vnd.openxmlformats-officedocument.drawingml.chart+xml"/>
  <Override PartName="/xl/charts/chart346.xml" ContentType="application/vnd.openxmlformats-officedocument.drawingml.chart+xml"/>
  <Override PartName="/xl/charts/chart347.xml" ContentType="application/vnd.openxmlformats-officedocument.drawingml.chart+xml"/>
  <Override PartName="/xl/drawings/drawing71.xml" ContentType="application/vnd.openxmlformats-officedocument.drawingml.chartshapes+xml"/>
  <Override PartName="/xl/charts/chart348.xml" ContentType="application/vnd.openxmlformats-officedocument.drawingml.chart+xml"/>
  <Override PartName="/xl/charts/chart349.xml" ContentType="application/vnd.openxmlformats-officedocument.drawingml.chart+xml"/>
  <Override PartName="/xl/charts/chart350.xml" ContentType="application/vnd.openxmlformats-officedocument.drawingml.chart+xml"/>
  <Override PartName="/xl/drawings/drawing72.xml" ContentType="application/vnd.openxmlformats-officedocument.drawing+xml"/>
  <Override PartName="/xl/charts/chart351.xml" ContentType="application/vnd.openxmlformats-officedocument.drawingml.chart+xml"/>
  <Override PartName="/xl/charts/chart352.xml" ContentType="application/vnd.openxmlformats-officedocument.drawingml.chart+xml"/>
  <Override PartName="/xl/charts/chart353.xml" ContentType="application/vnd.openxmlformats-officedocument.drawingml.chart+xml"/>
  <Override PartName="/xl/charts/chart354.xml" ContentType="application/vnd.openxmlformats-officedocument.drawingml.chart+xml"/>
  <Override PartName="/xl/charts/chart355.xml" ContentType="application/vnd.openxmlformats-officedocument.drawingml.chart+xml"/>
  <Override PartName="/xl/charts/chart356.xml" ContentType="application/vnd.openxmlformats-officedocument.drawingml.chart+xml"/>
  <Override PartName="/xl/charts/chart357.xml" ContentType="application/vnd.openxmlformats-officedocument.drawingml.chart+xml"/>
  <Override PartName="/xl/drawings/drawing73.xml" ContentType="application/vnd.openxmlformats-officedocument.drawingml.chartshapes+xml"/>
  <Override PartName="/xl/charts/chart358.xml" ContentType="application/vnd.openxmlformats-officedocument.drawingml.chart+xml"/>
  <Override PartName="/xl/charts/chart359.xml" ContentType="application/vnd.openxmlformats-officedocument.drawingml.chart+xml"/>
  <Override PartName="/xl/charts/chart360.xml" ContentType="application/vnd.openxmlformats-officedocument.drawingml.chart+xml"/>
  <Override PartName="/xl/drawings/drawing74.xml" ContentType="application/vnd.openxmlformats-officedocument.drawing+xml"/>
  <Override PartName="/xl/charts/chart361.xml" ContentType="application/vnd.openxmlformats-officedocument.drawingml.chart+xml"/>
  <Override PartName="/xl/charts/chart362.xml" ContentType="application/vnd.openxmlformats-officedocument.drawingml.chart+xml"/>
  <Override PartName="/xl/charts/chart363.xml" ContentType="application/vnd.openxmlformats-officedocument.drawingml.chart+xml"/>
  <Override PartName="/xl/charts/chart364.xml" ContentType="application/vnd.openxmlformats-officedocument.drawingml.chart+xml"/>
  <Override PartName="/xl/charts/chart365.xml" ContentType="application/vnd.openxmlformats-officedocument.drawingml.chart+xml"/>
  <Override PartName="/xl/charts/chart366.xml" ContentType="application/vnd.openxmlformats-officedocument.drawingml.chart+xml"/>
  <Override PartName="/xl/charts/chart367.xml" ContentType="application/vnd.openxmlformats-officedocument.drawingml.chart+xml"/>
  <Override PartName="/xl/drawings/drawing75.xml" ContentType="application/vnd.openxmlformats-officedocument.drawingml.chartshapes+xml"/>
  <Override PartName="/xl/charts/chart368.xml" ContentType="application/vnd.openxmlformats-officedocument.drawingml.chart+xml"/>
  <Override PartName="/xl/charts/chart369.xml" ContentType="application/vnd.openxmlformats-officedocument.drawingml.chart+xml"/>
  <Override PartName="/xl/charts/chart370.xml" ContentType="application/vnd.openxmlformats-officedocument.drawingml.chart+xml"/>
  <Override PartName="/xl/drawings/drawing76.xml" ContentType="application/vnd.openxmlformats-officedocument.drawing+xml"/>
  <Override PartName="/xl/charts/chart371.xml" ContentType="application/vnd.openxmlformats-officedocument.drawingml.chart+xml"/>
  <Override PartName="/xl/charts/chart372.xml" ContentType="application/vnd.openxmlformats-officedocument.drawingml.chart+xml"/>
  <Override PartName="/xl/charts/chart373.xml" ContentType="application/vnd.openxmlformats-officedocument.drawingml.chart+xml"/>
  <Override PartName="/xl/charts/chart374.xml" ContentType="application/vnd.openxmlformats-officedocument.drawingml.chart+xml"/>
  <Override PartName="/xl/charts/chart375.xml" ContentType="application/vnd.openxmlformats-officedocument.drawingml.chart+xml"/>
  <Override PartName="/xl/charts/chart376.xml" ContentType="application/vnd.openxmlformats-officedocument.drawingml.chart+xml"/>
  <Override PartName="/xl/charts/chart377.xml" ContentType="application/vnd.openxmlformats-officedocument.drawingml.chart+xml"/>
  <Override PartName="/xl/drawings/drawing77.xml" ContentType="application/vnd.openxmlformats-officedocument.drawingml.chartshapes+xml"/>
  <Override PartName="/xl/charts/chart378.xml" ContentType="application/vnd.openxmlformats-officedocument.drawingml.chart+xml"/>
  <Override PartName="/xl/charts/chart379.xml" ContentType="application/vnd.openxmlformats-officedocument.drawingml.chart+xml"/>
  <Override PartName="/xl/charts/chart380.xml" ContentType="application/vnd.openxmlformats-officedocument.drawingml.chart+xml"/>
  <Override PartName="/xl/drawings/drawing78.xml" ContentType="application/vnd.openxmlformats-officedocument.drawing+xml"/>
  <Override PartName="/xl/charts/chart381.xml" ContentType="application/vnd.openxmlformats-officedocument.drawingml.chart+xml"/>
  <Override PartName="/xl/charts/chart382.xml" ContentType="application/vnd.openxmlformats-officedocument.drawingml.chart+xml"/>
  <Override PartName="/xl/charts/chart383.xml" ContentType="application/vnd.openxmlformats-officedocument.drawingml.chart+xml"/>
  <Override PartName="/xl/charts/chart384.xml" ContentType="application/vnd.openxmlformats-officedocument.drawingml.chart+xml"/>
  <Override PartName="/xl/charts/chart385.xml" ContentType="application/vnd.openxmlformats-officedocument.drawingml.chart+xml"/>
  <Override PartName="/xl/charts/chart386.xml" ContentType="application/vnd.openxmlformats-officedocument.drawingml.chart+xml"/>
  <Override PartName="/xl/charts/chart387.xml" ContentType="application/vnd.openxmlformats-officedocument.drawingml.chart+xml"/>
  <Override PartName="/xl/drawings/drawing79.xml" ContentType="application/vnd.openxmlformats-officedocument.drawingml.chartshapes+xml"/>
  <Override PartName="/xl/charts/chart388.xml" ContentType="application/vnd.openxmlformats-officedocument.drawingml.chart+xml"/>
  <Override PartName="/xl/charts/chart389.xml" ContentType="application/vnd.openxmlformats-officedocument.drawingml.chart+xml"/>
  <Override PartName="/xl/charts/chart390.xml" ContentType="application/vnd.openxmlformats-officedocument.drawingml.chart+xml"/>
  <Override PartName="/xl/drawings/drawing80.xml" ContentType="application/vnd.openxmlformats-officedocument.drawing+xml"/>
  <Override PartName="/xl/charts/chart391.xml" ContentType="application/vnd.openxmlformats-officedocument.drawingml.chart+xml"/>
  <Override PartName="/xl/charts/chart392.xml" ContentType="application/vnd.openxmlformats-officedocument.drawingml.chart+xml"/>
  <Override PartName="/xl/charts/chart393.xml" ContentType="application/vnd.openxmlformats-officedocument.drawingml.chart+xml"/>
  <Override PartName="/xl/charts/chart394.xml" ContentType="application/vnd.openxmlformats-officedocument.drawingml.chart+xml"/>
  <Override PartName="/xl/charts/chart395.xml" ContentType="application/vnd.openxmlformats-officedocument.drawingml.chart+xml"/>
  <Override PartName="/xl/charts/chart396.xml" ContentType="application/vnd.openxmlformats-officedocument.drawingml.chart+xml"/>
  <Override PartName="/xl/charts/chart397.xml" ContentType="application/vnd.openxmlformats-officedocument.drawingml.chart+xml"/>
  <Override PartName="/xl/drawings/drawing81.xml" ContentType="application/vnd.openxmlformats-officedocument.drawingml.chartshapes+xml"/>
  <Override PartName="/xl/charts/chart398.xml" ContentType="application/vnd.openxmlformats-officedocument.drawingml.chart+xml"/>
  <Override PartName="/xl/charts/chart399.xml" ContentType="application/vnd.openxmlformats-officedocument.drawingml.chart+xml"/>
  <Override PartName="/xl/charts/chart400.xml" ContentType="application/vnd.openxmlformats-officedocument.drawingml.chart+xml"/>
  <Override PartName="/xl/drawings/drawing82.xml" ContentType="application/vnd.openxmlformats-officedocument.drawing+xml"/>
  <Override PartName="/xl/charts/chart401.xml" ContentType="application/vnd.openxmlformats-officedocument.drawingml.chart+xml"/>
  <Override PartName="/xl/charts/chart402.xml" ContentType="application/vnd.openxmlformats-officedocument.drawingml.chart+xml"/>
  <Override PartName="/xl/charts/chart403.xml" ContentType="application/vnd.openxmlformats-officedocument.drawingml.chart+xml"/>
  <Override PartName="/xl/charts/chart404.xml" ContentType="application/vnd.openxmlformats-officedocument.drawingml.chart+xml"/>
  <Override PartName="/xl/charts/chart405.xml" ContentType="application/vnd.openxmlformats-officedocument.drawingml.chart+xml"/>
  <Override PartName="/xl/charts/chart406.xml" ContentType="application/vnd.openxmlformats-officedocument.drawingml.chart+xml"/>
  <Override PartName="/xl/charts/chart407.xml" ContentType="application/vnd.openxmlformats-officedocument.drawingml.chart+xml"/>
  <Override PartName="/xl/drawings/drawing83.xml" ContentType="application/vnd.openxmlformats-officedocument.drawingml.chartshapes+xml"/>
  <Override PartName="/xl/charts/chart408.xml" ContentType="application/vnd.openxmlformats-officedocument.drawingml.chart+xml"/>
  <Override PartName="/xl/charts/chart409.xml" ContentType="application/vnd.openxmlformats-officedocument.drawingml.chart+xml"/>
  <Override PartName="/xl/charts/chart410.xml" ContentType="application/vnd.openxmlformats-officedocument.drawingml.chart+xml"/>
  <Override PartName="/xl/drawings/drawing84.xml" ContentType="application/vnd.openxmlformats-officedocument.drawing+xml"/>
  <Override PartName="/xl/charts/chart411.xml" ContentType="application/vnd.openxmlformats-officedocument.drawingml.chart+xml"/>
  <Override PartName="/xl/charts/chart412.xml" ContentType="application/vnd.openxmlformats-officedocument.drawingml.chart+xml"/>
  <Override PartName="/xl/charts/chart413.xml" ContentType="application/vnd.openxmlformats-officedocument.drawingml.chart+xml"/>
  <Override PartName="/xl/charts/chart414.xml" ContentType="application/vnd.openxmlformats-officedocument.drawingml.chart+xml"/>
  <Override PartName="/xl/charts/chart415.xml" ContentType="application/vnd.openxmlformats-officedocument.drawingml.chart+xml"/>
  <Override PartName="/xl/charts/chart416.xml" ContentType="application/vnd.openxmlformats-officedocument.drawingml.chart+xml"/>
  <Override PartName="/xl/charts/chart417.xml" ContentType="application/vnd.openxmlformats-officedocument.drawingml.chart+xml"/>
  <Override PartName="/xl/drawings/drawing85.xml" ContentType="application/vnd.openxmlformats-officedocument.drawingml.chartshapes+xml"/>
  <Override PartName="/xl/charts/chart418.xml" ContentType="application/vnd.openxmlformats-officedocument.drawingml.chart+xml"/>
  <Override PartName="/xl/charts/chart419.xml" ContentType="application/vnd.openxmlformats-officedocument.drawingml.chart+xml"/>
  <Override PartName="/xl/charts/chart420.xml" ContentType="application/vnd.openxmlformats-officedocument.drawingml.chart+xml"/>
  <Override PartName="/xl/drawings/drawing86.xml" ContentType="application/vnd.openxmlformats-officedocument.drawing+xml"/>
  <Override PartName="/xl/charts/chart421.xml" ContentType="application/vnd.openxmlformats-officedocument.drawingml.chart+xml"/>
  <Override PartName="/xl/charts/chart422.xml" ContentType="application/vnd.openxmlformats-officedocument.drawingml.chart+xml"/>
  <Override PartName="/xl/charts/chart423.xml" ContentType="application/vnd.openxmlformats-officedocument.drawingml.chart+xml"/>
  <Override PartName="/xl/charts/chart424.xml" ContentType="application/vnd.openxmlformats-officedocument.drawingml.chart+xml"/>
  <Override PartName="/xl/charts/chart425.xml" ContentType="application/vnd.openxmlformats-officedocument.drawingml.chart+xml"/>
  <Override PartName="/xl/charts/chart426.xml" ContentType="application/vnd.openxmlformats-officedocument.drawingml.chart+xml"/>
  <Override PartName="/xl/charts/chart427.xml" ContentType="application/vnd.openxmlformats-officedocument.drawingml.chart+xml"/>
  <Override PartName="/xl/drawings/drawing87.xml" ContentType="application/vnd.openxmlformats-officedocument.drawingml.chartshapes+xml"/>
  <Override PartName="/xl/charts/chart428.xml" ContentType="application/vnd.openxmlformats-officedocument.drawingml.chart+xml"/>
  <Override PartName="/xl/charts/chart429.xml" ContentType="application/vnd.openxmlformats-officedocument.drawingml.chart+xml"/>
  <Override PartName="/xl/charts/chart430.xml" ContentType="application/vnd.openxmlformats-officedocument.drawingml.chart+xml"/>
  <Override PartName="/xl/drawings/drawing88.xml" ContentType="application/vnd.openxmlformats-officedocument.drawing+xml"/>
  <Override PartName="/xl/charts/chart431.xml" ContentType="application/vnd.openxmlformats-officedocument.drawingml.chart+xml"/>
  <Override PartName="/xl/charts/chart432.xml" ContentType="application/vnd.openxmlformats-officedocument.drawingml.chart+xml"/>
  <Override PartName="/xl/charts/chart433.xml" ContentType="application/vnd.openxmlformats-officedocument.drawingml.chart+xml"/>
  <Override PartName="/xl/charts/chart434.xml" ContentType="application/vnd.openxmlformats-officedocument.drawingml.chart+xml"/>
  <Override PartName="/xl/charts/chart435.xml" ContentType="application/vnd.openxmlformats-officedocument.drawingml.chart+xml"/>
  <Override PartName="/xl/charts/chart436.xml" ContentType="application/vnd.openxmlformats-officedocument.drawingml.chart+xml"/>
  <Override PartName="/xl/charts/chart437.xml" ContentType="application/vnd.openxmlformats-officedocument.drawingml.chart+xml"/>
  <Override PartName="/xl/drawings/drawing89.xml" ContentType="application/vnd.openxmlformats-officedocument.drawingml.chartshapes+xml"/>
  <Override PartName="/xl/charts/chart438.xml" ContentType="application/vnd.openxmlformats-officedocument.drawingml.chart+xml"/>
  <Override PartName="/xl/charts/chart439.xml" ContentType="application/vnd.openxmlformats-officedocument.drawingml.chart+xml"/>
  <Override PartName="/xl/charts/chart440.xml" ContentType="application/vnd.openxmlformats-officedocument.drawingml.chart+xml"/>
  <Override PartName="/xl/drawings/drawing90.xml" ContentType="application/vnd.openxmlformats-officedocument.drawing+xml"/>
  <Override PartName="/xl/charts/chart441.xml" ContentType="application/vnd.openxmlformats-officedocument.drawingml.chart+xml"/>
  <Override PartName="/xl/charts/chart442.xml" ContentType="application/vnd.openxmlformats-officedocument.drawingml.chart+xml"/>
  <Override PartName="/xl/charts/chart443.xml" ContentType="application/vnd.openxmlformats-officedocument.drawingml.chart+xml"/>
  <Override PartName="/xl/charts/chart444.xml" ContentType="application/vnd.openxmlformats-officedocument.drawingml.chart+xml"/>
  <Override PartName="/xl/charts/chart445.xml" ContentType="application/vnd.openxmlformats-officedocument.drawingml.chart+xml"/>
  <Override PartName="/xl/charts/chart446.xml" ContentType="application/vnd.openxmlformats-officedocument.drawingml.chart+xml"/>
  <Override PartName="/xl/charts/chart447.xml" ContentType="application/vnd.openxmlformats-officedocument.drawingml.chart+xml"/>
  <Override PartName="/xl/drawings/drawing91.xml" ContentType="application/vnd.openxmlformats-officedocument.drawingml.chartshapes+xml"/>
  <Override PartName="/xl/charts/chart448.xml" ContentType="application/vnd.openxmlformats-officedocument.drawingml.chart+xml"/>
  <Override PartName="/xl/charts/chart449.xml" ContentType="application/vnd.openxmlformats-officedocument.drawingml.chart+xml"/>
  <Override PartName="/xl/charts/chart450.xml" ContentType="application/vnd.openxmlformats-officedocument.drawingml.chart+xml"/>
  <Override PartName="/xl/drawings/drawing92.xml" ContentType="application/vnd.openxmlformats-officedocument.drawing+xml"/>
  <Override PartName="/xl/charts/chart451.xml" ContentType="application/vnd.openxmlformats-officedocument.drawingml.chart+xml"/>
  <Override PartName="/xl/charts/chart452.xml" ContentType="application/vnd.openxmlformats-officedocument.drawingml.chart+xml"/>
  <Override PartName="/xl/charts/chart453.xml" ContentType="application/vnd.openxmlformats-officedocument.drawingml.chart+xml"/>
  <Override PartName="/xl/charts/chart454.xml" ContentType="application/vnd.openxmlformats-officedocument.drawingml.chart+xml"/>
  <Override PartName="/xl/charts/chart455.xml" ContentType="application/vnd.openxmlformats-officedocument.drawingml.chart+xml"/>
  <Override PartName="/xl/charts/chart456.xml" ContentType="application/vnd.openxmlformats-officedocument.drawingml.chart+xml"/>
  <Override PartName="/xl/charts/chart457.xml" ContentType="application/vnd.openxmlformats-officedocument.drawingml.chart+xml"/>
  <Override PartName="/xl/drawings/drawing93.xml" ContentType="application/vnd.openxmlformats-officedocument.drawingml.chartshapes+xml"/>
  <Override PartName="/xl/charts/chart458.xml" ContentType="application/vnd.openxmlformats-officedocument.drawingml.chart+xml"/>
  <Override PartName="/xl/charts/chart459.xml" ContentType="application/vnd.openxmlformats-officedocument.drawingml.chart+xml"/>
  <Override PartName="/xl/charts/chart460.xml" ContentType="application/vnd.openxmlformats-officedocument.drawingml.chart+xml"/>
  <Override PartName="/xl/drawings/drawing94.xml" ContentType="application/vnd.openxmlformats-officedocument.drawing+xml"/>
  <Override PartName="/xl/charts/chart461.xml" ContentType="application/vnd.openxmlformats-officedocument.drawingml.chart+xml"/>
  <Override PartName="/xl/charts/chart462.xml" ContentType="application/vnd.openxmlformats-officedocument.drawingml.chart+xml"/>
  <Override PartName="/xl/charts/chart463.xml" ContentType="application/vnd.openxmlformats-officedocument.drawingml.chart+xml"/>
  <Override PartName="/xl/charts/chart464.xml" ContentType="application/vnd.openxmlformats-officedocument.drawingml.chart+xml"/>
  <Override PartName="/xl/charts/chart465.xml" ContentType="application/vnd.openxmlformats-officedocument.drawingml.chart+xml"/>
  <Override PartName="/xl/charts/chart466.xml" ContentType="application/vnd.openxmlformats-officedocument.drawingml.chart+xml"/>
  <Override PartName="/xl/charts/chart467.xml" ContentType="application/vnd.openxmlformats-officedocument.drawingml.chart+xml"/>
  <Override PartName="/xl/drawings/drawing95.xml" ContentType="application/vnd.openxmlformats-officedocument.drawingml.chartshapes+xml"/>
  <Override PartName="/xl/charts/chart468.xml" ContentType="application/vnd.openxmlformats-officedocument.drawingml.chart+xml"/>
  <Override PartName="/xl/charts/chart469.xml" ContentType="application/vnd.openxmlformats-officedocument.drawingml.chart+xml"/>
  <Override PartName="/xl/charts/chart470.xml" ContentType="application/vnd.openxmlformats-officedocument.drawingml.chart+xml"/>
  <Override PartName="/xl/drawings/drawing96.xml" ContentType="application/vnd.openxmlformats-officedocument.drawing+xml"/>
  <Override PartName="/xl/charts/chart471.xml" ContentType="application/vnd.openxmlformats-officedocument.drawingml.chart+xml"/>
  <Override PartName="/xl/charts/chart472.xml" ContentType="application/vnd.openxmlformats-officedocument.drawingml.chart+xml"/>
  <Override PartName="/xl/charts/chart473.xml" ContentType="application/vnd.openxmlformats-officedocument.drawingml.chart+xml"/>
  <Override PartName="/xl/charts/chart474.xml" ContentType="application/vnd.openxmlformats-officedocument.drawingml.chart+xml"/>
  <Override PartName="/xl/charts/chart475.xml" ContentType="application/vnd.openxmlformats-officedocument.drawingml.chart+xml"/>
  <Override PartName="/xl/charts/chart476.xml" ContentType="application/vnd.openxmlformats-officedocument.drawingml.chart+xml"/>
  <Override PartName="/xl/charts/chart477.xml" ContentType="application/vnd.openxmlformats-officedocument.drawingml.chart+xml"/>
  <Override PartName="/xl/drawings/drawing97.xml" ContentType="application/vnd.openxmlformats-officedocument.drawingml.chartshapes+xml"/>
  <Override PartName="/xl/charts/chart478.xml" ContentType="application/vnd.openxmlformats-officedocument.drawingml.chart+xml"/>
  <Override PartName="/xl/charts/chart479.xml" ContentType="application/vnd.openxmlformats-officedocument.drawingml.chart+xml"/>
  <Override PartName="/xl/charts/chart480.xml" ContentType="application/vnd.openxmlformats-officedocument.drawingml.chart+xml"/>
  <Override PartName="/xl/drawings/drawing98.xml" ContentType="application/vnd.openxmlformats-officedocument.drawing+xml"/>
  <Override PartName="/xl/charts/chart481.xml" ContentType="application/vnd.openxmlformats-officedocument.drawingml.chart+xml"/>
  <Override PartName="/xl/charts/chart482.xml" ContentType="application/vnd.openxmlformats-officedocument.drawingml.chart+xml"/>
  <Override PartName="/xl/charts/chart483.xml" ContentType="application/vnd.openxmlformats-officedocument.drawingml.chart+xml"/>
  <Override PartName="/xl/charts/chart484.xml" ContentType="application/vnd.openxmlformats-officedocument.drawingml.chart+xml"/>
  <Override PartName="/xl/charts/chart485.xml" ContentType="application/vnd.openxmlformats-officedocument.drawingml.chart+xml"/>
  <Override PartName="/xl/charts/chart486.xml" ContentType="application/vnd.openxmlformats-officedocument.drawingml.chart+xml"/>
  <Override PartName="/xl/charts/chart487.xml" ContentType="application/vnd.openxmlformats-officedocument.drawingml.chart+xml"/>
  <Override PartName="/xl/drawings/drawing99.xml" ContentType="application/vnd.openxmlformats-officedocument.drawingml.chartshapes+xml"/>
  <Override PartName="/xl/charts/chart488.xml" ContentType="application/vnd.openxmlformats-officedocument.drawingml.chart+xml"/>
  <Override PartName="/xl/charts/chart489.xml" ContentType="application/vnd.openxmlformats-officedocument.drawingml.chart+xml"/>
  <Override PartName="/xl/charts/chart490.xml" ContentType="application/vnd.openxmlformats-officedocument.drawingml.chart+xml"/>
  <Override PartName="/xl/drawings/drawing100.xml" ContentType="application/vnd.openxmlformats-officedocument.drawing+xml"/>
  <Override PartName="/xl/charts/chart491.xml" ContentType="application/vnd.openxmlformats-officedocument.drawingml.chart+xml"/>
  <Override PartName="/xl/charts/chart492.xml" ContentType="application/vnd.openxmlformats-officedocument.drawingml.chart+xml"/>
  <Override PartName="/xl/charts/chart493.xml" ContentType="application/vnd.openxmlformats-officedocument.drawingml.chart+xml"/>
  <Override PartName="/xl/charts/chart494.xml" ContentType="application/vnd.openxmlformats-officedocument.drawingml.chart+xml"/>
  <Override PartName="/xl/charts/chart495.xml" ContentType="application/vnd.openxmlformats-officedocument.drawingml.chart+xml"/>
  <Override PartName="/xl/charts/chart496.xml" ContentType="application/vnd.openxmlformats-officedocument.drawingml.chart+xml"/>
  <Override PartName="/xl/charts/chart497.xml" ContentType="application/vnd.openxmlformats-officedocument.drawingml.chart+xml"/>
  <Override PartName="/xl/drawings/drawing101.xml" ContentType="application/vnd.openxmlformats-officedocument.drawingml.chartshapes+xml"/>
  <Override PartName="/xl/charts/chart498.xml" ContentType="application/vnd.openxmlformats-officedocument.drawingml.chart+xml"/>
  <Override PartName="/xl/charts/chart499.xml" ContentType="application/vnd.openxmlformats-officedocument.drawingml.chart+xml"/>
  <Override PartName="/xl/charts/chart500.xml" ContentType="application/vnd.openxmlformats-officedocument.drawingml.chart+xml"/>
  <Override PartName="/xl/drawings/drawing102.xml" ContentType="application/vnd.openxmlformats-officedocument.drawing+xml"/>
  <Override PartName="/xl/charts/chart501.xml" ContentType="application/vnd.openxmlformats-officedocument.drawingml.chart+xml"/>
  <Override PartName="/xl/charts/chart502.xml" ContentType="application/vnd.openxmlformats-officedocument.drawingml.chart+xml"/>
  <Override PartName="/xl/charts/chart503.xml" ContentType="application/vnd.openxmlformats-officedocument.drawingml.chart+xml"/>
  <Override PartName="/xl/charts/chart504.xml" ContentType="application/vnd.openxmlformats-officedocument.drawingml.chart+xml"/>
  <Override PartName="/xl/charts/chart505.xml" ContentType="application/vnd.openxmlformats-officedocument.drawingml.chart+xml"/>
  <Override PartName="/xl/charts/chart506.xml" ContentType="application/vnd.openxmlformats-officedocument.drawingml.chart+xml"/>
  <Override PartName="/xl/charts/chart507.xml" ContentType="application/vnd.openxmlformats-officedocument.drawingml.chart+xml"/>
  <Override PartName="/xl/drawings/drawing103.xml" ContentType="application/vnd.openxmlformats-officedocument.drawingml.chartshapes+xml"/>
  <Override PartName="/xl/charts/chart508.xml" ContentType="application/vnd.openxmlformats-officedocument.drawingml.chart+xml"/>
  <Override PartName="/xl/charts/chart509.xml" ContentType="application/vnd.openxmlformats-officedocument.drawingml.chart+xml"/>
  <Override PartName="/xl/charts/chart510.xml" ContentType="application/vnd.openxmlformats-officedocument.drawingml.chart+xml"/>
  <Override PartName="/xl/drawings/drawing104.xml" ContentType="application/vnd.openxmlformats-officedocument.drawing+xml"/>
  <Override PartName="/xl/charts/chart511.xml" ContentType="application/vnd.openxmlformats-officedocument.drawingml.chart+xml"/>
  <Override PartName="/xl/charts/chart512.xml" ContentType="application/vnd.openxmlformats-officedocument.drawingml.chart+xml"/>
  <Override PartName="/xl/charts/chart513.xml" ContentType="application/vnd.openxmlformats-officedocument.drawingml.chart+xml"/>
  <Override PartName="/xl/charts/chart514.xml" ContentType="application/vnd.openxmlformats-officedocument.drawingml.chart+xml"/>
  <Override PartName="/xl/charts/chart515.xml" ContentType="application/vnd.openxmlformats-officedocument.drawingml.chart+xml"/>
  <Override PartName="/xl/charts/chart516.xml" ContentType="application/vnd.openxmlformats-officedocument.drawingml.chart+xml"/>
  <Override PartName="/xl/charts/chart517.xml" ContentType="application/vnd.openxmlformats-officedocument.drawingml.chart+xml"/>
  <Override PartName="/xl/drawings/drawing105.xml" ContentType="application/vnd.openxmlformats-officedocument.drawingml.chartshapes+xml"/>
  <Override PartName="/xl/charts/chart518.xml" ContentType="application/vnd.openxmlformats-officedocument.drawingml.chart+xml"/>
  <Override PartName="/xl/charts/chart519.xml" ContentType="application/vnd.openxmlformats-officedocument.drawingml.chart+xml"/>
  <Override PartName="/xl/charts/chart520.xml" ContentType="application/vnd.openxmlformats-officedocument.drawingml.chart+xml"/>
  <Override PartName="/xl/drawings/drawing106.xml" ContentType="application/vnd.openxmlformats-officedocument.drawing+xml"/>
  <Override PartName="/xl/charts/chart521.xml" ContentType="application/vnd.openxmlformats-officedocument.drawingml.chart+xml"/>
  <Override PartName="/xl/charts/chart522.xml" ContentType="application/vnd.openxmlformats-officedocument.drawingml.chart+xml"/>
  <Override PartName="/xl/charts/chart523.xml" ContentType="application/vnd.openxmlformats-officedocument.drawingml.chart+xml"/>
  <Override PartName="/xl/charts/chart524.xml" ContentType="application/vnd.openxmlformats-officedocument.drawingml.chart+xml"/>
  <Override PartName="/xl/charts/chart525.xml" ContentType="application/vnd.openxmlformats-officedocument.drawingml.chart+xml"/>
  <Override PartName="/xl/charts/chart526.xml" ContentType="application/vnd.openxmlformats-officedocument.drawingml.chart+xml"/>
  <Override PartName="/xl/charts/chart527.xml" ContentType="application/vnd.openxmlformats-officedocument.drawingml.chart+xml"/>
  <Override PartName="/xl/drawings/drawing107.xml" ContentType="application/vnd.openxmlformats-officedocument.drawingml.chartshapes+xml"/>
  <Override PartName="/xl/charts/chart528.xml" ContentType="application/vnd.openxmlformats-officedocument.drawingml.chart+xml"/>
  <Override PartName="/xl/charts/chart529.xml" ContentType="application/vnd.openxmlformats-officedocument.drawingml.chart+xml"/>
  <Override PartName="/xl/charts/chart530.xml" ContentType="application/vnd.openxmlformats-officedocument.drawingml.chart+xml"/>
  <Override PartName="/xl/drawings/drawing108.xml" ContentType="application/vnd.openxmlformats-officedocument.drawing+xml"/>
  <Override PartName="/xl/charts/chart531.xml" ContentType="application/vnd.openxmlformats-officedocument.drawingml.chart+xml"/>
  <Override PartName="/xl/charts/chart532.xml" ContentType="application/vnd.openxmlformats-officedocument.drawingml.chart+xml"/>
  <Override PartName="/xl/charts/chart533.xml" ContentType="application/vnd.openxmlformats-officedocument.drawingml.chart+xml"/>
  <Override PartName="/xl/charts/chart534.xml" ContentType="application/vnd.openxmlformats-officedocument.drawingml.chart+xml"/>
  <Override PartName="/xl/charts/chart535.xml" ContentType="application/vnd.openxmlformats-officedocument.drawingml.chart+xml"/>
  <Override PartName="/xl/charts/chart536.xml" ContentType="application/vnd.openxmlformats-officedocument.drawingml.chart+xml"/>
  <Override PartName="/xl/charts/chart537.xml" ContentType="application/vnd.openxmlformats-officedocument.drawingml.chart+xml"/>
  <Override PartName="/xl/drawings/drawing109.xml" ContentType="application/vnd.openxmlformats-officedocument.drawingml.chartshapes+xml"/>
  <Override PartName="/xl/charts/chart538.xml" ContentType="application/vnd.openxmlformats-officedocument.drawingml.chart+xml"/>
  <Override PartName="/xl/charts/chart539.xml" ContentType="application/vnd.openxmlformats-officedocument.drawingml.chart+xml"/>
  <Override PartName="/xl/charts/chart540.xml" ContentType="application/vnd.openxmlformats-officedocument.drawingml.chart+xml"/>
  <Override PartName="/xl/drawings/drawing110.xml" ContentType="application/vnd.openxmlformats-officedocument.drawing+xml"/>
  <Override PartName="/xl/charts/chart541.xml" ContentType="application/vnd.openxmlformats-officedocument.drawingml.chart+xml"/>
  <Override PartName="/xl/charts/chart542.xml" ContentType="application/vnd.openxmlformats-officedocument.drawingml.chart+xml"/>
  <Override PartName="/xl/charts/chart543.xml" ContentType="application/vnd.openxmlformats-officedocument.drawingml.chart+xml"/>
  <Override PartName="/xl/charts/chart544.xml" ContentType="application/vnd.openxmlformats-officedocument.drawingml.chart+xml"/>
  <Override PartName="/xl/charts/chart545.xml" ContentType="application/vnd.openxmlformats-officedocument.drawingml.chart+xml"/>
  <Override PartName="/xl/charts/chart546.xml" ContentType="application/vnd.openxmlformats-officedocument.drawingml.chart+xml"/>
  <Override PartName="/xl/charts/chart547.xml" ContentType="application/vnd.openxmlformats-officedocument.drawingml.chart+xml"/>
  <Override PartName="/xl/drawings/drawing111.xml" ContentType="application/vnd.openxmlformats-officedocument.drawingml.chartshapes+xml"/>
  <Override PartName="/xl/charts/chart548.xml" ContentType="application/vnd.openxmlformats-officedocument.drawingml.chart+xml"/>
  <Override PartName="/xl/charts/chart549.xml" ContentType="application/vnd.openxmlformats-officedocument.drawingml.chart+xml"/>
  <Override PartName="/xl/charts/chart550.xml" ContentType="application/vnd.openxmlformats-officedocument.drawingml.chart+xml"/>
  <Override PartName="/xl/drawings/drawing112.xml" ContentType="application/vnd.openxmlformats-officedocument.drawing+xml"/>
  <Override PartName="/xl/charts/chart551.xml" ContentType="application/vnd.openxmlformats-officedocument.drawingml.chart+xml"/>
  <Override PartName="/xl/charts/chart552.xml" ContentType="application/vnd.openxmlformats-officedocument.drawingml.chart+xml"/>
  <Override PartName="/xl/charts/chart553.xml" ContentType="application/vnd.openxmlformats-officedocument.drawingml.chart+xml"/>
  <Override PartName="/xl/charts/chart554.xml" ContentType="application/vnd.openxmlformats-officedocument.drawingml.chart+xml"/>
  <Override PartName="/xl/charts/chart555.xml" ContentType="application/vnd.openxmlformats-officedocument.drawingml.chart+xml"/>
  <Override PartName="/xl/charts/chart556.xml" ContentType="application/vnd.openxmlformats-officedocument.drawingml.chart+xml"/>
  <Override PartName="/xl/charts/chart557.xml" ContentType="application/vnd.openxmlformats-officedocument.drawingml.chart+xml"/>
  <Override PartName="/xl/drawings/drawing113.xml" ContentType="application/vnd.openxmlformats-officedocument.drawingml.chartshapes+xml"/>
  <Override PartName="/xl/charts/chart558.xml" ContentType="application/vnd.openxmlformats-officedocument.drawingml.chart+xml"/>
  <Override PartName="/xl/charts/chart559.xml" ContentType="application/vnd.openxmlformats-officedocument.drawingml.chart+xml"/>
  <Override PartName="/xl/charts/chart560.xml" ContentType="application/vnd.openxmlformats-officedocument.drawingml.chart+xml"/>
  <Override PartName="/xl/drawings/drawing114.xml" ContentType="application/vnd.openxmlformats-officedocument.drawing+xml"/>
  <Override PartName="/xl/charts/chart561.xml" ContentType="application/vnd.openxmlformats-officedocument.drawingml.chart+xml"/>
  <Override PartName="/xl/charts/chart562.xml" ContentType="application/vnd.openxmlformats-officedocument.drawingml.chart+xml"/>
  <Override PartName="/xl/charts/chart563.xml" ContentType="application/vnd.openxmlformats-officedocument.drawingml.chart+xml"/>
  <Override PartName="/xl/charts/chart564.xml" ContentType="application/vnd.openxmlformats-officedocument.drawingml.chart+xml"/>
  <Override PartName="/xl/charts/chart565.xml" ContentType="application/vnd.openxmlformats-officedocument.drawingml.chart+xml"/>
  <Override PartName="/xl/charts/chart566.xml" ContentType="application/vnd.openxmlformats-officedocument.drawingml.chart+xml"/>
  <Override PartName="/xl/charts/chart567.xml" ContentType="application/vnd.openxmlformats-officedocument.drawingml.chart+xml"/>
  <Override PartName="/xl/drawings/drawing115.xml" ContentType="application/vnd.openxmlformats-officedocument.drawingml.chartshapes+xml"/>
  <Override PartName="/xl/charts/chart568.xml" ContentType="application/vnd.openxmlformats-officedocument.drawingml.chart+xml"/>
  <Override PartName="/xl/charts/chart569.xml" ContentType="application/vnd.openxmlformats-officedocument.drawingml.chart+xml"/>
  <Override PartName="/xl/charts/chart570.xml" ContentType="application/vnd.openxmlformats-officedocument.drawingml.chart+xml"/>
  <Override PartName="/xl/drawings/drawing116.xml" ContentType="application/vnd.openxmlformats-officedocument.drawing+xml"/>
  <Override PartName="/xl/charts/chart571.xml" ContentType="application/vnd.openxmlformats-officedocument.drawingml.chart+xml"/>
  <Override PartName="/xl/charts/chart572.xml" ContentType="application/vnd.openxmlformats-officedocument.drawingml.chart+xml"/>
  <Override PartName="/xl/charts/chart573.xml" ContentType="application/vnd.openxmlformats-officedocument.drawingml.chart+xml"/>
  <Override PartName="/xl/charts/chart574.xml" ContentType="application/vnd.openxmlformats-officedocument.drawingml.chart+xml"/>
  <Override PartName="/xl/charts/chart575.xml" ContentType="application/vnd.openxmlformats-officedocument.drawingml.chart+xml"/>
  <Override PartName="/xl/charts/chart576.xml" ContentType="application/vnd.openxmlformats-officedocument.drawingml.chart+xml"/>
  <Override PartName="/xl/charts/chart577.xml" ContentType="application/vnd.openxmlformats-officedocument.drawingml.chart+xml"/>
  <Override PartName="/xl/drawings/drawing117.xml" ContentType="application/vnd.openxmlformats-officedocument.drawingml.chartshapes+xml"/>
  <Override PartName="/xl/charts/chart578.xml" ContentType="application/vnd.openxmlformats-officedocument.drawingml.chart+xml"/>
  <Override PartName="/xl/charts/chart579.xml" ContentType="application/vnd.openxmlformats-officedocument.drawingml.chart+xml"/>
  <Override PartName="/xl/charts/chart580.xml" ContentType="application/vnd.openxmlformats-officedocument.drawingml.chart+xml"/>
  <Override PartName="/xl/drawings/drawing118.xml" ContentType="application/vnd.openxmlformats-officedocument.drawing+xml"/>
  <Override PartName="/xl/charts/chart581.xml" ContentType="application/vnd.openxmlformats-officedocument.drawingml.chart+xml"/>
  <Override PartName="/xl/charts/chart582.xml" ContentType="application/vnd.openxmlformats-officedocument.drawingml.chart+xml"/>
  <Override PartName="/xl/charts/chart583.xml" ContentType="application/vnd.openxmlformats-officedocument.drawingml.chart+xml"/>
  <Override PartName="/xl/charts/chart584.xml" ContentType="application/vnd.openxmlformats-officedocument.drawingml.chart+xml"/>
  <Override PartName="/xl/charts/chart585.xml" ContentType="application/vnd.openxmlformats-officedocument.drawingml.chart+xml"/>
  <Override PartName="/xl/charts/chart586.xml" ContentType="application/vnd.openxmlformats-officedocument.drawingml.chart+xml"/>
  <Override PartName="/xl/charts/chart587.xml" ContentType="application/vnd.openxmlformats-officedocument.drawingml.chart+xml"/>
  <Override PartName="/xl/drawings/drawing119.xml" ContentType="application/vnd.openxmlformats-officedocument.drawingml.chartshapes+xml"/>
  <Override PartName="/xl/charts/chart588.xml" ContentType="application/vnd.openxmlformats-officedocument.drawingml.chart+xml"/>
  <Override PartName="/xl/charts/chart589.xml" ContentType="application/vnd.openxmlformats-officedocument.drawingml.chart+xml"/>
  <Override PartName="/xl/charts/chart590.xml" ContentType="application/vnd.openxmlformats-officedocument.drawingml.chart+xml"/>
  <Override PartName="/xl/drawings/drawing120.xml" ContentType="application/vnd.openxmlformats-officedocument.drawing+xml"/>
  <Override PartName="/xl/charts/chart591.xml" ContentType="application/vnd.openxmlformats-officedocument.drawingml.chart+xml"/>
  <Override PartName="/xl/charts/chart592.xml" ContentType="application/vnd.openxmlformats-officedocument.drawingml.chart+xml"/>
  <Override PartName="/xl/charts/chart593.xml" ContentType="application/vnd.openxmlformats-officedocument.drawingml.chart+xml"/>
  <Override PartName="/xl/charts/chart594.xml" ContentType="application/vnd.openxmlformats-officedocument.drawingml.chart+xml"/>
  <Override PartName="/xl/charts/chart595.xml" ContentType="application/vnd.openxmlformats-officedocument.drawingml.chart+xml"/>
  <Override PartName="/xl/charts/chart596.xml" ContentType="application/vnd.openxmlformats-officedocument.drawingml.chart+xml"/>
  <Override PartName="/xl/charts/chart597.xml" ContentType="application/vnd.openxmlformats-officedocument.drawingml.chart+xml"/>
  <Override PartName="/xl/drawings/drawing121.xml" ContentType="application/vnd.openxmlformats-officedocument.drawingml.chartshapes+xml"/>
  <Override PartName="/xl/charts/chart598.xml" ContentType="application/vnd.openxmlformats-officedocument.drawingml.chart+xml"/>
  <Override PartName="/xl/charts/chart599.xml" ContentType="application/vnd.openxmlformats-officedocument.drawingml.chart+xml"/>
  <Override PartName="/xl/charts/chart600.xml" ContentType="application/vnd.openxmlformats-officedocument.drawingml.chart+xml"/>
  <Override PartName="/xl/drawings/drawing122.xml" ContentType="application/vnd.openxmlformats-officedocument.drawing+xml"/>
  <Override PartName="/xl/charts/chart601.xml" ContentType="application/vnd.openxmlformats-officedocument.drawingml.chart+xml"/>
  <Override PartName="/xl/charts/chart602.xml" ContentType="application/vnd.openxmlformats-officedocument.drawingml.chart+xml"/>
  <Override PartName="/xl/charts/chart603.xml" ContentType="application/vnd.openxmlformats-officedocument.drawingml.chart+xml"/>
  <Override PartName="/xl/charts/chart604.xml" ContentType="application/vnd.openxmlformats-officedocument.drawingml.chart+xml"/>
  <Override PartName="/xl/charts/chart605.xml" ContentType="application/vnd.openxmlformats-officedocument.drawingml.chart+xml"/>
  <Override PartName="/xl/charts/chart606.xml" ContentType="application/vnd.openxmlformats-officedocument.drawingml.chart+xml"/>
  <Override PartName="/xl/charts/chart607.xml" ContentType="application/vnd.openxmlformats-officedocument.drawingml.chart+xml"/>
  <Override PartName="/xl/drawings/drawing123.xml" ContentType="application/vnd.openxmlformats-officedocument.drawingml.chartshapes+xml"/>
  <Override PartName="/xl/charts/chart608.xml" ContentType="application/vnd.openxmlformats-officedocument.drawingml.chart+xml"/>
  <Override PartName="/xl/charts/chart609.xml" ContentType="application/vnd.openxmlformats-officedocument.drawingml.chart+xml"/>
  <Override PartName="/xl/charts/chart610.xml" ContentType="application/vnd.openxmlformats-officedocument.drawingml.chart+xml"/>
  <Override PartName="/xl/drawings/drawing124.xml" ContentType="application/vnd.openxmlformats-officedocument.drawing+xml"/>
  <Override PartName="/xl/charts/chart611.xml" ContentType="application/vnd.openxmlformats-officedocument.drawingml.chart+xml"/>
  <Override PartName="/xl/charts/chart612.xml" ContentType="application/vnd.openxmlformats-officedocument.drawingml.chart+xml"/>
  <Override PartName="/xl/charts/chart613.xml" ContentType="application/vnd.openxmlformats-officedocument.drawingml.chart+xml"/>
  <Override PartName="/xl/charts/chart614.xml" ContentType="application/vnd.openxmlformats-officedocument.drawingml.chart+xml"/>
  <Override PartName="/xl/charts/chart615.xml" ContentType="application/vnd.openxmlformats-officedocument.drawingml.chart+xml"/>
  <Override PartName="/xl/charts/chart616.xml" ContentType="application/vnd.openxmlformats-officedocument.drawingml.chart+xml"/>
  <Override PartName="/xl/charts/chart617.xml" ContentType="application/vnd.openxmlformats-officedocument.drawingml.chart+xml"/>
  <Override PartName="/xl/drawings/drawing125.xml" ContentType="application/vnd.openxmlformats-officedocument.drawingml.chartshapes+xml"/>
  <Override PartName="/xl/charts/chart618.xml" ContentType="application/vnd.openxmlformats-officedocument.drawingml.chart+xml"/>
  <Override PartName="/xl/charts/chart619.xml" ContentType="application/vnd.openxmlformats-officedocument.drawingml.chart+xml"/>
  <Override PartName="/xl/charts/chart620.xml" ContentType="application/vnd.openxmlformats-officedocument.drawingml.chart+xml"/>
  <Override PartName="/xl/drawings/drawing126.xml" ContentType="application/vnd.openxmlformats-officedocument.drawing+xml"/>
  <Override PartName="/xl/charts/chart621.xml" ContentType="application/vnd.openxmlformats-officedocument.drawingml.chart+xml"/>
  <Override PartName="/xl/charts/chart622.xml" ContentType="application/vnd.openxmlformats-officedocument.drawingml.chart+xml"/>
  <Override PartName="/xl/charts/chart623.xml" ContentType="application/vnd.openxmlformats-officedocument.drawingml.chart+xml"/>
  <Override PartName="/xl/charts/chart624.xml" ContentType="application/vnd.openxmlformats-officedocument.drawingml.chart+xml"/>
  <Override PartName="/xl/charts/chart625.xml" ContentType="application/vnd.openxmlformats-officedocument.drawingml.chart+xml"/>
  <Override PartName="/xl/charts/chart626.xml" ContentType="application/vnd.openxmlformats-officedocument.drawingml.chart+xml"/>
  <Override PartName="/xl/charts/chart627.xml" ContentType="application/vnd.openxmlformats-officedocument.drawingml.chart+xml"/>
  <Override PartName="/xl/drawings/drawing127.xml" ContentType="application/vnd.openxmlformats-officedocument.drawingml.chartshapes+xml"/>
  <Override PartName="/xl/charts/chart628.xml" ContentType="application/vnd.openxmlformats-officedocument.drawingml.chart+xml"/>
  <Override PartName="/xl/charts/chart629.xml" ContentType="application/vnd.openxmlformats-officedocument.drawingml.chart+xml"/>
  <Override PartName="/xl/charts/chart630.xml" ContentType="application/vnd.openxmlformats-officedocument.drawingml.chart+xml"/>
  <Override PartName="/xl/drawings/drawing128.xml" ContentType="application/vnd.openxmlformats-officedocument.drawing+xml"/>
  <Override PartName="/xl/charts/chart631.xml" ContentType="application/vnd.openxmlformats-officedocument.drawingml.chart+xml"/>
  <Override PartName="/xl/charts/chart632.xml" ContentType="application/vnd.openxmlformats-officedocument.drawingml.chart+xml"/>
  <Override PartName="/xl/charts/chart633.xml" ContentType="application/vnd.openxmlformats-officedocument.drawingml.chart+xml"/>
  <Override PartName="/xl/charts/chart634.xml" ContentType="application/vnd.openxmlformats-officedocument.drawingml.chart+xml"/>
  <Override PartName="/xl/charts/chart635.xml" ContentType="application/vnd.openxmlformats-officedocument.drawingml.chart+xml"/>
  <Override PartName="/xl/charts/chart636.xml" ContentType="application/vnd.openxmlformats-officedocument.drawingml.chart+xml"/>
  <Override PartName="/xl/charts/chart637.xml" ContentType="application/vnd.openxmlformats-officedocument.drawingml.chart+xml"/>
  <Override PartName="/xl/drawings/drawing129.xml" ContentType="application/vnd.openxmlformats-officedocument.drawingml.chartshapes+xml"/>
  <Override PartName="/xl/charts/chart638.xml" ContentType="application/vnd.openxmlformats-officedocument.drawingml.chart+xml"/>
  <Override PartName="/xl/charts/chart639.xml" ContentType="application/vnd.openxmlformats-officedocument.drawingml.chart+xml"/>
  <Override PartName="/xl/charts/chart640.xml" ContentType="application/vnd.openxmlformats-officedocument.drawingml.chart+xml"/>
  <Override PartName="/xl/drawings/drawing130.xml" ContentType="application/vnd.openxmlformats-officedocument.drawing+xml"/>
  <Override PartName="/xl/charts/chart641.xml" ContentType="application/vnd.openxmlformats-officedocument.drawingml.chart+xml"/>
  <Override PartName="/xl/charts/chart642.xml" ContentType="application/vnd.openxmlformats-officedocument.drawingml.chart+xml"/>
  <Override PartName="/xl/charts/chart643.xml" ContentType="application/vnd.openxmlformats-officedocument.drawingml.chart+xml"/>
  <Override PartName="/xl/charts/chart644.xml" ContentType="application/vnd.openxmlformats-officedocument.drawingml.chart+xml"/>
  <Override PartName="/xl/charts/chart645.xml" ContentType="application/vnd.openxmlformats-officedocument.drawingml.chart+xml"/>
  <Override PartName="/xl/charts/chart646.xml" ContentType="application/vnd.openxmlformats-officedocument.drawingml.chart+xml"/>
  <Override PartName="/xl/charts/chart647.xml" ContentType="application/vnd.openxmlformats-officedocument.drawingml.chart+xml"/>
  <Override PartName="/xl/drawings/drawing131.xml" ContentType="application/vnd.openxmlformats-officedocument.drawingml.chartshapes+xml"/>
  <Override PartName="/xl/charts/chart648.xml" ContentType="application/vnd.openxmlformats-officedocument.drawingml.chart+xml"/>
  <Override PartName="/xl/charts/chart649.xml" ContentType="application/vnd.openxmlformats-officedocument.drawingml.chart+xml"/>
  <Override PartName="/xl/charts/chart650.xml" ContentType="application/vnd.openxmlformats-officedocument.drawingml.chart+xml"/>
  <Override PartName="/xl/drawings/drawing132.xml" ContentType="application/vnd.openxmlformats-officedocument.drawing+xml"/>
  <Override PartName="/xl/charts/chart651.xml" ContentType="application/vnd.openxmlformats-officedocument.drawingml.chart+xml"/>
  <Override PartName="/xl/charts/chart652.xml" ContentType="application/vnd.openxmlformats-officedocument.drawingml.chart+xml"/>
  <Override PartName="/xl/charts/chart653.xml" ContentType="application/vnd.openxmlformats-officedocument.drawingml.chart+xml"/>
  <Override PartName="/xl/charts/chart654.xml" ContentType="application/vnd.openxmlformats-officedocument.drawingml.chart+xml"/>
  <Override PartName="/xl/charts/chart655.xml" ContentType="application/vnd.openxmlformats-officedocument.drawingml.chart+xml"/>
  <Override PartName="/xl/charts/chart656.xml" ContentType="application/vnd.openxmlformats-officedocument.drawingml.chart+xml"/>
  <Override PartName="/xl/charts/chart657.xml" ContentType="application/vnd.openxmlformats-officedocument.drawingml.chart+xml"/>
  <Override PartName="/xl/drawings/drawing133.xml" ContentType="application/vnd.openxmlformats-officedocument.drawingml.chartshapes+xml"/>
  <Override PartName="/xl/charts/chart658.xml" ContentType="application/vnd.openxmlformats-officedocument.drawingml.chart+xml"/>
  <Override PartName="/xl/charts/chart659.xml" ContentType="application/vnd.openxmlformats-officedocument.drawingml.chart+xml"/>
  <Override PartName="/xl/charts/chart660.xml" ContentType="application/vnd.openxmlformats-officedocument.drawingml.chart+xml"/>
  <Override PartName="/xl/drawings/drawing134.xml" ContentType="application/vnd.openxmlformats-officedocument.drawing+xml"/>
  <Override PartName="/xl/charts/chart661.xml" ContentType="application/vnd.openxmlformats-officedocument.drawingml.chart+xml"/>
  <Override PartName="/xl/charts/chart662.xml" ContentType="application/vnd.openxmlformats-officedocument.drawingml.chart+xml"/>
  <Override PartName="/xl/charts/chart663.xml" ContentType="application/vnd.openxmlformats-officedocument.drawingml.chart+xml"/>
  <Override PartName="/xl/charts/chart664.xml" ContentType="application/vnd.openxmlformats-officedocument.drawingml.chart+xml"/>
  <Override PartName="/xl/charts/chart665.xml" ContentType="application/vnd.openxmlformats-officedocument.drawingml.chart+xml"/>
  <Override PartName="/xl/charts/chart666.xml" ContentType="application/vnd.openxmlformats-officedocument.drawingml.chart+xml"/>
  <Override PartName="/xl/charts/chart667.xml" ContentType="application/vnd.openxmlformats-officedocument.drawingml.chart+xml"/>
  <Override PartName="/xl/drawings/drawing135.xml" ContentType="application/vnd.openxmlformats-officedocument.drawingml.chartshapes+xml"/>
  <Override PartName="/xl/charts/chart668.xml" ContentType="application/vnd.openxmlformats-officedocument.drawingml.chart+xml"/>
  <Override PartName="/xl/charts/chart669.xml" ContentType="application/vnd.openxmlformats-officedocument.drawingml.chart+xml"/>
  <Override PartName="/xl/charts/chart670.xml" ContentType="application/vnd.openxmlformats-officedocument.drawingml.chart+xml"/>
  <Override PartName="/xl/drawings/drawing136.xml" ContentType="application/vnd.openxmlformats-officedocument.drawing+xml"/>
  <Override PartName="/xl/charts/chart671.xml" ContentType="application/vnd.openxmlformats-officedocument.drawingml.chart+xml"/>
  <Override PartName="/xl/charts/chart672.xml" ContentType="application/vnd.openxmlformats-officedocument.drawingml.chart+xml"/>
  <Override PartName="/xl/charts/chart673.xml" ContentType="application/vnd.openxmlformats-officedocument.drawingml.chart+xml"/>
  <Override PartName="/xl/charts/chart674.xml" ContentType="application/vnd.openxmlformats-officedocument.drawingml.chart+xml"/>
  <Override PartName="/xl/charts/chart675.xml" ContentType="application/vnd.openxmlformats-officedocument.drawingml.chart+xml"/>
  <Override PartName="/xl/charts/chart676.xml" ContentType="application/vnd.openxmlformats-officedocument.drawingml.chart+xml"/>
  <Override PartName="/xl/charts/chart677.xml" ContentType="application/vnd.openxmlformats-officedocument.drawingml.chart+xml"/>
  <Override PartName="/xl/drawings/drawing137.xml" ContentType="application/vnd.openxmlformats-officedocument.drawingml.chartshapes+xml"/>
  <Override PartName="/xl/charts/chart678.xml" ContentType="application/vnd.openxmlformats-officedocument.drawingml.chart+xml"/>
  <Override PartName="/xl/charts/chart679.xml" ContentType="application/vnd.openxmlformats-officedocument.drawingml.chart+xml"/>
  <Override PartName="/xl/charts/chart680.xml" ContentType="application/vnd.openxmlformats-officedocument.drawingml.chart+xml"/>
  <Override PartName="/xl/drawings/drawing138.xml" ContentType="application/vnd.openxmlformats-officedocument.drawing+xml"/>
  <Override PartName="/xl/charts/chart681.xml" ContentType="application/vnd.openxmlformats-officedocument.drawingml.chart+xml"/>
  <Override PartName="/xl/charts/chart682.xml" ContentType="application/vnd.openxmlformats-officedocument.drawingml.chart+xml"/>
  <Override PartName="/xl/charts/chart683.xml" ContentType="application/vnd.openxmlformats-officedocument.drawingml.chart+xml"/>
  <Override PartName="/xl/charts/chart684.xml" ContentType="application/vnd.openxmlformats-officedocument.drawingml.chart+xml"/>
  <Override PartName="/xl/charts/chart685.xml" ContentType="application/vnd.openxmlformats-officedocument.drawingml.chart+xml"/>
  <Override PartName="/xl/charts/chart686.xml" ContentType="application/vnd.openxmlformats-officedocument.drawingml.chart+xml"/>
  <Override PartName="/xl/charts/chart687.xml" ContentType="application/vnd.openxmlformats-officedocument.drawingml.chart+xml"/>
  <Override PartName="/xl/drawings/drawing139.xml" ContentType="application/vnd.openxmlformats-officedocument.drawingml.chartshapes+xml"/>
  <Override PartName="/xl/charts/chart688.xml" ContentType="application/vnd.openxmlformats-officedocument.drawingml.chart+xml"/>
  <Override PartName="/xl/charts/chart689.xml" ContentType="application/vnd.openxmlformats-officedocument.drawingml.chart+xml"/>
  <Override PartName="/xl/charts/chart690.xml" ContentType="application/vnd.openxmlformats-officedocument.drawingml.chart+xml"/>
  <Override PartName="/xl/drawings/drawing140.xml" ContentType="application/vnd.openxmlformats-officedocument.drawing+xml"/>
  <Override PartName="/xl/charts/chart691.xml" ContentType="application/vnd.openxmlformats-officedocument.drawingml.chart+xml"/>
  <Override PartName="/xl/charts/chart692.xml" ContentType="application/vnd.openxmlformats-officedocument.drawingml.chart+xml"/>
  <Override PartName="/xl/charts/chart693.xml" ContentType="application/vnd.openxmlformats-officedocument.drawingml.chart+xml"/>
  <Override PartName="/xl/charts/chart694.xml" ContentType="application/vnd.openxmlformats-officedocument.drawingml.chart+xml"/>
  <Override PartName="/xl/charts/chart695.xml" ContentType="application/vnd.openxmlformats-officedocument.drawingml.chart+xml"/>
  <Override PartName="/xl/charts/chart696.xml" ContentType="application/vnd.openxmlformats-officedocument.drawingml.chart+xml"/>
  <Override PartName="/xl/charts/chart697.xml" ContentType="application/vnd.openxmlformats-officedocument.drawingml.chart+xml"/>
  <Override PartName="/xl/drawings/drawing141.xml" ContentType="application/vnd.openxmlformats-officedocument.drawingml.chartshapes+xml"/>
  <Override PartName="/xl/charts/chart698.xml" ContentType="application/vnd.openxmlformats-officedocument.drawingml.chart+xml"/>
  <Override PartName="/xl/charts/chart699.xml" ContentType="application/vnd.openxmlformats-officedocument.drawingml.chart+xml"/>
  <Override PartName="/xl/charts/chart70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codeName="ThisWorkbook"/>
  <mc:AlternateContent xmlns:mc="http://schemas.openxmlformats.org/markup-compatibility/2006">
    <mc:Choice Requires="x15">
      <x15ac:absPath xmlns:x15ac="http://schemas.microsoft.com/office/spreadsheetml/2010/11/ac" url="R:\LEED\2018 LEED Project\Output\2024 JIA Publication\Output tables\Final\"/>
    </mc:Choice>
  </mc:AlternateContent>
  <xr:revisionPtr revIDLastSave="0" documentId="13_ncr:1_{030CDDDA-EA2D-414C-8D4C-1C14A7BCE5B6}" xr6:coauthVersionLast="47" xr6:coauthVersionMax="47" xr10:uidLastSave="{00000000-0000-0000-0000-000000000000}"/>
  <bookViews>
    <workbookView xWindow="28680" yWindow="-120" windowWidth="29040" windowHeight="15840" tabRatio="841" xr2:uid="{00000000-000D-0000-FFFF-FFFF00000000}"/>
  </bookViews>
  <sheets>
    <sheet name="Contents" sheetId="171" r:id="rId1"/>
    <sheet name="Table 10.1" sheetId="180" r:id="rId2"/>
    <sheet name="Table 10.2" sheetId="181" r:id="rId3"/>
    <sheet name="Table 10.3" sheetId="182" r:id="rId4"/>
    <sheet name="Table 10.4" sheetId="183" r:id="rId5"/>
    <sheet name="Table 10.5" sheetId="184" r:id="rId6"/>
    <sheet name="Table 10.6" sheetId="185" r:id="rId7"/>
    <sheet name="Table 10.7" sheetId="186" r:id="rId8"/>
    <sheet name="Table 10.8" sheetId="187" r:id="rId9"/>
    <sheet name="Table 10.9" sheetId="188" r:id="rId10"/>
    <sheet name="Table 10.10" sheetId="189" r:id="rId11"/>
    <sheet name="Table 10.11" sheetId="190" r:id="rId12"/>
    <sheet name="Table 10.12" sheetId="191" r:id="rId13"/>
    <sheet name="Table 10.13" sheetId="192" r:id="rId14"/>
    <sheet name="Table 10.14" sheetId="193" r:id="rId15"/>
    <sheet name="Table 10.15" sheetId="194" r:id="rId16"/>
    <sheet name="Table 10.16" sheetId="195" r:id="rId17"/>
    <sheet name="Table 10.17" sheetId="196" r:id="rId18"/>
    <sheet name="Table 10.18" sheetId="197" r:id="rId19"/>
    <sheet name="Table 10.19" sheetId="198" r:id="rId20"/>
    <sheet name="Table 10.20" sheetId="199" r:id="rId21"/>
    <sheet name="Table 10.21" sheetId="200" r:id="rId22"/>
    <sheet name="Table 10.22" sheetId="201" r:id="rId23"/>
    <sheet name="Table 10.23" sheetId="202" r:id="rId24"/>
    <sheet name="Table 10.24" sheetId="203" r:id="rId25"/>
    <sheet name="Table 10.25" sheetId="204" r:id="rId26"/>
    <sheet name="Table 10.26" sheetId="205" r:id="rId27"/>
    <sheet name="Table 10.27" sheetId="206" r:id="rId28"/>
    <sheet name="Table 10.28" sheetId="207" r:id="rId29"/>
    <sheet name="Table 10.29" sheetId="208" r:id="rId30"/>
    <sheet name="Table 10.30" sheetId="209" r:id="rId31"/>
    <sheet name="Table 10.31" sheetId="210" r:id="rId32"/>
    <sheet name="Table 10.32" sheetId="211" r:id="rId33"/>
    <sheet name="Table 10.33" sheetId="212" r:id="rId34"/>
    <sheet name="Table 10.34" sheetId="213" r:id="rId35"/>
    <sheet name="Table 10.35" sheetId="214" r:id="rId36"/>
    <sheet name="Table 10.36" sheetId="215" r:id="rId37"/>
    <sheet name="Table 10.37" sheetId="216" r:id="rId38"/>
    <sheet name="Table 10.38" sheetId="217" r:id="rId39"/>
    <sheet name="Table 10.39" sheetId="218" r:id="rId40"/>
    <sheet name="Table 10.40" sheetId="219" r:id="rId41"/>
    <sheet name="Table 10.41" sheetId="220" r:id="rId42"/>
    <sheet name="Table 10.42" sheetId="221" r:id="rId43"/>
    <sheet name="Table 10.43" sheetId="222" r:id="rId44"/>
    <sheet name="Table 10.44" sheetId="223" r:id="rId45"/>
    <sheet name="Table 10.45" sheetId="224" r:id="rId46"/>
    <sheet name="Table 10.46" sheetId="225" r:id="rId47"/>
    <sheet name="Table 10.47" sheetId="226" r:id="rId48"/>
    <sheet name="Table 10.48" sheetId="227" r:id="rId49"/>
    <sheet name="Table 10.49" sheetId="228" r:id="rId50"/>
    <sheet name="Table 10.50" sheetId="229" r:id="rId51"/>
    <sheet name="Table 10.51" sheetId="230" r:id="rId52"/>
    <sheet name="Table 10.52" sheetId="231" r:id="rId53"/>
    <sheet name="Table 10.53" sheetId="232" r:id="rId54"/>
    <sheet name="Table 10.54" sheetId="233" r:id="rId55"/>
    <sheet name="Table 10.55" sheetId="234" r:id="rId56"/>
    <sheet name="Table 10.56" sheetId="235" r:id="rId57"/>
    <sheet name="Table 10.57" sheetId="236" r:id="rId58"/>
    <sheet name="Table 10.58" sheetId="237" r:id="rId59"/>
    <sheet name="Table 10.59" sheetId="238" r:id="rId60"/>
    <sheet name="Table 10.60" sheetId="239" r:id="rId61"/>
    <sheet name="Table 10.61" sheetId="240" r:id="rId62"/>
    <sheet name="Table 10.62" sheetId="241" r:id="rId63"/>
    <sheet name="Table 10.63" sheetId="242" r:id="rId64"/>
    <sheet name="Table 10.64" sheetId="243" r:id="rId65"/>
    <sheet name="Table 10.65" sheetId="244" r:id="rId66"/>
    <sheet name="Table 10.66" sheetId="245" r:id="rId67"/>
    <sheet name="Table 10.67" sheetId="246" r:id="rId68"/>
    <sheet name="Table 10.68" sheetId="247" r:id="rId69"/>
    <sheet name="Table 10.69" sheetId="248" r:id="rId70"/>
    <sheet name="Table 10.70" sheetId="249" r:id="rId71"/>
    <sheet name="State data for spotlight" sheetId="179" state="hidden" r:id="rId72"/>
  </sheets>
  <definedNames>
    <definedName name="_AMO_UniqueIdentifier" hidden="1">"'2995e12c-7f92-4103-a2d1-a1d598d57c6f'"</definedName>
    <definedName name="_xlnm.Print_Area" localSheetId="1">'Table 10.1'!$A$1:$P$99</definedName>
    <definedName name="_xlnm.Print_Area" localSheetId="10">'Table 10.10'!$A$1:$P$99</definedName>
    <definedName name="_xlnm.Print_Area" localSheetId="11">'Table 10.11'!$A$1:$P$99</definedName>
    <definedName name="_xlnm.Print_Area" localSheetId="12">'Table 10.12'!$A$1:$P$99</definedName>
    <definedName name="_xlnm.Print_Area" localSheetId="13">'Table 10.13'!$A$1:$P$99</definedName>
    <definedName name="_xlnm.Print_Area" localSheetId="14">'Table 10.14'!$A$1:$P$99</definedName>
    <definedName name="_xlnm.Print_Area" localSheetId="15">'Table 10.15'!$A$1:$P$99</definedName>
    <definedName name="_xlnm.Print_Area" localSheetId="16">'Table 10.16'!$A$1:$P$99</definedName>
    <definedName name="_xlnm.Print_Area" localSheetId="17">'Table 10.17'!$A$1:$P$99</definedName>
    <definedName name="_xlnm.Print_Area" localSheetId="18">'Table 10.18'!$A$1:$P$99</definedName>
    <definedName name="_xlnm.Print_Area" localSheetId="19">'Table 10.19'!$A$1:$P$99</definedName>
    <definedName name="_xlnm.Print_Area" localSheetId="2">'Table 10.2'!$A$1:$P$99</definedName>
    <definedName name="_xlnm.Print_Area" localSheetId="20">'Table 10.20'!$A$1:$P$99</definedName>
    <definedName name="_xlnm.Print_Area" localSheetId="21">'Table 10.21'!$A$1:$P$99</definedName>
    <definedName name="_xlnm.Print_Area" localSheetId="22">'Table 10.22'!$A$1:$P$99</definedName>
    <definedName name="_xlnm.Print_Area" localSheetId="23">'Table 10.23'!$A$1:$P$99</definedName>
    <definedName name="_xlnm.Print_Area" localSheetId="24">'Table 10.24'!$A$1:$P$99</definedName>
    <definedName name="_xlnm.Print_Area" localSheetId="25">'Table 10.25'!$A$1:$P$99</definedName>
    <definedName name="_xlnm.Print_Area" localSheetId="26">'Table 10.26'!$A$1:$P$99</definedName>
    <definedName name="_xlnm.Print_Area" localSheetId="27">'Table 10.27'!$A$1:$P$99</definedName>
    <definedName name="_xlnm.Print_Area" localSheetId="28">'Table 10.28'!$A$1:$P$99</definedName>
    <definedName name="_xlnm.Print_Area" localSheetId="29">'Table 10.29'!$A$1:$P$99</definedName>
    <definedName name="_xlnm.Print_Area" localSheetId="3">'Table 10.3'!$A$1:$P$99</definedName>
    <definedName name="_xlnm.Print_Area" localSheetId="30">'Table 10.30'!$A$1:$P$99</definedName>
    <definedName name="_xlnm.Print_Area" localSheetId="31">'Table 10.31'!$A$1:$P$99</definedName>
    <definedName name="_xlnm.Print_Area" localSheetId="32">'Table 10.32'!$A$1:$P$99</definedName>
    <definedName name="_xlnm.Print_Area" localSheetId="33">'Table 10.33'!$A$1:$P$99</definedName>
    <definedName name="_xlnm.Print_Area" localSheetId="34">'Table 10.34'!$A$1:$P$99</definedName>
    <definedName name="_xlnm.Print_Area" localSheetId="35">'Table 10.35'!$A$1:$P$99</definedName>
    <definedName name="_xlnm.Print_Area" localSheetId="36">'Table 10.36'!$A$1:$P$99</definedName>
    <definedName name="_xlnm.Print_Area" localSheetId="37">'Table 10.37'!$A$1:$P$99</definedName>
    <definedName name="_xlnm.Print_Area" localSheetId="38">'Table 10.38'!$A$1:$P$99</definedName>
    <definedName name="_xlnm.Print_Area" localSheetId="39">'Table 10.39'!$A$1:$P$99</definedName>
    <definedName name="_xlnm.Print_Area" localSheetId="4">'Table 10.4'!$A$1:$P$99</definedName>
    <definedName name="_xlnm.Print_Area" localSheetId="40">'Table 10.40'!$A$1:$P$99</definedName>
    <definedName name="_xlnm.Print_Area" localSheetId="41">'Table 10.41'!$A$1:$P$99</definedName>
    <definedName name="_xlnm.Print_Area" localSheetId="42">'Table 10.42'!$A$1:$P$99</definedName>
    <definedName name="_xlnm.Print_Area" localSheetId="43">'Table 10.43'!$A$1:$P$99</definedName>
    <definedName name="_xlnm.Print_Area" localSheetId="44">'Table 10.44'!$A$1:$P$99</definedName>
    <definedName name="_xlnm.Print_Area" localSheetId="45">'Table 10.45'!$A$1:$P$99</definedName>
    <definedName name="_xlnm.Print_Area" localSheetId="46">'Table 10.46'!$A$1:$P$99</definedName>
    <definedName name="_xlnm.Print_Area" localSheetId="47">'Table 10.47'!$A$1:$P$99</definedName>
    <definedName name="_xlnm.Print_Area" localSheetId="48">'Table 10.48'!$A$1:$P$99</definedName>
    <definedName name="_xlnm.Print_Area" localSheetId="49">'Table 10.49'!$A$1:$P$99</definedName>
    <definedName name="_xlnm.Print_Area" localSheetId="5">'Table 10.5'!$A$1:$P$99</definedName>
    <definedName name="_xlnm.Print_Area" localSheetId="50">'Table 10.50'!$A$1:$P$99</definedName>
    <definedName name="_xlnm.Print_Area" localSheetId="51">'Table 10.51'!$A$1:$P$99</definedName>
    <definedName name="_xlnm.Print_Area" localSheetId="52">'Table 10.52'!$A$1:$P$99</definedName>
    <definedName name="_xlnm.Print_Area" localSheetId="53">'Table 10.53'!$A$1:$P$99</definedName>
    <definedName name="_xlnm.Print_Area" localSheetId="54">'Table 10.54'!$A$1:$P$99</definedName>
    <definedName name="_xlnm.Print_Area" localSheetId="55">'Table 10.55'!$A$1:$P$99</definedName>
    <definedName name="_xlnm.Print_Area" localSheetId="56">'Table 10.56'!$A$1:$P$99</definedName>
    <definedName name="_xlnm.Print_Area" localSheetId="57">'Table 10.57'!$A$1:$P$99</definedName>
    <definedName name="_xlnm.Print_Area" localSheetId="58">'Table 10.58'!$A$1:$P$99</definedName>
    <definedName name="_xlnm.Print_Area" localSheetId="59">'Table 10.59'!$A$1:$P$99</definedName>
    <definedName name="_xlnm.Print_Area" localSheetId="6">'Table 10.6'!$A$1:$P$99</definedName>
    <definedName name="_xlnm.Print_Area" localSheetId="60">'Table 10.60'!$A$1:$P$99</definedName>
    <definedName name="_xlnm.Print_Area" localSheetId="61">'Table 10.61'!$A$1:$P$99</definedName>
    <definedName name="_xlnm.Print_Area" localSheetId="62">'Table 10.62'!$A$1:$P$99</definedName>
    <definedName name="_xlnm.Print_Area" localSheetId="63">'Table 10.63'!$A$1:$P$99</definedName>
    <definedName name="_xlnm.Print_Area" localSheetId="64">'Table 10.64'!$A$1:$P$99</definedName>
    <definedName name="_xlnm.Print_Area" localSheetId="65">'Table 10.65'!$A$1:$P$99</definedName>
    <definedName name="_xlnm.Print_Area" localSheetId="66">'Table 10.66'!$A$1:$P$99</definedName>
    <definedName name="_xlnm.Print_Area" localSheetId="67">'Table 10.67'!$A$1:$P$99</definedName>
    <definedName name="_xlnm.Print_Area" localSheetId="68">'Table 10.68'!$A$1:$P$99</definedName>
    <definedName name="_xlnm.Print_Area" localSheetId="69">'Table 10.69'!$A$1:$P$99</definedName>
    <definedName name="_xlnm.Print_Area" localSheetId="7">'Table 10.7'!$A$1:$P$99</definedName>
    <definedName name="_xlnm.Print_Area" localSheetId="70">'Table 10.70'!$A$1:$P$99</definedName>
    <definedName name="_xlnm.Print_Area" localSheetId="8">'Table 10.8'!$A$1:$P$99</definedName>
    <definedName name="_xlnm.Print_Area" localSheetId="9">'Table 10.9'!$A$1:$P$99</definedName>
  </definedName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32" i="181" l="1"/>
  <c r="A32" i="182"/>
  <c r="A32" i="183"/>
  <c r="A32" i="184"/>
  <c r="A32" i="185"/>
  <c r="A32" i="186"/>
  <c r="A32" i="187"/>
  <c r="A32" i="188"/>
  <c r="A32" i="189"/>
  <c r="A32" i="190"/>
  <c r="A32" i="191"/>
  <c r="A32" i="192"/>
  <c r="A32" i="193"/>
  <c r="A32" i="194"/>
  <c r="A32" i="195"/>
  <c r="A32" i="196"/>
  <c r="A32" i="197"/>
  <c r="A32" i="198"/>
  <c r="A32" i="199"/>
  <c r="A32" i="200"/>
  <c r="A32" i="201"/>
  <c r="A32" i="202"/>
  <c r="A32" i="203"/>
  <c r="A32" i="204"/>
  <c r="A32" i="205"/>
  <c r="A32" i="206"/>
  <c r="A32" i="207"/>
  <c r="A32" i="208"/>
  <c r="A32" i="209"/>
  <c r="A32" i="210"/>
  <c r="A32" i="211"/>
  <c r="A32" i="212"/>
  <c r="A32" i="213"/>
  <c r="A32" i="214"/>
  <c r="A32" i="215"/>
  <c r="A32" i="216"/>
  <c r="A32" i="217"/>
  <c r="A32" i="218"/>
  <c r="A32" i="219"/>
  <c r="A32" i="220"/>
  <c r="A32" i="221"/>
  <c r="A32" i="222"/>
  <c r="A32" i="223"/>
  <c r="A32" i="224"/>
  <c r="A32" i="225"/>
  <c r="A32" i="226"/>
  <c r="A32" i="227"/>
  <c r="A32" i="228"/>
  <c r="A32" i="229"/>
  <c r="A32" i="230"/>
  <c r="A32" i="231"/>
  <c r="A32" i="232"/>
  <c r="A32" i="233"/>
  <c r="A32" i="234"/>
  <c r="A32" i="235"/>
  <c r="A32" i="236"/>
  <c r="A32" i="237"/>
  <c r="A32" i="238"/>
  <c r="A32" i="239"/>
  <c r="A32" i="240"/>
  <c r="A32" i="241"/>
  <c r="A32" i="242"/>
  <c r="A32" i="243"/>
  <c r="A32" i="244"/>
  <c r="A32" i="245"/>
  <c r="A32" i="246"/>
  <c r="A32" i="247"/>
  <c r="A32" i="248"/>
  <c r="A32" i="249"/>
  <c r="A32" i="179"/>
  <c r="A32" i="180"/>
  <c r="AD128" i="210"/>
  <c r="O10" i="210"/>
  <c r="AB128" i="210"/>
  <c r="AD127" i="210"/>
  <c r="AB127" i="210"/>
  <c r="AD125" i="210"/>
  <c r="AB125" i="210"/>
  <c r="AD124" i="210"/>
  <c r="AB124" i="210"/>
  <c r="AB122" i="210"/>
  <c r="AB121" i="210"/>
  <c r="AB120" i="210"/>
  <c r="AB118" i="210"/>
  <c r="AD111" i="210"/>
  <c r="D16" i="210"/>
  <c r="AB111" i="210"/>
  <c r="AD110" i="210"/>
  <c r="AB110" i="210"/>
  <c r="AD109" i="210"/>
  <c r="D14" i="210"/>
  <c r="AB109" i="210"/>
  <c r="AD108" i="210"/>
  <c r="AB108" i="210"/>
  <c r="AD105" i="210"/>
  <c r="AB105" i="210"/>
  <c r="AD104" i="210"/>
  <c r="AB104" i="210"/>
  <c r="AB38" i="210"/>
  <c r="AB37" i="210"/>
  <c r="AB34" i="210"/>
  <c r="AB33" i="210"/>
  <c r="AB32" i="210"/>
  <c r="AB31" i="210"/>
  <c r="AB30" i="210"/>
  <c r="AB29" i="210"/>
  <c r="AB28" i="210"/>
  <c r="AB27" i="210"/>
  <c r="AB26" i="210"/>
  <c r="AB25" i="210"/>
  <c r="AB24" i="210"/>
  <c r="AB23" i="210"/>
  <c r="AB22" i="210"/>
  <c r="AB21" i="210"/>
  <c r="AB20" i="210"/>
  <c r="AB19" i="210"/>
  <c r="AB18" i="210"/>
  <c r="AB17" i="210"/>
  <c r="AB16" i="210"/>
  <c r="AB15" i="210"/>
  <c r="AF9" i="210"/>
  <c r="AD9" i="210"/>
  <c r="E91" i="210"/>
  <c r="AB9" i="210"/>
  <c r="C91" i="210"/>
  <c r="AF8" i="210"/>
  <c r="AD8" i="210"/>
  <c r="AB8" i="210"/>
  <c r="C90" i="210"/>
  <c r="AF7" i="210"/>
  <c r="F89" i="210"/>
  <c r="AD7" i="210"/>
  <c r="AB7" i="210"/>
  <c r="AF6" i="210"/>
  <c r="G88" i="210"/>
  <c r="AD6" i="210"/>
  <c r="E88" i="210"/>
  <c r="AB6" i="210"/>
  <c r="AF5" i="210"/>
  <c r="AD5" i="210"/>
  <c r="E87" i="210"/>
  <c r="AB5" i="210"/>
  <c r="AF4" i="210"/>
  <c r="AD4" i="210"/>
  <c r="AB4" i="210"/>
  <c r="C86" i="210"/>
  <c r="AB2" i="210"/>
  <c r="O13" i="249"/>
  <c r="O12" i="249"/>
  <c r="O11" i="249"/>
  <c r="O13" i="248"/>
  <c r="O12" i="248"/>
  <c r="O11" i="248"/>
  <c r="O13" i="247"/>
  <c r="O12" i="247"/>
  <c r="O11" i="247"/>
  <c r="O13" i="246"/>
  <c r="O12" i="246"/>
  <c r="O11" i="246"/>
  <c r="O13" i="245"/>
  <c r="O12" i="245"/>
  <c r="O11" i="245"/>
  <c r="O13" i="244"/>
  <c r="O12" i="244"/>
  <c r="O11" i="244"/>
  <c r="O13" i="243"/>
  <c r="O12" i="243"/>
  <c r="O11" i="243"/>
  <c r="O13" i="242"/>
  <c r="O12" i="242"/>
  <c r="O11" i="242"/>
  <c r="O13" i="241"/>
  <c r="O12" i="241"/>
  <c r="O11" i="241"/>
  <c r="O13" i="240"/>
  <c r="O12" i="240"/>
  <c r="O11" i="240"/>
  <c r="O13" i="239"/>
  <c r="O12" i="239"/>
  <c r="O11" i="239"/>
  <c r="O13" i="238"/>
  <c r="O12" i="238"/>
  <c r="O11" i="238"/>
  <c r="O13" i="237"/>
  <c r="O12" i="237"/>
  <c r="O11" i="237"/>
  <c r="O13" i="236"/>
  <c r="O12" i="236"/>
  <c r="O11" i="236"/>
  <c r="O13" i="235"/>
  <c r="O12" i="235"/>
  <c r="O11" i="235"/>
  <c r="O13" i="234"/>
  <c r="O12" i="234"/>
  <c r="O11" i="234"/>
  <c r="O13" i="233"/>
  <c r="O12" i="233"/>
  <c r="O11" i="233"/>
  <c r="O13" i="232"/>
  <c r="O12" i="232"/>
  <c r="O11" i="232"/>
  <c r="O13" i="231"/>
  <c r="O12" i="231"/>
  <c r="O11" i="231"/>
  <c r="O13" i="230"/>
  <c r="O12" i="230"/>
  <c r="O11" i="230"/>
  <c r="O13" i="229"/>
  <c r="O12" i="229"/>
  <c r="O11" i="229"/>
  <c r="O13" i="228"/>
  <c r="O12" i="228"/>
  <c r="O11" i="228"/>
  <c r="O13" i="227"/>
  <c r="O12" i="227"/>
  <c r="O11" i="227"/>
  <c r="O13" i="226"/>
  <c r="O12" i="226"/>
  <c r="O11" i="226"/>
  <c r="O13" i="225"/>
  <c r="O12" i="225"/>
  <c r="O11" i="225"/>
  <c r="O13" i="224"/>
  <c r="O12" i="224"/>
  <c r="O11" i="224"/>
  <c r="O13" i="223"/>
  <c r="O12" i="223"/>
  <c r="O11" i="223"/>
  <c r="O13" i="222"/>
  <c r="O12" i="222"/>
  <c r="O11" i="222"/>
  <c r="O13" i="221"/>
  <c r="O12" i="221"/>
  <c r="O11" i="221"/>
  <c r="O13" i="220"/>
  <c r="O12" i="220"/>
  <c r="O11" i="220"/>
  <c r="O13" i="219"/>
  <c r="O12" i="219"/>
  <c r="O11" i="219"/>
  <c r="O13" i="218"/>
  <c r="O12" i="218"/>
  <c r="O11" i="218"/>
  <c r="O13" i="217"/>
  <c r="O12" i="217"/>
  <c r="O11" i="217"/>
  <c r="O13" i="216"/>
  <c r="O12" i="216"/>
  <c r="O11" i="216"/>
  <c r="O13" i="215"/>
  <c r="O12" i="215"/>
  <c r="O11" i="215"/>
  <c r="O13" i="214"/>
  <c r="O12" i="214"/>
  <c r="O11" i="214"/>
  <c r="O13" i="213"/>
  <c r="O12" i="213"/>
  <c r="O11" i="213"/>
  <c r="O13" i="212"/>
  <c r="O12" i="212"/>
  <c r="O11" i="212"/>
  <c r="O13" i="211"/>
  <c r="O12" i="211"/>
  <c r="O11" i="211"/>
  <c r="O13" i="210"/>
  <c r="O12" i="210"/>
  <c r="O11" i="210"/>
  <c r="O13" i="209"/>
  <c r="O12" i="209"/>
  <c r="O11" i="209"/>
  <c r="O13" i="208"/>
  <c r="O12" i="208"/>
  <c r="O11" i="208"/>
  <c r="O13" i="207"/>
  <c r="O12" i="207"/>
  <c r="O11" i="207"/>
  <c r="O13" i="206"/>
  <c r="O12" i="206"/>
  <c r="O11" i="206"/>
  <c r="O13" i="205"/>
  <c r="O12" i="205"/>
  <c r="O11" i="205"/>
  <c r="O13" i="204"/>
  <c r="O12" i="204"/>
  <c r="O11" i="204"/>
  <c r="O13" i="203"/>
  <c r="O12" i="203"/>
  <c r="O11" i="203"/>
  <c r="O13" i="202"/>
  <c r="O12" i="202"/>
  <c r="O11" i="202"/>
  <c r="O13" i="201"/>
  <c r="O12" i="201"/>
  <c r="O11" i="201"/>
  <c r="O13" i="200"/>
  <c r="O12" i="200"/>
  <c r="O11" i="200"/>
  <c r="O13" i="199"/>
  <c r="O12" i="199"/>
  <c r="O11" i="199"/>
  <c r="O13" i="198"/>
  <c r="O12" i="198"/>
  <c r="O11" i="198"/>
  <c r="O13" i="197"/>
  <c r="O12" i="197"/>
  <c r="O11" i="197"/>
  <c r="O13" i="196"/>
  <c r="O12" i="196"/>
  <c r="O11" i="196"/>
  <c r="O13" i="195"/>
  <c r="O12" i="195"/>
  <c r="O11" i="195"/>
  <c r="O13" i="194"/>
  <c r="O12" i="194"/>
  <c r="O11" i="194"/>
  <c r="O13" i="193"/>
  <c r="O12" i="193"/>
  <c r="O11" i="193"/>
  <c r="O13" i="192"/>
  <c r="O12" i="192"/>
  <c r="O11" i="192"/>
  <c r="O13" i="191"/>
  <c r="O12" i="191"/>
  <c r="O11" i="191"/>
  <c r="O13" i="190"/>
  <c r="O12" i="190"/>
  <c r="O11" i="190"/>
  <c r="O13" i="189"/>
  <c r="O12" i="189"/>
  <c r="O11" i="189"/>
  <c r="O13" i="188"/>
  <c r="O12" i="188"/>
  <c r="O11" i="188"/>
  <c r="O13" i="187"/>
  <c r="O12" i="187"/>
  <c r="O11" i="187"/>
  <c r="O13" i="186"/>
  <c r="O12" i="186"/>
  <c r="O11" i="186"/>
  <c r="O13" i="185"/>
  <c r="O12" i="185"/>
  <c r="O11" i="185"/>
  <c r="O13" i="184"/>
  <c r="O12" i="184"/>
  <c r="O11" i="184"/>
  <c r="O13" i="183"/>
  <c r="O12" i="183"/>
  <c r="O11" i="183"/>
  <c r="O13" i="182"/>
  <c r="O12" i="182"/>
  <c r="O11" i="182"/>
  <c r="O13" i="181"/>
  <c r="O12" i="181"/>
  <c r="O11" i="181"/>
  <c r="O13" i="180"/>
  <c r="O12" i="180"/>
  <c r="O11" i="180"/>
  <c r="AB37" i="181"/>
  <c r="O16" i="181"/>
  <c r="AB38" i="181"/>
  <c r="O15" i="181"/>
  <c r="AB37" i="182"/>
  <c r="O16" i="182"/>
  <c r="AB38" i="182"/>
  <c r="O15" i="182"/>
  <c r="AB37" i="183"/>
  <c r="O16" i="183"/>
  <c r="AB38" i="183"/>
  <c r="O15" i="183"/>
  <c r="AB37" i="184"/>
  <c r="O16" i="184"/>
  <c r="AB38" i="184"/>
  <c r="O15" i="184"/>
  <c r="AB37" i="185"/>
  <c r="O16" i="185"/>
  <c r="AB38" i="185"/>
  <c r="O15" i="185"/>
  <c r="AB37" i="186"/>
  <c r="O16" i="186"/>
  <c r="AB38" i="186"/>
  <c r="O15" i="186"/>
  <c r="AB37" i="187"/>
  <c r="O16" i="187"/>
  <c r="AB38" i="187"/>
  <c r="O15" i="187"/>
  <c r="AB37" i="188"/>
  <c r="O16" i="188"/>
  <c r="AB38" i="188"/>
  <c r="O15" i="188"/>
  <c r="AB37" i="189"/>
  <c r="O16" i="189"/>
  <c r="AB38" i="189"/>
  <c r="O15" i="189"/>
  <c r="AB37" i="190"/>
  <c r="O16" i="190"/>
  <c r="AB38" i="190"/>
  <c r="O15" i="190"/>
  <c r="AB37" i="191"/>
  <c r="O16" i="191"/>
  <c r="AB38" i="191"/>
  <c r="O15" i="191"/>
  <c r="AB37" i="192"/>
  <c r="O16" i="192"/>
  <c r="AB38" i="192"/>
  <c r="O15" i="192"/>
  <c r="AB37" i="193"/>
  <c r="O16" i="193"/>
  <c r="AB38" i="193"/>
  <c r="O15" i="193"/>
  <c r="AB37" i="194"/>
  <c r="O16" i="194"/>
  <c r="AB38" i="194"/>
  <c r="O15" i="194"/>
  <c r="AB37" i="195"/>
  <c r="O16" i="195"/>
  <c r="AB38" i="195"/>
  <c r="O15" i="195"/>
  <c r="AB37" i="196"/>
  <c r="O16" i="196"/>
  <c r="AB38" i="196"/>
  <c r="O15" i="196"/>
  <c r="AB37" i="197"/>
  <c r="O16" i="197"/>
  <c r="AB38" i="197"/>
  <c r="O15" i="197"/>
  <c r="AB37" i="198"/>
  <c r="O16" i="198"/>
  <c r="AB38" i="198"/>
  <c r="O15" i="198"/>
  <c r="AB37" i="199"/>
  <c r="O16" i="199"/>
  <c r="AB38" i="199"/>
  <c r="O15" i="199"/>
  <c r="AB37" i="200"/>
  <c r="O16" i="200"/>
  <c r="AB38" i="200"/>
  <c r="O15" i="200"/>
  <c r="AB37" i="201"/>
  <c r="O16" i="201"/>
  <c r="AB38" i="201"/>
  <c r="O15" i="201"/>
  <c r="AB37" i="202"/>
  <c r="O16" i="202"/>
  <c r="AB38" i="202"/>
  <c r="O15" i="202"/>
  <c r="AB37" i="203"/>
  <c r="O16" i="203"/>
  <c r="AB38" i="203"/>
  <c r="O15" i="203"/>
  <c r="AB37" i="204"/>
  <c r="O16" i="204"/>
  <c r="AB38" i="204"/>
  <c r="O15" i="204"/>
  <c r="AB37" i="205"/>
  <c r="O16" i="205"/>
  <c r="AB38" i="205"/>
  <c r="O15" i="205"/>
  <c r="AB37" i="206"/>
  <c r="O16" i="206"/>
  <c r="AB38" i="206"/>
  <c r="O15" i="206"/>
  <c r="AB37" i="207"/>
  <c r="O16" i="207"/>
  <c r="AB38" i="207"/>
  <c r="O15" i="207"/>
  <c r="AB37" i="208"/>
  <c r="O16" i="208"/>
  <c r="AB38" i="208"/>
  <c r="O15" i="208"/>
  <c r="AB37" i="209"/>
  <c r="O16" i="209"/>
  <c r="AB38" i="209"/>
  <c r="O15" i="209"/>
  <c r="O16" i="210"/>
  <c r="O15" i="210"/>
  <c r="AB37" i="211"/>
  <c r="O16" i="211"/>
  <c r="AB38" i="211"/>
  <c r="O15" i="211"/>
  <c r="AB37" i="212"/>
  <c r="O16" i="212"/>
  <c r="AB38" i="212"/>
  <c r="O15" i="212"/>
  <c r="AB37" i="213"/>
  <c r="O16" i="213"/>
  <c r="AB38" i="213"/>
  <c r="O15" i="213"/>
  <c r="AB37" i="214"/>
  <c r="O16" i="214"/>
  <c r="AB38" i="214"/>
  <c r="O15" i="214"/>
  <c r="AB37" i="215"/>
  <c r="O16" i="215"/>
  <c r="AB38" i="215"/>
  <c r="O15" i="215"/>
  <c r="AB37" i="216"/>
  <c r="O16" i="216"/>
  <c r="AB38" i="216"/>
  <c r="O15" i="216"/>
  <c r="AB37" i="217"/>
  <c r="O16" i="217"/>
  <c r="AB38" i="217"/>
  <c r="O15" i="217"/>
  <c r="AB37" i="218"/>
  <c r="O16" i="218"/>
  <c r="AB38" i="218"/>
  <c r="O15" i="218"/>
  <c r="AB37" i="219"/>
  <c r="O16" i="219"/>
  <c r="AB38" i="219"/>
  <c r="O15" i="219"/>
  <c r="AB37" i="220"/>
  <c r="O16" i="220"/>
  <c r="AB38" i="220"/>
  <c r="O15" i="220"/>
  <c r="AB37" i="221"/>
  <c r="O16" i="221"/>
  <c r="AB38" i="221"/>
  <c r="O15" i="221"/>
  <c r="AB37" i="222"/>
  <c r="O16" i="222"/>
  <c r="AB38" i="222"/>
  <c r="O15" i="222"/>
  <c r="AB37" i="223"/>
  <c r="O16" i="223"/>
  <c r="AB38" i="223"/>
  <c r="O15" i="223"/>
  <c r="AB37" i="224"/>
  <c r="O16" i="224"/>
  <c r="AB38" i="224"/>
  <c r="O15" i="224"/>
  <c r="AB37" i="225"/>
  <c r="O16" i="225"/>
  <c r="AB38" i="225"/>
  <c r="O15" i="225"/>
  <c r="AB37" i="226"/>
  <c r="O16" i="226"/>
  <c r="AB38" i="226"/>
  <c r="O15" i="226"/>
  <c r="AB37" i="227"/>
  <c r="O16" i="227"/>
  <c r="AB38" i="227"/>
  <c r="O15" i="227"/>
  <c r="AB37" i="228"/>
  <c r="O16" i="228"/>
  <c r="AB38" i="228"/>
  <c r="O15" i="228"/>
  <c r="AB37" i="229"/>
  <c r="O16" i="229"/>
  <c r="AB38" i="229"/>
  <c r="O15" i="229"/>
  <c r="AB37" i="230"/>
  <c r="O16" i="230"/>
  <c r="AB38" i="230"/>
  <c r="O15" i="230"/>
  <c r="AB37" i="231"/>
  <c r="O16" i="231"/>
  <c r="AB38" i="231"/>
  <c r="O15" i="231"/>
  <c r="AB37" i="232"/>
  <c r="O16" i="232"/>
  <c r="AB38" i="232"/>
  <c r="O15" i="232"/>
  <c r="AB37" i="233"/>
  <c r="O16" i="233"/>
  <c r="AB38" i="233"/>
  <c r="O15" i="233"/>
  <c r="AB37" i="234"/>
  <c r="O16" i="234"/>
  <c r="AB38" i="234"/>
  <c r="O15" i="234"/>
  <c r="AB37" i="235"/>
  <c r="O16" i="235"/>
  <c r="AB38" i="235"/>
  <c r="O15" i="235"/>
  <c r="AB37" i="236"/>
  <c r="O16" i="236"/>
  <c r="AB38" i="236"/>
  <c r="O15" i="236"/>
  <c r="AB37" i="237"/>
  <c r="O16" i="237"/>
  <c r="AB38" i="237"/>
  <c r="O15" i="237"/>
  <c r="AB37" i="238"/>
  <c r="O16" i="238"/>
  <c r="AB38" i="238"/>
  <c r="O15" i="238"/>
  <c r="AB37" i="239"/>
  <c r="O16" i="239"/>
  <c r="AB38" i="239"/>
  <c r="O15" i="239"/>
  <c r="AB37" i="240"/>
  <c r="O16" i="240"/>
  <c r="AB38" i="240"/>
  <c r="O15" i="240"/>
  <c r="AB37" i="241"/>
  <c r="O16" i="241"/>
  <c r="AB38" i="241"/>
  <c r="O15" i="241"/>
  <c r="AB37" i="242"/>
  <c r="O16" i="242"/>
  <c r="AB38" i="242"/>
  <c r="O15" i="242"/>
  <c r="AB37" i="243"/>
  <c r="O16" i="243"/>
  <c r="AB38" i="243"/>
  <c r="O15" i="243"/>
  <c r="AB37" i="244"/>
  <c r="O16" i="244"/>
  <c r="AB38" i="244"/>
  <c r="O15" i="244"/>
  <c r="AB37" i="245"/>
  <c r="O16" i="245"/>
  <c r="AB38" i="245"/>
  <c r="O15" i="245"/>
  <c r="AB37" i="246"/>
  <c r="O16" i="246"/>
  <c r="AB38" i="246"/>
  <c r="O15" i="246"/>
  <c r="AB37" i="247"/>
  <c r="O16" i="247"/>
  <c r="AB38" i="247"/>
  <c r="O15" i="247"/>
  <c r="AB37" i="248"/>
  <c r="O16" i="248"/>
  <c r="AB38" i="248"/>
  <c r="O15" i="248"/>
  <c r="AB37" i="249"/>
  <c r="O16" i="249"/>
  <c r="AB38" i="249"/>
  <c r="O15" i="249"/>
  <c r="AB37" i="180"/>
  <c r="O16" i="180"/>
  <c r="AB38" i="180"/>
  <c r="O15" i="180"/>
  <c r="AD128" i="249"/>
  <c r="O10" i="249"/>
  <c r="AB128" i="249"/>
  <c r="AD127" i="249"/>
  <c r="AB127" i="249"/>
  <c r="AD125" i="249"/>
  <c r="AB125" i="249"/>
  <c r="AD124" i="249"/>
  <c r="AB124" i="249"/>
  <c r="AB122" i="249"/>
  <c r="AB121" i="249"/>
  <c r="AB120" i="249"/>
  <c r="AB118" i="249"/>
  <c r="AD111" i="249"/>
  <c r="D16" i="249"/>
  <c r="AB111" i="249"/>
  <c r="AD110" i="249"/>
  <c r="D15" i="249"/>
  <c r="AB110" i="249"/>
  <c r="AD109" i="249"/>
  <c r="D14" i="249"/>
  <c r="AB109" i="249"/>
  <c r="AD108" i="249"/>
  <c r="AB108" i="249"/>
  <c r="AD105" i="249"/>
  <c r="AB105" i="249"/>
  <c r="AD104" i="249"/>
  <c r="AB104" i="249"/>
  <c r="N9" i="179"/>
  <c r="N91" i="249"/>
  <c r="L9" i="179"/>
  <c r="L91" i="249"/>
  <c r="J9" i="179"/>
  <c r="K91" i="249"/>
  <c r="AF9" i="249"/>
  <c r="G91" i="249"/>
  <c r="AD9" i="249"/>
  <c r="D91" i="249"/>
  <c r="AB9" i="249"/>
  <c r="C91" i="249"/>
  <c r="N8" i="179"/>
  <c r="L8" i="179"/>
  <c r="M90" i="249"/>
  <c r="J8" i="179"/>
  <c r="K90" i="249"/>
  <c r="AF8" i="249"/>
  <c r="G90" i="249"/>
  <c r="AD8" i="249"/>
  <c r="D90" i="249"/>
  <c r="AB8" i="249"/>
  <c r="C90" i="249"/>
  <c r="N7" i="179"/>
  <c r="L7" i="179"/>
  <c r="L89" i="248"/>
  <c r="J7" i="179"/>
  <c r="J89" i="249"/>
  <c r="AF7" i="249"/>
  <c r="G89" i="249"/>
  <c r="AD7" i="249"/>
  <c r="D89" i="249"/>
  <c r="AB7" i="249"/>
  <c r="C89" i="249"/>
  <c r="N6" i="179"/>
  <c r="O88" i="239"/>
  <c r="L6" i="179"/>
  <c r="M88" i="248"/>
  <c r="J6" i="179"/>
  <c r="AF6" i="249"/>
  <c r="G88" i="249"/>
  <c r="AD6" i="249"/>
  <c r="D88" i="249"/>
  <c r="AB6" i="249"/>
  <c r="C88" i="249"/>
  <c r="N5" i="179"/>
  <c r="N87" i="248"/>
  <c r="N87" i="249"/>
  <c r="L5" i="179"/>
  <c r="M87" i="249"/>
  <c r="J5" i="179"/>
  <c r="J87" i="248"/>
  <c r="J87" i="249"/>
  <c r="AF5" i="249"/>
  <c r="G87" i="249"/>
  <c r="AD5" i="249"/>
  <c r="D87" i="249"/>
  <c r="AB5" i="249"/>
  <c r="C87" i="249"/>
  <c r="N4" i="179"/>
  <c r="N86" i="249"/>
  <c r="L4" i="179"/>
  <c r="J4" i="179"/>
  <c r="J86" i="248"/>
  <c r="J86" i="249"/>
  <c r="AF4" i="249"/>
  <c r="G86" i="249"/>
  <c r="AD4" i="249"/>
  <c r="D86" i="249"/>
  <c r="AB4" i="249"/>
  <c r="C86" i="249"/>
  <c r="N85" i="249"/>
  <c r="F85" i="249"/>
  <c r="A1" i="179"/>
  <c r="J83" i="249"/>
  <c r="C83" i="249"/>
  <c r="A65" i="249"/>
  <c r="A50" i="249"/>
  <c r="AB34" i="249"/>
  <c r="AB33" i="249"/>
  <c r="AB32" i="249"/>
  <c r="AB31" i="249"/>
  <c r="AB30" i="249"/>
  <c r="AB29" i="249"/>
  <c r="AB28" i="249"/>
  <c r="AB27" i="249"/>
  <c r="AB26" i="249"/>
  <c r="AB25" i="249"/>
  <c r="AB24" i="249"/>
  <c r="AB23" i="249"/>
  <c r="AB22" i="249"/>
  <c r="AB21" i="249"/>
  <c r="AB20" i="249"/>
  <c r="AB19" i="249"/>
  <c r="AB18" i="249"/>
  <c r="G19" i="249"/>
  <c r="A19" i="249"/>
  <c r="AB17" i="249"/>
  <c r="AB16" i="249"/>
  <c r="AB15" i="249"/>
  <c r="O14" i="249"/>
  <c r="D13" i="249"/>
  <c r="D10" i="249"/>
  <c r="O9" i="249"/>
  <c r="D9" i="249"/>
  <c r="O8" i="249"/>
  <c r="A7" i="249"/>
  <c r="A4" i="249"/>
  <c r="AB2" i="249"/>
  <c r="A2" i="249"/>
  <c r="AD128" i="248"/>
  <c r="AB128" i="248"/>
  <c r="AD127" i="248"/>
  <c r="AB127" i="248"/>
  <c r="AD125" i="248"/>
  <c r="AB125" i="248"/>
  <c r="AD124" i="248"/>
  <c r="AB124" i="248"/>
  <c r="AB122" i="248"/>
  <c r="AB121" i="248"/>
  <c r="AB120" i="248"/>
  <c r="AB118" i="248"/>
  <c r="O14" i="248"/>
  <c r="AD111" i="248"/>
  <c r="AB111" i="248"/>
  <c r="AD110" i="248"/>
  <c r="AB110" i="248"/>
  <c r="AD109" i="248"/>
  <c r="AB109" i="248"/>
  <c r="AD108" i="248"/>
  <c r="AB108" i="248"/>
  <c r="AD105" i="248"/>
  <c r="AB105" i="248"/>
  <c r="AD104" i="248"/>
  <c r="AB104" i="248"/>
  <c r="O91" i="248"/>
  <c r="N91" i="248"/>
  <c r="K91" i="248"/>
  <c r="AF9" i="248"/>
  <c r="G91" i="248"/>
  <c r="AD9" i="248"/>
  <c r="D91" i="248"/>
  <c r="AB9" i="248"/>
  <c r="C91" i="248"/>
  <c r="N90" i="248"/>
  <c r="M90" i="248"/>
  <c r="AF8" i="248"/>
  <c r="F90" i="248"/>
  <c r="AD8" i="248"/>
  <c r="E90" i="248"/>
  <c r="AB8" i="248"/>
  <c r="C90" i="248"/>
  <c r="J89" i="248"/>
  <c r="AF7" i="248"/>
  <c r="G89" i="248"/>
  <c r="AD7" i="248"/>
  <c r="E89" i="248"/>
  <c r="D89" i="248"/>
  <c r="AB7" i="248"/>
  <c r="C89" i="248"/>
  <c r="N88" i="248"/>
  <c r="L88" i="248"/>
  <c r="AF6" i="248"/>
  <c r="F88" i="248"/>
  <c r="AD6" i="248"/>
  <c r="E88" i="248"/>
  <c r="AB6" i="248"/>
  <c r="C88" i="248"/>
  <c r="O87" i="248"/>
  <c r="M87" i="248"/>
  <c r="L87" i="248"/>
  <c r="AF5" i="248"/>
  <c r="G87" i="248"/>
  <c r="AD5" i="248"/>
  <c r="D87" i="248"/>
  <c r="E87" i="248"/>
  <c r="AB5" i="248"/>
  <c r="C87" i="248"/>
  <c r="N86" i="248"/>
  <c r="AF4" i="248"/>
  <c r="G86" i="248"/>
  <c r="AD4" i="248"/>
  <c r="E86" i="248"/>
  <c r="AB4" i="248"/>
  <c r="C86" i="248"/>
  <c r="N85" i="248"/>
  <c r="F85" i="248"/>
  <c r="J83" i="248"/>
  <c r="C83" i="248"/>
  <c r="A65" i="248"/>
  <c r="AB34" i="248"/>
  <c r="AB33" i="248"/>
  <c r="AB32" i="248"/>
  <c r="AB31" i="248"/>
  <c r="AB30" i="248"/>
  <c r="AB29" i="248"/>
  <c r="AB28" i="248"/>
  <c r="AB27" i="248"/>
  <c r="AB26" i="248"/>
  <c r="AB25" i="248"/>
  <c r="AB24" i="248"/>
  <c r="AB23" i="248"/>
  <c r="AB22" i="248"/>
  <c r="AB21" i="248"/>
  <c r="AB20" i="248"/>
  <c r="AB19" i="248"/>
  <c r="AB18" i="248"/>
  <c r="G19" i="248"/>
  <c r="AB17" i="248"/>
  <c r="AB16" i="248"/>
  <c r="AB15" i="248"/>
  <c r="D16" i="248"/>
  <c r="D15" i="248"/>
  <c r="D14" i="248"/>
  <c r="D13" i="248"/>
  <c r="O10" i="248"/>
  <c r="D10" i="248"/>
  <c r="O9" i="248"/>
  <c r="D9" i="248"/>
  <c r="O8" i="248"/>
  <c r="A7" i="248"/>
  <c r="A4" i="248"/>
  <c r="AB2" i="248"/>
  <c r="A2" i="248"/>
  <c r="AD128" i="247"/>
  <c r="O10" i="247"/>
  <c r="AB128" i="247"/>
  <c r="AD127" i="247"/>
  <c r="O9" i="247"/>
  <c r="AB127" i="247"/>
  <c r="AD125" i="247"/>
  <c r="AB125" i="247"/>
  <c r="AD124" i="247"/>
  <c r="AB124" i="247"/>
  <c r="AB122" i="247"/>
  <c r="AB121" i="247"/>
  <c r="AB120" i="247"/>
  <c r="AB118" i="247"/>
  <c r="AD111" i="247"/>
  <c r="AB111" i="247"/>
  <c r="AD110" i="247"/>
  <c r="D15" i="247"/>
  <c r="AB110" i="247"/>
  <c r="AD109" i="247"/>
  <c r="D14" i="247"/>
  <c r="AB109" i="247"/>
  <c r="AD108" i="247"/>
  <c r="D13" i="247"/>
  <c r="AB108" i="247"/>
  <c r="AD105" i="247"/>
  <c r="AB105" i="247"/>
  <c r="AD104" i="247"/>
  <c r="AB104" i="247"/>
  <c r="O91" i="247"/>
  <c r="N91" i="247"/>
  <c r="K91" i="247"/>
  <c r="AF9" i="247"/>
  <c r="G91" i="247"/>
  <c r="AD9" i="247"/>
  <c r="E91" i="247"/>
  <c r="AB9" i="247"/>
  <c r="C91" i="247"/>
  <c r="N90" i="247"/>
  <c r="M90" i="247"/>
  <c r="K90" i="247"/>
  <c r="AF8" i="247"/>
  <c r="F90" i="247"/>
  <c r="AD8" i="247"/>
  <c r="E90" i="247"/>
  <c r="AB8" i="247"/>
  <c r="C90" i="247"/>
  <c r="M89" i="247"/>
  <c r="J89" i="247"/>
  <c r="AF7" i="247"/>
  <c r="G89" i="247"/>
  <c r="AD7" i="247"/>
  <c r="E89" i="247"/>
  <c r="AB7" i="247"/>
  <c r="C89" i="247"/>
  <c r="M88" i="247"/>
  <c r="L88" i="247"/>
  <c r="AF6" i="247"/>
  <c r="G88" i="247"/>
  <c r="AD6" i="247"/>
  <c r="E88" i="247"/>
  <c r="AB6" i="247"/>
  <c r="C88" i="247"/>
  <c r="O87" i="247"/>
  <c r="N87" i="247"/>
  <c r="M87" i="247"/>
  <c r="L87" i="247"/>
  <c r="J87" i="247"/>
  <c r="AF5" i="247"/>
  <c r="G87" i="247"/>
  <c r="AD5" i="247"/>
  <c r="E87" i="247"/>
  <c r="AB5" i="247"/>
  <c r="C87" i="247"/>
  <c r="J86" i="247"/>
  <c r="AF4" i="247"/>
  <c r="G86" i="247"/>
  <c r="F86" i="247"/>
  <c r="AD4" i="247"/>
  <c r="E86" i="247"/>
  <c r="AB4" i="247"/>
  <c r="C86" i="247"/>
  <c r="N85" i="247"/>
  <c r="F85" i="247"/>
  <c r="J83" i="247"/>
  <c r="C83" i="247"/>
  <c r="A65" i="247"/>
  <c r="A50" i="247"/>
  <c r="AB34" i="247"/>
  <c r="AB33" i="247"/>
  <c r="AB32" i="247"/>
  <c r="AB31" i="247"/>
  <c r="AB30" i="247"/>
  <c r="AB29" i="247"/>
  <c r="AB28" i="247"/>
  <c r="AB27" i="247"/>
  <c r="AB26" i="247"/>
  <c r="AB25" i="247"/>
  <c r="AB24" i="247"/>
  <c r="AB23" i="247"/>
  <c r="AB22" i="247"/>
  <c r="AB21" i="247"/>
  <c r="AB20" i="247"/>
  <c r="AB19" i="247"/>
  <c r="AB18" i="247"/>
  <c r="G19" i="247"/>
  <c r="A19" i="247"/>
  <c r="AB17" i="247"/>
  <c r="AB16" i="247"/>
  <c r="AB15" i="247"/>
  <c r="D16" i="247"/>
  <c r="O14" i="247"/>
  <c r="D10" i="247"/>
  <c r="D9" i="247"/>
  <c r="O8" i="247"/>
  <c r="D8" i="247"/>
  <c r="A7" i="247"/>
  <c r="A4" i="247"/>
  <c r="AB2" i="247"/>
  <c r="A2" i="247"/>
  <c r="AD128" i="246"/>
  <c r="AB128" i="246"/>
  <c r="AD127" i="246"/>
  <c r="AB127" i="246"/>
  <c r="AD125" i="246"/>
  <c r="AB125" i="246"/>
  <c r="AD124" i="246"/>
  <c r="AB124" i="246"/>
  <c r="AB122" i="246"/>
  <c r="AB121" i="246"/>
  <c r="AB120" i="246"/>
  <c r="AB118" i="246"/>
  <c r="AD111" i="246"/>
  <c r="AB111" i="246"/>
  <c r="AD110" i="246"/>
  <c r="AB110" i="246"/>
  <c r="AD109" i="246"/>
  <c r="AB109" i="246"/>
  <c r="AD108" i="246"/>
  <c r="AB108" i="246"/>
  <c r="AD105" i="246"/>
  <c r="AB105" i="246"/>
  <c r="AD104" i="246"/>
  <c r="AB104" i="246"/>
  <c r="O91" i="246"/>
  <c r="N91" i="246"/>
  <c r="K91" i="246"/>
  <c r="AF9" i="246"/>
  <c r="G91" i="246"/>
  <c r="AD9" i="246"/>
  <c r="E91" i="246"/>
  <c r="AB9" i="246"/>
  <c r="C91" i="246"/>
  <c r="L90" i="246"/>
  <c r="K90" i="246"/>
  <c r="AF8" i="246"/>
  <c r="F90" i="246"/>
  <c r="G90" i="246"/>
  <c r="AD8" i="246"/>
  <c r="E90" i="246"/>
  <c r="AB8" i="246"/>
  <c r="C90" i="246"/>
  <c r="J89" i="246"/>
  <c r="AF7" i="246"/>
  <c r="G89" i="246"/>
  <c r="AD7" i="246"/>
  <c r="E89" i="246"/>
  <c r="AB7" i="246"/>
  <c r="C89" i="246"/>
  <c r="N88" i="246"/>
  <c r="M88" i="246"/>
  <c r="L88" i="246"/>
  <c r="AF6" i="246"/>
  <c r="G88" i="246"/>
  <c r="AD6" i="246"/>
  <c r="E88" i="246"/>
  <c r="AB6" i="246"/>
  <c r="C88" i="246"/>
  <c r="O87" i="246"/>
  <c r="N87" i="246"/>
  <c r="M87" i="246"/>
  <c r="L87" i="246"/>
  <c r="J87" i="246"/>
  <c r="AF5" i="246"/>
  <c r="F87" i="246"/>
  <c r="AD5" i="246"/>
  <c r="D87" i="246"/>
  <c r="AB5" i="246"/>
  <c r="C87" i="246"/>
  <c r="J86" i="246"/>
  <c r="AF4" i="246"/>
  <c r="F86" i="246"/>
  <c r="AD4" i="246"/>
  <c r="E86" i="246"/>
  <c r="D86" i="246"/>
  <c r="AB4" i="246"/>
  <c r="C86" i="246"/>
  <c r="N85" i="246"/>
  <c r="F85" i="246"/>
  <c r="J83" i="246"/>
  <c r="C83" i="246"/>
  <c r="A65" i="246"/>
  <c r="AB34" i="246"/>
  <c r="AB33" i="246"/>
  <c r="AB32" i="246"/>
  <c r="AB31" i="246"/>
  <c r="AB30" i="246"/>
  <c r="AB29" i="246"/>
  <c r="AB28" i="246"/>
  <c r="AB27" i="246"/>
  <c r="AB26" i="246"/>
  <c r="AB25" i="246"/>
  <c r="AB24" i="246"/>
  <c r="AB23" i="246"/>
  <c r="AB22" i="246"/>
  <c r="AB21" i="246"/>
  <c r="AB20" i="246"/>
  <c r="AB19" i="246"/>
  <c r="AB18" i="246"/>
  <c r="G19" i="246"/>
  <c r="AB17" i="246"/>
  <c r="AB16" i="246"/>
  <c r="AB15" i="246"/>
  <c r="D16" i="246"/>
  <c r="D15" i="246"/>
  <c r="O14" i="246"/>
  <c r="D14" i="246"/>
  <c r="D13" i="246"/>
  <c r="O10" i="246"/>
  <c r="D10" i="246"/>
  <c r="O9" i="246"/>
  <c r="D9" i="246"/>
  <c r="D8" i="246"/>
  <c r="A7" i="246"/>
  <c r="A4" i="246"/>
  <c r="AB2" i="246"/>
  <c r="A2" i="246"/>
  <c r="AD128" i="245"/>
  <c r="AB128" i="245"/>
  <c r="AD127" i="245"/>
  <c r="AB127" i="245"/>
  <c r="AD125" i="245"/>
  <c r="AB125" i="245"/>
  <c r="AD124" i="245"/>
  <c r="AB124" i="245"/>
  <c r="AB122" i="245"/>
  <c r="AB121" i="245"/>
  <c r="AB120" i="245"/>
  <c r="AB118" i="245"/>
  <c r="AD111" i="245"/>
  <c r="AB111" i="245"/>
  <c r="AD110" i="245"/>
  <c r="AB110" i="245"/>
  <c r="AD109" i="245"/>
  <c r="AB109" i="245"/>
  <c r="AD108" i="245"/>
  <c r="D13" i="245"/>
  <c r="AB108" i="245"/>
  <c r="AD105" i="245"/>
  <c r="D10" i="245"/>
  <c r="AB105" i="245"/>
  <c r="AD104" i="245"/>
  <c r="D9" i="245"/>
  <c r="AB104" i="245"/>
  <c r="O91" i="245"/>
  <c r="N91" i="245"/>
  <c r="M91" i="245"/>
  <c r="K91" i="245"/>
  <c r="AF9" i="245"/>
  <c r="G91" i="245"/>
  <c r="AD9" i="245"/>
  <c r="D91" i="245"/>
  <c r="AB9" i="245"/>
  <c r="C91" i="245"/>
  <c r="O90" i="245"/>
  <c r="L90" i="245"/>
  <c r="K90" i="245"/>
  <c r="AF8" i="245"/>
  <c r="G90" i="245"/>
  <c r="AD8" i="245"/>
  <c r="D90" i="245"/>
  <c r="AB8" i="245"/>
  <c r="C90" i="245"/>
  <c r="L89" i="245"/>
  <c r="J89" i="245"/>
  <c r="AF7" i="245"/>
  <c r="F89" i="245"/>
  <c r="AD7" i="245"/>
  <c r="E89" i="245"/>
  <c r="AB7" i="245"/>
  <c r="C89" i="245"/>
  <c r="M88" i="245"/>
  <c r="L88" i="245"/>
  <c r="AF6" i="245"/>
  <c r="G88" i="245"/>
  <c r="AD6" i="245"/>
  <c r="D88" i="245"/>
  <c r="AB6" i="245"/>
  <c r="C88" i="245"/>
  <c r="O87" i="245"/>
  <c r="N87" i="245"/>
  <c r="M87" i="245"/>
  <c r="L87" i="245"/>
  <c r="J87" i="245"/>
  <c r="AF5" i="245"/>
  <c r="G87" i="245"/>
  <c r="AD5" i="245"/>
  <c r="E87" i="245"/>
  <c r="AB5" i="245"/>
  <c r="C87" i="245"/>
  <c r="N86" i="245"/>
  <c r="J86" i="245"/>
  <c r="AF4" i="245"/>
  <c r="G86" i="245"/>
  <c r="AD4" i="245"/>
  <c r="D86" i="245"/>
  <c r="AB4" i="245"/>
  <c r="C86" i="245"/>
  <c r="N85" i="245"/>
  <c r="F85" i="245"/>
  <c r="J83" i="245"/>
  <c r="C83" i="245"/>
  <c r="A65" i="245"/>
  <c r="AB34" i="245"/>
  <c r="AB33" i="245"/>
  <c r="AB32" i="245"/>
  <c r="AB31" i="245"/>
  <c r="AB30" i="245"/>
  <c r="AB29" i="245"/>
  <c r="AB28" i="245"/>
  <c r="AB27" i="245"/>
  <c r="AB26" i="245"/>
  <c r="AB25" i="245"/>
  <c r="AB24" i="245"/>
  <c r="AB23" i="245"/>
  <c r="AB22" i="245"/>
  <c r="AB21" i="245"/>
  <c r="AB20" i="245"/>
  <c r="AB19" i="245"/>
  <c r="AB18" i="245"/>
  <c r="G19" i="245"/>
  <c r="AB17" i="245"/>
  <c r="AB16" i="245"/>
  <c r="AB15" i="245"/>
  <c r="D16" i="245"/>
  <c r="D15" i="245"/>
  <c r="O14" i="245"/>
  <c r="D14" i="245"/>
  <c r="O10" i="245"/>
  <c r="O9" i="245"/>
  <c r="O8" i="245"/>
  <c r="A7" i="245"/>
  <c r="A4" i="245"/>
  <c r="AB2" i="245"/>
  <c r="A2" i="245"/>
  <c r="AD128" i="244"/>
  <c r="O10" i="244"/>
  <c r="AB128" i="244"/>
  <c r="AD127" i="244"/>
  <c r="AB127" i="244"/>
  <c r="AD125" i="244"/>
  <c r="AB125" i="244"/>
  <c r="AD124" i="244"/>
  <c r="AB124" i="244"/>
  <c r="AB122" i="244"/>
  <c r="AB121" i="244"/>
  <c r="AB120" i="244"/>
  <c r="AB118" i="244"/>
  <c r="AD111" i="244"/>
  <c r="D16" i="244"/>
  <c r="AB111" i="244"/>
  <c r="AD110" i="244"/>
  <c r="AB110" i="244"/>
  <c r="AD109" i="244"/>
  <c r="D14" i="244"/>
  <c r="AB109" i="244"/>
  <c r="AD108" i="244"/>
  <c r="AB108" i="244"/>
  <c r="AD105" i="244"/>
  <c r="AB105" i="244"/>
  <c r="AD104" i="244"/>
  <c r="AB104" i="244"/>
  <c r="O91" i="244"/>
  <c r="N91" i="244"/>
  <c r="K91" i="244"/>
  <c r="AF9" i="244"/>
  <c r="G91" i="244"/>
  <c r="AD9" i="244"/>
  <c r="D91" i="244"/>
  <c r="AB9" i="244"/>
  <c r="C91" i="244"/>
  <c r="O90" i="244"/>
  <c r="K90" i="244"/>
  <c r="AF8" i="244"/>
  <c r="F90" i="244"/>
  <c r="AD8" i="244"/>
  <c r="E90" i="244"/>
  <c r="D90" i="244"/>
  <c r="AB8" i="244"/>
  <c r="C90" i="244"/>
  <c r="N89" i="244"/>
  <c r="J89" i="244"/>
  <c r="AF7" i="244"/>
  <c r="G89" i="244"/>
  <c r="AD7" i="244"/>
  <c r="E89" i="244"/>
  <c r="AB7" i="244"/>
  <c r="C89" i="244"/>
  <c r="M88" i="244"/>
  <c r="L88" i="244"/>
  <c r="AF6" i="244"/>
  <c r="G88" i="244"/>
  <c r="AD6" i="244"/>
  <c r="E88" i="244"/>
  <c r="AB6" i="244"/>
  <c r="C88" i="244"/>
  <c r="O87" i="244"/>
  <c r="N87" i="244"/>
  <c r="M87" i="244"/>
  <c r="L87" i="244"/>
  <c r="J87" i="244"/>
  <c r="AF5" i="244"/>
  <c r="F87" i="244"/>
  <c r="AD5" i="244"/>
  <c r="D87" i="244"/>
  <c r="AB5" i="244"/>
  <c r="C87" i="244"/>
  <c r="M86" i="244"/>
  <c r="J86" i="244"/>
  <c r="AF4" i="244"/>
  <c r="G86" i="244"/>
  <c r="AD4" i="244"/>
  <c r="D86" i="244"/>
  <c r="AB4" i="244"/>
  <c r="C86" i="244"/>
  <c r="N85" i="244"/>
  <c r="F85" i="244"/>
  <c r="J83" i="244"/>
  <c r="C83" i="244"/>
  <c r="A65" i="244"/>
  <c r="AB34" i="244"/>
  <c r="AB33" i="244"/>
  <c r="AB32" i="244"/>
  <c r="AB31" i="244"/>
  <c r="AB30" i="244"/>
  <c r="AB29" i="244"/>
  <c r="AB28" i="244"/>
  <c r="AB27" i="244"/>
  <c r="AB26" i="244"/>
  <c r="AB25" i="244"/>
  <c r="AB24" i="244"/>
  <c r="AB23" i="244"/>
  <c r="AB22" i="244"/>
  <c r="AB21" i="244"/>
  <c r="AB20" i="244"/>
  <c r="AB19" i="244"/>
  <c r="AB18" i="244"/>
  <c r="G19" i="244"/>
  <c r="AB17" i="244"/>
  <c r="AB16" i="244"/>
  <c r="AB15" i="244"/>
  <c r="D15" i="244"/>
  <c r="O14" i="244"/>
  <c r="D13" i="244"/>
  <c r="D10" i="244"/>
  <c r="O9" i="244"/>
  <c r="D9" i="244"/>
  <c r="A7" i="244"/>
  <c r="A4" i="244"/>
  <c r="AB2" i="244"/>
  <c r="A2" i="244"/>
  <c r="AD128" i="243"/>
  <c r="O10" i="243"/>
  <c r="AB128" i="243"/>
  <c r="AD127" i="243"/>
  <c r="AB127" i="243"/>
  <c r="AD125" i="243"/>
  <c r="AB125" i="243"/>
  <c r="AD124" i="243"/>
  <c r="AB124" i="243"/>
  <c r="AB122" i="243"/>
  <c r="AB121" i="243"/>
  <c r="AB120" i="243"/>
  <c r="AB118" i="243"/>
  <c r="O14" i="243"/>
  <c r="AD111" i="243"/>
  <c r="D16" i="243"/>
  <c r="AB111" i="243"/>
  <c r="AD110" i="243"/>
  <c r="AB110" i="243"/>
  <c r="AD109" i="243"/>
  <c r="AB109" i="243"/>
  <c r="AD108" i="243"/>
  <c r="AB108" i="243"/>
  <c r="AD105" i="243"/>
  <c r="D10" i="243"/>
  <c r="AB105" i="243"/>
  <c r="AD104" i="243"/>
  <c r="AB104" i="243"/>
  <c r="O91" i="243"/>
  <c r="N91" i="243"/>
  <c r="K91" i="243"/>
  <c r="AF9" i="243"/>
  <c r="G91" i="243"/>
  <c r="F91" i="243"/>
  <c r="AD9" i="243"/>
  <c r="E91" i="243"/>
  <c r="AB9" i="243"/>
  <c r="C91" i="243"/>
  <c r="M90" i="243"/>
  <c r="K90" i="243"/>
  <c r="AF8" i="243"/>
  <c r="G90" i="243"/>
  <c r="AD8" i="243"/>
  <c r="D90" i="243"/>
  <c r="AB8" i="243"/>
  <c r="C90" i="243"/>
  <c r="N89" i="243"/>
  <c r="M89" i="243"/>
  <c r="J89" i="243"/>
  <c r="AF7" i="243"/>
  <c r="F89" i="243"/>
  <c r="AD7" i="243"/>
  <c r="E89" i="243"/>
  <c r="AB7" i="243"/>
  <c r="C89" i="243"/>
  <c r="N88" i="243"/>
  <c r="M88" i="243"/>
  <c r="L88" i="243"/>
  <c r="AF6" i="243"/>
  <c r="G88" i="243"/>
  <c r="AD6" i="243"/>
  <c r="D88" i="243"/>
  <c r="AB6" i="243"/>
  <c r="C88" i="243"/>
  <c r="O87" i="243"/>
  <c r="N87" i="243"/>
  <c r="M87" i="243"/>
  <c r="L87" i="243"/>
  <c r="J87" i="243"/>
  <c r="AF5" i="243"/>
  <c r="G87" i="243"/>
  <c r="AD5" i="243"/>
  <c r="E87" i="243"/>
  <c r="AB5" i="243"/>
  <c r="C87" i="243"/>
  <c r="O86" i="243"/>
  <c r="J86" i="243"/>
  <c r="AF4" i="243"/>
  <c r="G86" i="243"/>
  <c r="AD4" i="243"/>
  <c r="E86" i="243"/>
  <c r="D86" i="243"/>
  <c r="AB4" i="243"/>
  <c r="C86" i="243"/>
  <c r="N85" i="243"/>
  <c r="F85" i="243"/>
  <c r="J83" i="243"/>
  <c r="C83" i="243"/>
  <c r="A65" i="243"/>
  <c r="AB34" i="243"/>
  <c r="AB33" i="243"/>
  <c r="AB32" i="243"/>
  <c r="AB31" i="243"/>
  <c r="AB30" i="243"/>
  <c r="AB29" i="243"/>
  <c r="AB28" i="243"/>
  <c r="AB27" i="243"/>
  <c r="AB26" i="243"/>
  <c r="AB25" i="243"/>
  <c r="AB24" i="243"/>
  <c r="AB23" i="243"/>
  <c r="AB22" i="243"/>
  <c r="AB21" i="243"/>
  <c r="AB20" i="243"/>
  <c r="AB19" i="243"/>
  <c r="AB18" i="243"/>
  <c r="G19" i="243"/>
  <c r="AB17" i="243"/>
  <c r="AB16" i="243"/>
  <c r="AB15" i="243"/>
  <c r="D15" i="243"/>
  <c r="D14" i="243"/>
  <c r="D13" i="243"/>
  <c r="O9" i="243"/>
  <c r="D9" i="243"/>
  <c r="O8" i="243"/>
  <c r="A7" i="243"/>
  <c r="A4" i="243"/>
  <c r="AB2" i="243"/>
  <c r="A2" i="243"/>
  <c r="AD128" i="242"/>
  <c r="O10" i="242"/>
  <c r="AB128" i="242"/>
  <c r="AD127" i="242"/>
  <c r="O9" i="242"/>
  <c r="AB127" i="242"/>
  <c r="AD125" i="242"/>
  <c r="AB125" i="242"/>
  <c r="AD124" i="242"/>
  <c r="AB124" i="242"/>
  <c r="AB122" i="242"/>
  <c r="AB121" i="242"/>
  <c r="AB120" i="242"/>
  <c r="AB118" i="242"/>
  <c r="O14" i="242"/>
  <c r="AD111" i="242"/>
  <c r="D16" i="242"/>
  <c r="AB111" i="242"/>
  <c r="AD110" i="242"/>
  <c r="D15" i="242"/>
  <c r="AB110" i="242"/>
  <c r="AD109" i="242"/>
  <c r="D14" i="242"/>
  <c r="AB109" i="242"/>
  <c r="AD108" i="242"/>
  <c r="D13" i="242"/>
  <c r="AB108" i="242"/>
  <c r="AD105" i="242"/>
  <c r="D10" i="242"/>
  <c r="AB105" i="242"/>
  <c r="AD104" i="242"/>
  <c r="D9" i="242"/>
  <c r="AB104" i="242"/>
  <c r="O91" i="242"/>
  <c r="N91" i="242"/>
  <c r="K91" i="242"/>
  <c r="AF9" i="242"/>
  <c r="G91" i="242"/>
  <c r="AD9" i="242"/>
  <c r="D91" i="242"/>
  <c r="AB9" i="242"/>
  <c r="C91" i="242"/>
  <c r="O90" i="242"/>
  <c r="K90" i="242"/>
  <c r="AF8" i="242"/>
  <c r="F90" i="242"/>
  <c r="AD8" i="242"/>
  <c r="E90" i="242"/>
  <c r="AB8" i="242"/>
  <c r="C90" i="242"/>
  <c r="J89" i="242"/>
  <c r="AF7" i="242"/>
  <c r="F89" i="242"/>
  <c r="AD7" i="242"/>
  <c r="D89" i="242"/>
  <c r="E89" i="242"/>
  <c r="AB7" i="242"/>
  <c r="C89" i="242"/>
  <c r="M88" i="242"/>
  <c r="L88" i="242"/>
  <c r="AF6" i="242"/>
  <c r="F88" i="242"/>
  <c r="AD6" i="242"/>
  <c r="D88" i="242"/>
  <c r="AB6" i="242"/>
  <c r="C88" i="242"/>
  <c r="O87" i="242"/>
  <c r="N87" i="242"/>
  <c r="M87" i="242"/>
  <c r="L87" i="242"/>
  <c r="J87" i="242"/>
  <c r="AF5" i="242"/>
  <c r="G87" i="242"/>
  <c r="AD5" i="242"/>
  <c r="E87" i="242"/>
  <c r="D87" i="242"/>
  <c r="AB5" i="242"/>
  <c r="C87" i="242"/>
  <c r="O86" i="242"/>
  <c r="J86" i="242"/>
  <c r="AF4" i="242"/>
  <c r="G86" i="242"/>
  <c r="AD4" i="242"/>
  <c r="E86" i="242"/>
  <c r="AB4" i="242"/>
  <c r="D8" i="242"/>
  <c r="C86" i="242"/>
  <c r="N85" i="242"/>
  <c r="F85" i="242"/>
  <c r="J83" i="242"/>
  <c r="C83" i="242"/>
  <c r="A65" i="242"/>
  <c r="AB34" i="242"/>
  <c r="AB33" i="242"/>
  <c r="AB32" i="242"/>
  <c r="AB31" i="242"/>
  <c r="AB30" i="242"/>
  <c r="AB29" i="242"/>
  <c r="AB28" i="242"/>
  <c r="AB27" i="242"/>
  <c r="AB26" i="242"/>
  <c r="AB25" i="242"/>
  <c r="AB24" i="242"/>
  <c r="AB23" i="242"/>
  <c r="AB22" i="242"/>
  <c r="AB21" i="242"/>
  <c r="AB20" i="242"/>
  <c r="AB19" i="242"/>
  <c r="AB18" i="242"/>
  <c r="G19" i="242"/>
  <c r="AB17" i="242"/>
  <c r="AB16" i="242"/>
  <c r="AB15" i="242"/>
  <c r="O8" i="242"/>
  <c r="A7" i="242"/>
  <c r="A4" i="242"/>
  <c r="AB2" i="242"/>
  <c r="A2" i="242"/>
  <c r="AD128" i="241"/>
  <c r="O10" i="241"/>
  <c r="AB128" i="241"/>
  <c r="AD127" i="241"/>
  <c r="AB127" i="241"/>
  <c r="AD125" i="241"/>
  <c r="AB125" i="241"/>
  <c r="AD124" i="241"/>
  <c r="AB124" i="241"/>
  <c r="AB122" i="241"/>
  <c r="AB121" i="241"/>
  <c r="AB120" i="241"/>
  <c r="AB118" i="241"/>
  <c r="AD111" i="241"/>
  <c r="D16" i="241"/>
  <c r="AB111" i="241"/>
  <c r="AD110" i="241"/>
  <c r="AB110" i="241"/>
  <c r="AD109" i="241"/>
  <c r="D14" i="241"/>
  <c r="AB109" i="241"/>
  <c r="AD108" i="241"/>
  <c r="AB108" i="241"/>
  <c r="AD105" i="241"/>
  <c r="D10" i="241"/>
  <c r="AB105" i="241"/>
  <c r="AD104" i="241"/>
  <c r="AB104" i="241"/>
  <c r="O91" i="241"/>
  <c r="N91" i="241"/>
  <c r="L91" i="241"/>
  <c r="K91" i="241"/>
  <c r="AF9" i="241"/>
  <c r="G91" i="241"/>
  <c r="AD9" i="241"/>
  <c r="E91" i="241"/>
  <c r="AB9" i="241"/>
  <c r="C91" i="241"/>
  <c r="O90" i="241"/>
  <c r="K90" i="241"/>
  <c r="AF8" i="241"/>
  <c r="F90" i="241"/>
  <c r="G90" i="241"/>
  <c r="AD8" i="241"/>
  <c r="E90" i="241"/>
  <c r="AB8" i="241"/>
  <c r="C90" i="241"/>
  <c r="J89" i="241"/>
  <c r="AF7" i="241"/>
  <c r="F89" i="241"/>
  <c r="AD7" i="241"/>
  <c r="E89" i="241"/>
  <c r="D89" i="241"/>
  <c r="AB7" i="241"/>
  <c r="C89" i="241"/>
  <c r="M88" i="241"/>
  <c r="L88" i="241"/>
  <c r="AF6" i="241"/>
  <c r="G88" i="241"/>
  <c r="AD6" i="241"/>
  <c r="D88" i="241"/>
  <c r="E88" i="241"/>
  <c r="AB6" i="241"/>
  <c r="C88" i="241"/>
  <c r="O87" i="241"/>
  <c r="N87" i="241"/>
  <c r="M87" i="241"/>
  <c r="L87" i="241"/>
  <c r="J87" i="241"/>
  <c r="AF5" i="241"/>
  <c r="F87" i="241"/>
  <c r="AD5" i="241"/>
  <c r="E87" i="241"/>
  <c r="AB5" i="241"/>
  <c r="C87" i="241"/>
  <c r="J86" i="241"/>
  <c r="AF4" i="241"/>
  <c r="F86" i="241"/>
  <c r="G86" i="241"/>
  <c r="AD4" i="241"/>
  <c r="E86" i="241"/>
  <c r="AB4" i="241"/>
  <c r="C86" i="241"/>
  <c r="N85" i="241"/>
  <c r="F85" i="241"/>
  <c r="J83" i="241"/>
  <c r="C83" i="241"/>
  <c r="A65" i="241"/>
  <c r="AB34" i="241"/>
  <c r="AB33" i="241"/>
  <c r="AB32" i="241"/>
  <c r="AB31" i="241"/>
  <c r="AB30" i="241"/>
  <c r="AB29" i="241"/>
  <c r="AB28" i="241"/>
  <c r="AB27" i="241"/>
  <c r="AB26" i="241"/>
  <c r="AB25" i="241"/>
  <c r="AB24" i="241"/>
  <c r="AB23" i="241"/>
  <c r="AB22" i="241"/>
  <c r="AB21" i="241"/>
  <c r="AB20" i="241"/>
  <c r="AB19" i="241"/>
  <c r="AB18" i="241"/>
  <c r="G19" i="241"/>
  <c r="AB17" i="241"/>
  <c r="AB16" i="241"/>
  <c r="AB15" i="241"/>
  <c r="D15" i="241"/>
  <c r="O14" i="241"/>
  <c r="D13" i="241"/>
  <c r="O9" i="241"/>
  <c r="D9" i="241"/>
  <c r="A7" i="241"/>
  <c r="A4" i="241"/>
  <c r="AB2" i="241"/>
  <c r="A2" i="241"/>
  <c r="AD128" i="240"/>
  <c r="O10" i="240"/>
  <c r="AB128" i="240"/>
  <c r="AD127" i="240"/>
  <c r="O9" i="240"/>
  <c r="AB127" i="240"/>
  <c r="AD125" i="240"/>
  <c r="AB125" i="240"/>
  <c r="AD124" i="240"/>
  <c r="AB124" i="240"/>
  <c r="AB122" i="240"/>
  <c r="AB121" i="240"/>
  <c r="AB120" i="240"/>
  <c r="AB118" i="240"/>
  <c r="O14" i="240"/>
  <c r="AD111" i="240"/>
  <c r="AB111" i="240"/>
  <c r="AD110" i="240"/>
  <c r="AB110" i="240"/>
  <c r="AD109" i="240"/>
  <c r="AB109" i="240"/>
  <c r="AD108" i="240"/>
  <c r="D13" i="240"/>
  <c r="AB108" i="240"/>
  <c r="AD105" i="240"/>
  <c r="AB105" i="240"/>
  <c r="AD104" i="240"/>
  <c r="D9" i="240"/>
  <c r="AB104" i="240"/>
  <c r="O91" i="240"/>
  <c r="N91" i="240"/>
  <c r="L91" i="240"/>
  <c r="K91" i="240"/>
  <c r="AF9" i="240"/>
  <c r="F91" i="240"/>
  <c r="AD9" i="240"/>
  <c r="E91" i="240"/>
  <c r="D91" i="240"/>
  <c r="AB9" i="240"/>
  <c r="C91" i="240"/>
  <c r="N90" i="240"/>
  <c r="L90" i="240"/>
  <c r="K90" i="240"/>
  <c r="AF8" i="240"/>
  <c r="G90" i="240"/>
  <c r="AD8" i="240"/>
  <c r="D90" i="240"/>
  <c r="AB8" i="240"/>
  <c r="C90" i="240"/>
  <c r="J89" i="240"/>
  <c r="AF7" i="240"/>
  <c r="G89" i="240"/>
  <c r="AD7" i="240"/>
  <c r="E89" i="240"/>
  <c r="AB7" i="240"/>
  <c r="C89" i="240"/>
  <c r="M88" i="240"/>
  <c r="L88" i="240"/>
  <c r="AF6" i="240"/>
  <c r="G88" i="240"/>
  <c r="AD6" i="240"/>
  <c r="E88" i="240"/>
  <c r="AB6" i="240"/>
  <c r="C88" i="240"/>
  <c r="O87" i="240"/>
  <c r="N87" i="240"/>
  <c r="M87" i="240"/>
  <c r="L87" i="240"/>
  <c r="J87" i="240"/>
  <c r="AF5" i="240"/>
  <c r="G87" i="240"/>
  <c r="AD5" i="240"/>
  <c r="E87" i="240"/>
  <c r="AB5" i="240"/>
  <c r="C87" i="240"/>
  <c r="O86" i="240"/>
  <c r="J86" i="240"/>
  <c r="AF4" i="240"/>
  <c r="G86" i="240"/>
  <c r="AD4" i="240"/>
  <c r="D86" i="240"/>
  <c r="AB4" i="240"/>
  <c r="D8" i="240"/>
  <c r="N85" i="240"/>
  <c r="F85" i="240"/>
  <c r="J83" i="240"/>
  <c r="C83" i="240"/>
  <c r="A65" i="240"/>
  <c r="AB34" i="240"/>
  <c r="AB33" i="240"/>
  <c r="AB32" i="240"/>
  <c r="AB31" i="240"/>
  <c r="AB30" i="240"/>
  <c r="AB29" i="240"/>
  <c r="AB28" i="240"/>
  <c r="AB27" i="240"/>
  <c r="AB26" i="240"/>
  <c r="AB25" i="240"/>
  <c r="AB24" i="240"/>
  <c r="AB23" i="240"/>
  <c r="AB22" i="240"/>
  <c r="AB21" i="240"/>
  <c r="AB20" i="240"/>
  <c r="AB19" i="240"/>
  <c r="AB18" i="240"/>
  <c r="G19" i="240"/>
  <c r="AB17" i="240"/>
  <c r="AB16" i="240"/>
  <c r="AB15" i="240"/>
  <c r="D16" i="240"/>
  <c r="D15" i="240"/>
  <c r="D14" i="240"/>
  <c r="D10" i="240"/>
  <c r="O8" i="240"/>
  <c r="A7" i="240"/>
  <c r="A4" i="240"/>
  <c r="AB2" i="240"/>
  <c r="A2" i="240"/>
  <c r="AD128" i="239"/>
  <c r="O10" i="239"/>
  <c r="AB128" i="239"/>
  <c r="AD127" i="239"/>
  <c r="AB127" i="239"/>
  <c r="AD125" i="239"/>
  <c r="AB125" i="239"/>
  <c r="AD124" i="239"/>
  <c r="AB124" i="239"/>
  <c r="AB122" i="239"/>
  <c r="AB121" i="239"/>
  <c r="AB120" i="239"/>
  <c r="AB118" i="239"/>
  <c r="AD111" i="239"/>
  <c r="AB111" i="239"/>
  <c r="AD110" i="239"/>
  <c r="D15" i="239"/>
  <c r="AB110" i="239"/>
  <c r="AD109" i="239"/>
  <c r="D14" i="239"/>
  <c r="AB109" i="239"/>
  <c r="AD108" i="239"/>
  <c r="D13" i="239"/>
  <c r="AB108" i="239"/>
  <c r="AD105" i="239"/>
  <c r="D10" i="239"/>
  <c r="AB105" i="239"/>
  <c r="AD104" i="239"/>
  <c r="D9" i="239"/>
  <c r="AB104" i="239"/>
  <c r="O91" i="239"/>
  <c r="N91" i="239"/>
  <c r="K91" i="239"/>
  <c r="AF9" i="239"/>
  <c r="G91" i="239"/>
  <c r="AD9" i="239"/>
  <c r="D91" i="239"/>
  <c r="AB9" i="239"/>
  <c r="C91" i="239"/>
  <c r="L90" i="239"/>
  <c r="K90" i="239"/>
  <c r="AF8" i="239"/>
  <c r="G90" i="239"/>
  <c r="F90" i="239"/>
  <c r="AD8" i="239"/>
  <c r="E90" i="239"/>
  <c r="AB8" i="239"/>
  <c r="C90" i="239"/>
  <c r="J89" i="239"/>
  <c r="AF7" i="239"/>
  <c r="F89" i="239"/>
  <c r="AD7" i="239"/>
  <c r="E89" i="239"/>
  <c r="AB7" i="239"/>
  <c r="C89" i="239"/>
  <c r="M88" i="239"/>
  <c r="L88" i="239"/>
  <c r="J88" i="239"/>
  <c r="AF6" i="239"/>
  <c r="F88" i="239"/>
  <c r="G88" i="239"/>
  <c r="AD6" i="239"/>
  <c r="D88" i="239"/>
  <c r="AB6" i="239"/>
  <c r="C88" i="239"/>
  <c r="O87" i="239"/>
  <c r="N87" i="239"/>
  <c r="M87" i="239"/>
  <c r="L87" i="239"/>
  <c r="J87" i="239"/>
  <c r="AF5" i="239"/>
  <c r="G87" i="239"/>
  <c r="AD5" i="239"/>
  <c r="E87" i="239"/>
  <c r="D87" i="239"/>
  <c r="AB5" i="239"/>
  <c r="C87" i="239"/>
  <c r="J86" i="239"/>
  <c r="AF4" i="239"/>
  <c r="G86" i="239"/>
  <c r="F86" i="239"/>
  <c r="AD4" i="239"/>
  <c r="E86" i="239"/>
  <c r="AB4" i="239"/>
  <c r="C86" i="239"/>
  <c r="N85" i="239"/>
  <c r="F85" i="239"/>
  <c r="J83" i="239"/>
  <c r="C83" i="239"/>
  <c r="A65" i="239"/>
  <c r="AB34" i="239"/>
  <c r="AB33" i="239"/>
  <c r="AB32" i="239"/>
  <c r="AB31" i="239"/>
  <c r="AB30" i="239"/>
  <c r="AB29" i="239"/>
  <c r="AB28" i="239"/>
  <c r="AB27" i="239"/>
  <c r="AB26" i="239"/>
  <c r="AB25" i="239"/>
  <c r="AB24" i="239"/>
  <c r="AB23" i="239"/>
  <c r="AB22" i="239"/>
  <c r="AB21" i="239"/>
  <c r="AB20" i="239"/>
  <c r="AB19" i="239"/>
  <c r="AB18" i="239"/>
  <c r="G19" i="239"/>
  <c r="AB17" i="239"/>
  <c r="AB16" i="239"/>
  <c r="AB15" i="239"/>
  <c r="D16" i="239"/>
  <c r="O14" i="239"/>
  <c r="O9" i="239"/>
  <c r="A7" i="239"/>
  <c r="A4" i="239"/>
  <c r="AB2" i="239"/>
  <c r="A2" i="239"/>
  <c r="AD128" i="238"/>
  <c r="AB128" i="238"/>
  <c r="AD127" i="238"/>
  <c r="AB127" i="238"/>
  <c r="AD125" i="238"/>
  <c r="AB125" i="238"/>
  <c r="AD124" i="238"/>
  <c r="AB124" i="238"/>
  <c r="AB122" i="238"/>
  <c r="AB121" i="238"/>
  <c r="AB120" i="238"/>
  <c r="AB118" i="238"/>
  <c r="AD111" i="238"/>
  <c r="D16" i="238"/>
  <c r="AB111" i="238"/>
  <c r="AD110" i="238"/>
  <c r="D15" i="238"/>
  <c r="AB110" i="238"/>
  <c r="AD109" i="238"/>
  <c r="AB109" i="238"/>
  <c r="AD108" i="238"/>
  <c r="D13" i="238"/>
  <c r="AB108" i="238"/>
  <c r="AD105" i="238"/>
  <c r="AB105" i="238"/>
  <c r="AD104" i="238"/>
  <c r="D9" i="238"/>
  <c r="AB104" i="238"/>
  <c r="O91" i="238"/>
  <c r="N91" i="238"/>
  <c r="K91" i="238"/>
  <c r="AF9" i="238"/>
  <c r="G91" i="238"/>
  <c r="AD9" i="238"/>
  <c r="D91" i="238"/>
  <c r="AB9" i="238"/>
  <c r="C91" i="238"/>
  <c r="N90" i="238"/>
  <c r="M90" i="238"/>
  <c r="K90" i="238"/>
  <c r="AF8" i="238"/>
  <c r="G90" i="238"/>
  <c r="F90" i="238"/>
  <c r="AD8" i="238"/>
  <c r="E90" i="238"/>
  <c r="AB8" i="238"/>
  <c r="C90" i="238"/>
  <c r="M89" i="238"/>
  <c r="J89" i="238"/>
  <c r="AF7" i="238"/>
  <c r="F89" i="238"/>
  <c r="G89" i="238"/>
  <c r="AD7" i="238"/>
  <c r="D89" i="238"/>
  <c r="AB7" i="238"/>
  <c r="C89" i="238"/>
  <c r="O88" i="238"/>
  <c r="M88" i="238"/>
  <c r="L88" i="238"/>
  <c r="J88" i="238"/>
  <c r="AF6" i="238"/>
  <c r="F88" i="238"/>
  <c r="G88" i="238"/>
  <c r="AD6" i="238"/>
  <c r="D88" i="238"/>
  <c r="AB6" i="238"/>
  <c r="C88" i="238"/>
  <c r="O87" i="238"/>
  <c r="N87" i="238"/>
  <c r="M87" i="238"/>
  <c r="L87" i="238"/>
  <c r="J87" i="238"/>
  <c r="AF5" i="238"/>
  <c r="G87" i="238"/>
  <c r="AD5" i="238"/>
  <c r="D87" i="238"/>
  <c r="E87" i="238"/>
  <c r="AB5" i="238"/>
  <c r="C87" i="238"/>
  <c r="M86" i="238"/>
  <c r="J86" i="238"/>
  <c r="AF4" i="238"/>
  <c r="F86" i="238"/>
  <c r="AD4" i="238"/>
  <c r="E86" i="238"/>
  <c r="AB4" i="238"/>
  <c r="C86" i="238"/>
  <c r="N85" i="238"/>
  <c r="F85" i="238"/>
  <c r="J83" i="238"/>
  <c r="C83" i="238"/>
  <c r="A65" i="238"/>
  <c r="AB34" i="238"/>
  <c r="AB33" i="238"/>
  <c r="AB32" i="238"/>
  <c r="AB31" i="238"/>
  <c r="AB30" i="238"/>
  <c r="AB29" i="238"/>
  <c r="AB28" i="238"/>
  <c r="AB27" i="238"/>
  <c r="AB26" i="238"/>
  <c r="AB25" i="238"/>
  <c r="AB24" i="238"/>
  <c r="AB23" i="238"/>
  <c r="AB22" i="238"/>
  <c r="AB21" i="238"/>
  <c r="AB20" i="238"/>
  <c r="AB19" i="238"/>
  <c r="AB18" i="238"/>
  <c r="G19" i="238"/>
  <c r="AB17" i="238"/>
  <c r="AB16" i="238"/>
  <c r="AB15" i="238"/>
  <c r="O14" i="238"/>
  <c r="D14" i="238"/>
  <c r="O10" i="238"/>
  <c r="D10" i="238"/>
  <c r="O9" i="238"/>
  <c r="A7" i="238"/>
  <c r="A4" i="238"/>
  <c r="AB2" i="238"/>
  <c r="A2" i="238"/>
  <c r="AD128" i="237"/>
  <c r="AB128" i="237"/>
  <c r="AD127" i="237"/>
  <c r="O9" i="237"/>
  <c r="AB127" i="237"/>
  <c r="AD125" i="237"/>
  <c r="AB125" i="237"/>
  <c r="AD124" i="237"/>
  <c r="AB124" i="237"/>
  <c r="AB122" i="237"/>
  <c r="AB121" i="237"/>
  <c r="AB120" i="237"/>
  <c r="AB118" i="237"/>
  <c r="AD111" i="237"/>
  <c r="AB111" i="237"/>
  <c r="AD110" i="237"/>
  <c r="D15" i="237"/>
  <c r="AB110" i="237"/>
  <c r="AD109" i="237"/>
  <c r="D14" i="237"/>
  <c r="AB109" i="237"/>
  <c r="AD108" i="237"/>
  <c r="AB108" i="237"/>
  <c r="AD105" i="237"/>
  <c r="AB105" i="237"/>
  <c r="AD104" i="237"/>
  <c r="AB104" i="237"/>
  <c r="O91" i="237"/>
  <c r="N91" i="237"/>
  <c r="K91" i="237"/>
  <c r="AF9" i="237"/>
  <c r="F91" i="237"/>
  <c r="AD9" i="237"/>
  <c r="D91" i="237"/>
  <c r="E91" i="237"/>
  <c r="AB9" i="237"/>
  <c r="C91" i="237"/>
  <c r="K90" i="237"/>
  <c r="AF8" i="237"/>
  <c r="F90" i="237"/>
  <c r="AD8" i="237"/>
  <c r="D90" i="237"/>
  <c r="E90" i="237"/>
  <c r="AB8" i="237"/>
  <c r="C90" i="237"/>
  <c r="O89" i="237"/>
  <c r="J89" i="237"/>
  <c r="AF7" i="237"/>
  <c r="F89" i="237"/>
  <c r="AD7" i="237"/>
  <c r="D89" i="237"/>
  <c r="AB7" i="237"/>
  <c r="C89" i="237"/>
  <c r="M88" i="237"/>
  <c r="L88" i="237"/>
  <c r="AF6" i="237"/>
  <c r="F88" i="237"/>
  <c r="AD6" i="237"/>
  <c r="D88" i="237"/>
  <c r="AB6" i="237"/>
  <c r="C88" i="237"/>
  <c r="O87" i="237"/>
  <c r="N87" i="237"/>
  <c r="M87" i="237"/>
  <c r="L87" i="237"/>
  <c r="J87" i="237"/>
  <c r="AF5" i="237"/>
  <c r="G87" i="237"/>
  <c r="AD5" i="237"/>
  <c r="E87" i="237"/>
  <c r="AB5" i="237"/>
  <c r="C87" i="237"/>
  <c r="J86" i="237"/>
  <c r="AF4" i="237"/>
  <c r="G86" i="237"/>
  <c r="AD4" i="237"/>
  <c r="E86" i="237"/>
  <c r="AB4" i="237"/>
  <c r="C86" i="237"/>
  <c r="N85" i="237"/>
  <c r="F85" i="237"/>
  <c r="J83" i="237"/>
  <c r="C83" i="237"/>
  <c r="A65" i="237"/>
  <c r="AB34" i="237"/>
  <c r="AB33" i="237"/>
  <c r="AB32" i="237"/>
  <c r="AB31" i="237"/>
  <c r="AB30" i="237"/>
  <c r="AB29" i="237"/>
  <c r="AB28" i="237"/>
  <c r="AB27" i="237"/>
  <c r="AB26" i="237"/>
  <c r="AB25" i="237"/>
  <c r="AB24" i="237"/>
  <c r="AB23" i="237"/>
  <c r="AB22" i="237"/>
  <c r="AB21" i="237"/>
  <c r="AB20" i="237"/>
  <c r="AB19" i="237"/>
  <c r="AB18" i="237"/>
  <c r="G19" i="237"/>
  <c r="AB17" i="237"/>
  <c r="AB16" i="237"/>
  <c r="AB15" i="237"/>
  <c r="D16" i="237"/>
  <c r="O14" i="237"/>
  <c r="D13" i="237"/>
  <c r="O10" i="237"/>
  <c r="D10" i="237"/>
  <c r="D9" i="237"/>
  <c r="O8" i="237"/>
  <c r="A7" i="237"/>
  <c r="A4" i="237"/>
  <c r="AB2" i="237"/>
  <c r="A2" i="237"/>
  <c r="AD128" i="236"/>
  <c r="O10" i="236"/>
  <c r="AB128" i="236"/>
  <c r="AD127" i="236"/>
  <c r="O9" i="236"/>
  <c r="AB127" i="236"/>
  <c r="AD125" i="236"/>
  <c r="AB125" i="236"/>
  <c r="AD124" i="236"/>
  <c r="AB124" i="236"/>
  <c r="AB122" i="236"/>
  <c r="AB121" i="236"/>
  <c r="AB120" i="236"/>
  <c r="AB118" i="236"/>
  <c r="AD111" i="236"/>
  <c r="AB111" i="236"/>
  <c r="AD110" i="236"/>
  <c r="D15" i="236"/>
  <c r="AB110" i="236"/>
  <c r="AD109" i="236"/>
  <c r="D14" i="236"/>
  <c r="AB109" i="236"/>
  <c r="AD108" i="236"/>
  <c r="D13" i="236"/>
  <c r="AB108" i="236"/>
  <c r="AD105" i="236"/>
  <c r="AB105" i="236"/>
  <c r="AD104" i="236"/>
  <c r="AB104" i="236"/>
  <c r="O91" i="236"/>
  <c r="N91" i="236"/>
  <c r="M91" i="236"/>
  <c r="K91" i="236"/>
  <c r="AF9" i="236"/>
  <c r="F91" i="236"/>
  <c r="AD9" i="236"/>
  <c r="E91" i="236"/>
  <c r="AB9" i="236"/>
  <c r="C91" i="236"/>
  <c r="O90" i="236"/>
  <c r="M90" i="236"/>
  <c r="L90" i="236"/>
  <c r="K90" i="236"/>
  <c r="AF8" i="236"/>
  <c r="G90" i="236"/>
  <c r="F90" i="236"/>
  <c r="AD8" i="236"/>
  <c r="E90" i="236"/>
  <c r="AB8" i="236"/>
  <c r="C90" i="236"/>
  <c r="L89" i="236"/>
  <c r="J89" i="236"/>
  <c r="AF7" i="236"/>
  <c r="F89" i="236"/>
  <c r="G89" i="236"/>
  <c r="AD7" i="236"/>
  <c r="E89" i="236"/>
  <c r="AB7" i="236"/>
  <c r="C89" i="236"/>
  <c r="M88" i="236"/>
  <c r="L88" i="236"/>
  <c r="AF6" i="236"/>
  <c r="G88" i="236"/>
  <c r="AD6" i="236"/>
  <c r="E88" i="236"/>
  <c r="AB6" i="236"/>
  <c r="C88" i="236"/>
  <c r="O87" i="236"/>
  <c r="N87" i="236"/>
  <c r="M87" i="236"/>
  <c r="L87" i="236"/>
  <c r="J87" i="236"/>
  <c r="AF5" i="236"/>
  <c r="F87" i="236"/>
  <c r="AD5" i="236"/>
  <c r="E87" i="236"/>
  <c r="AB5" i="236"/>
  <c r="C87" i="236"/>
  <c r="J86" i="236"/>
  <c r="AF4" i="236"/>
  <c r="G86" i="236"/>
  <c r="AD4" i="236"/>
  <c r="E86" i="236"/>
  <c r="AB4" i="236"/>
  <c r="C86" i="236"/>
  <c r="N85" i="236"/>
  <c r="F85" i="236"/>
  <c r="J83" i="236"/>
  <c r="C83" i="236"/>
  <c r="A65" i="236"/>
  <c r="A50" i="236"/>
  <c r="AB34" i="236"/>
  <c r="AB33" i="236"/>
  <c r="AB32" i="236"/>
  <c r="AB31" i="236"/>
  <c r="AB30" i="236"/>
  <c r="AB29" i="236"/>
  <c r="AB28" i="236"/>
  <c r="AB27" i="236"/>
  <c r="AB26" i="236"/>
  <c r="AB25" i="236"/>
  <c r="AB24" i="236"/>
  <c r="AB23" i="236"/>
  <c r="AB22" i="236"/>
  <c r="AB21" i="236"/>
  <c r="AB20" i="236"/>
  <c r="AB19" i="236"/>
  <c r="AB18" i="236"/>
  <c r="G19" i="236"/>
  <c r="A19" i="236"/>
  <c r="AB17" i="236"/>
  <c r="AB16" i="236"/>
  <c r="AB15" i="236"/>
  <c r="D16" i="236"/>
  <c r="O14" i="236"/>
  <c r="D10" i="236"/>
  <c r="D9" i="236"/>
  <c r="A7" i="236"/>
  <c r="A4" i="236"/>
  <c r="AB2" i="236"/>
  <c r="A2" i="236"/>
  <c r="AD128" i="235"/>
  <c r="O10" i="235"/>
  <c r="AB128" i="235"/>
  <c r="AD127" i="235"/>
  <c r="AB127" i="235"/>
  <c r="AD125" i="235"/>
  <c r="AB125" i="235"/>
  <c r="AD124" i="235"/>
  <c r="AB124" i="235"/>
  <c r="AB122" i="235"/>
  <c r="AB121" i="235"/>
  <c r="AB120" i="235"/>
  <c r="AB118" i="235"/>
  <c r="AD111" i="235"/>
  <c r="D16" i="235"/>
  <c r="AB111" i="235"/>
  <c r="AD110" i="235"/>
  <c r="AB110" i="235"/>
  <c r="AD109" i="235"/>
  <c r="AB109" i="235"/>
  <c r="AD108" i="235"/>
  <c r="AB108" i="235"/>
  <c r="AD105" i="235"/>
  <c r="D10" i="235"/>
  <c r="AB105" i="235"/>
  <c r="AD104" i="235"/>
  <c r="AB104" i="235"/>
  <c r="O91" i="235"/>
  <c r="N91" i="235"/>
  <c r="L91" i="235"/>
  <c r="K91" i="235"/>
  <c r="AF9" i="235"/>
  <c r="G91" i="235"/>
  <c r="F91" i="235"/>
  <c r="AD9" i="235"/>
  <c r="E91" i="235"/>
  <c r="AB9" i="235"/>
  <c r="C91" i="235"/>
  <c r="O90" i="235"/>
  <c r="M90" i="235"/>
  <c r="L90" i="235"/>
  <c r="K90" i="235"/>
  <c r="AF8" i="235"/>
  <c r="G90" i="235"/>
  <c r="F90" i="235"/>
  <c r="AD8" i="235"/>
  <c r="E90" i="235"/>
  <c r="AB8" i="235"/>
  <c r="C90" i="235"/>
  <c r="O89" i="235"/>
  <c r="J89" i="235"/>
  <c r="AF7" i="235"/>
  <c r="G89" i="235"/>
  <c r="AD7" i="235"/>
  <c r="D89" i="235"/>
  <c r="AB7" i="235"/>
  <c r="C89" i="235"/>
  <c r="N88" i="235"/>
  <c r="M88" i="235"/>
  <c r="L88" i="235"/>
  <c r="AF6" i="235"/>
  <c r="G88" i="235"/>
  <c r="AD6" i="235"/>
  <c r="E88" i="235"/>
  <c r="AB6" i="235"/>
  <c r="C88" i="235"/>
  <c r="O87" i="235"/>
  <c r="N87" i="235"/>
  <c r="M87" i="235"/>
  <c r="L87" i="235"/>
  <c r="J87" i="235"/>
  <c r="AF5" i="235"/>
  <c r="G87" i="235"/>
  <c r="AD5" i="235"/>
  <c r="E87" i="235"/>
  <c r="AB5" i="235"/>
  <c r="C87" i="235"/>
  <c r="N86" i="235"/>
  <c r="J86" i="235"/>
  <c r="AF4" i="235"/>
  <c r="G86" i="235"/>
  <c r="AD4" i="235"/>
  <c r="D86" i="235"/>
  <c r="AB4" i="235"/>
  <c r="C86" i="235"/>
  <c r="N85" i="235"/>
  <c r="F85" i="235"/>
  <c r="J83" i="235"/>
  <c r="C83" i="235"/>
  <c r="A65" i="235"/>
  <c r="AB34" i="235"/>
  <c r="AB33" i="235"/>
  <c r="AB32" i="235"/>
  <c r="AB31" i="235"/>
  <c r="AB30" i="235"/>
  <c r="AB29" i="235"/>
  <c r="AB28" i="235"/>
  <c r="AB27" i="235"/>
  <c r="AB26" i="235"/>
  <c r="AB25" i="235"/>
  <c r="AB24" i="235"/>
  <c r="AB23" i="235"/>
  <c r="AB22" i="235"/>
  <c r="AB21" i="235"/>
  <c r="AB20" i="235"/>
  <c r="AB19" i="235"/>
  <c r="AB18" i="235"/>
  <c r="G19" i="235"/>
  <c r="AB17" i="235"/>
  <c r="AB16" i="235"/>
  <c r="AB15" i="235"/>
  <c r="D15" i="235"/>
  <c r="O14" i="235"/>
  <c r="D14" i="235"/>
  <c r="D13" i="235"/>
  <c r="O9" i="235"/>
  <c r="D9" i="235"/>
  <c r="O8" i="235"/>
  <c r="A7" i="235"/>
  <c r="A4" i="235"/>
  <c r="AB2" i="235"/>
  <c r="A2" i="235"/>
  <c r="AD128" i="234"/>
  <c r="O10" i="234"/>
  <c r="AB128" i="234"/>
  <c r="AD127" i="234"/>
  <c r="AB127" i="234"/>
  <c r="AD125" i="234"/>
  <c r="AB125" i="234"/>
  <c r="AD124" i="234"/>
  <c r="AB124" i="234"/>
  <c r="AB122" i="234"/>
  <c r="AB121" i="234"/>
  <c r="AB120" i="234"/>
  <c r="AB118" i="234"/>
  <c r="AD111" i="234"/>
  <c r="D16" i="234"/>
  <c r="AB111" i="234"/>
  <c r="AD110" i="234"/>
  <c r="AB110" i="234"/>
  <c r="AD109" i="234"/>
  <c r="D14" i="234"/>
  <c r="AB109" i="234"/>
  <c r="AD108" i="234"/>
  <c r="AB108" i="234"/>
  <c r="AD105" i="234"/>
  <c r="AB105" i="234"/>
  <c r="AD104" i="234"/>
  <c r="AB104" i="234"/>
  <c r="O91" i="234"/>
  <c r="N91" i="234"/>
  <c r="M91" i="234"/>
  <c r="K91" i="234"/>
  <c r="AF9" i="234"/>
  <c r="G91" i="234"/>
  <c r="F91" i="234"/>
  <c r="AD9" i="234"/>
  <c r="D91" i="234"/>
  <c r="AB9" i="234"/>
  <c r="C91" i="234"/>
  <c r="N90" i="234"/>
  <c r="M90" i="234"/>
  <c r="K90" i="234"/>
  <c r="AF8" i="234"/>
  <c r="G90" i="234"/>
  <c r="AD8" i="234"/>
  <c r="E90" i="234"/>
  <c r="D90" i="234"/>
  <c r="AB8" i="234"/>
  <c r="C90" i="234"/>
  <c r="M89" i="234"/>
  <c r="L89" i="234"/>
  <c r="J89" i="234"/>
  <c r="AF7" i="234"/>
  <c r="G89" i="234"/>
  <c r="AD7" i="234"/>
  <c r="E89" i="234"/>
  <c r="AB7" i="234"/>
  <c r="C89" i="234"/>
  <c r="M88" i="234"/>
  <c r="L88" i="234"/>
  <c r="J88" i="234"/>
  <c r="AF6" i="234"/>
  <c r="G88" i="234"/>
  <c r="AD6" i="234"/>
  <c r="E88" i="234"/>
  <c r="AB6" i="234"/>
  <c r="C88" i="234"/>
  <c r="O87" i="234"/>
  <c r="N87" i="234"/>
  <c r="M87" i="234"/>
  <c r="L87" i="234"/>
  <c r="J87" i="234"/>
  <c r="AF5" i="234"/>
  <c r="F87" i="234"/>
  <c r="G87" i="234"/>
  <c r="AD5" i="234"/>
  <c r="D87" i="234"/>
  <c r="E87" i="234"/>
  <c r="AB5" i="234"/>
  <c r="C87" i="234"/>
  <c r="J86" i="234"/>
  <c r="AF4" i="234"/>
  <c r="G86" i="234"/>
  <c r="AD4" i="234"/>
  <c r="D86" i="234"/>
  <c r="AB4" i="234"/>
  <c r="C86" i="234"/>
  <c r="N85" i="234"/>
  <c r="F85" i="234"/>
  <c r="J83" i="234"/>
  <c r="C83" i="234"/>
  <c r="A65" i="234"/>
  <c r="AB34" i="234"/>
  <c r="AB33" i="234"/>
  <c r="AB32" i="234"/>
  <c r="AB31" i="234"/>
  <c r="AB30" i="234"/>
  <c r="AB29" i="234"/>
  <c r="AB28" i="234"/>
  <c r="AB27" i="234"/>
  <c r="AB26" i="234"/>
  <c r="AB25" i="234"/>
  <c r="AB24" i="234"/>
  <c r="AB23" i="234"/>
  <c r="AB22" i="234"/>
  <c r="AB21" i="234"/>
  <c r="AB20" i="234"/>
  <c r="AB19" i="234"/>
  <c r="AB18" i="234"/>
  <c r="G19" i="234"/>
  <c r="AB17" i="234"/>
  <c r="AB16" i="234"/>
  <c r="AB15" i="234"/>
  <c r="D15" i="234"/>
  <c r="O14" i="234"/>
  <c r="D13" i="234"/>
  <c r="D10" i="234"/>
  <c r="O9" i="234"/>
  <c r="D9" i="234"/>
  <c r="A7" i="234"/>
  <c r="A4" i="234"/>
  <c r="AB2" i="234"/>
  <c r="A2" i="234"/>
  <c r="AD128" i="233"/>
  <c r="AB128" i="233"/>
  <c r="AD127" i="233"/>
  <c r="O9" i="233"/>
  <c r="AB127" i="233"/>
  <c r="AD125" i="233"/>
  <c r="AB125" i="233"/>
  <c r="AD124" i="233"/>
  <c r="AB124" i="233"/>
  <c r="AB122" i="233"/>
  <c r="AB121" i="233"/>
  <c r="AB120" i="233"/>
  <c r="AB118" i="233"/>
  <c r="AD111" i="233"/>
  <c r="AB111" i="233"/>
  <c r="AD110" i="233"/>
  <c r="AB110" i="233"/>
  <c r="AD109" i="233"/>
  <c r="AB109" i="233"/>
  <c r="AD108" i="233"/>
  <c r="D13" i="233"/>
  <c r="AB108" i="233"/>
  <c r="AD105" i="233"/>
  <c r="D10" i="233"/>
  <c r="AB105" i="233"/>
  <c r="AD104" i="233"/>
  <c r="D9" i="233"/>
  <c r="AB104" i="233"/>
  <c r="O91" i="233"/>
  <c r="N91" i="233"/>
  <c r="M91" i="233"/>
  <c r="K91" i="233"/>
  <c r="AF9" i="233"/>
  <c r="F91" i="233"/>
  <c r="G91" i="233"/>
  <c r="AD9" i="233"/>
  <c r="E91" i="233"/>
  <c r="AB9" i="233"/>
  <c r="C91" i="233"/>
  <c r="M90" i="233"/>
  <c r="L90" i="233"/>
  <c r="K90" i="233"/>
  <c r="AF8" i="233"/>
  <c r="G90" i="233"/>
  <c r="AD8" i="233"/>
  <c r="D90" i="233"/>
  <c r="AB8" i="233"/>
  <c r="C90" i="233"/>
  <c r="N89" i="233"/>
  <c r="L89" i="233"/>
  <c r="J89" i="233"/>
  <c r="AF7" i="233"/>
  <c r="G89" i="233"/>
  <c r="AD7" i="233"/>
  <c r="E89" i="233"/>
  <c r="AB7" i="233"/>
  <c r="C89" i="233"/>
  <c r="M88" i="233"/>
  <c r="L88" i="233"/>
  <c r="AF6" i="233"/>
  <c r="G88" i="233"/>
  <c r="AD6" i="233"/>
  <c r="D88" i="233"/>
  <c r="E88" i="233"/>
  <c r="AB6" i="233"/>
  <c r="C88" i="233"/>
  <c r="O87" i="233"/>
  <c r="N87" i="233"/>
  <c r="M87" i="233"/>
  <c r="L87" i="233"/>
  <c r="J87" i="233"/>
  <c r="AF5" i="233"/>
  <c r="F87" i="233"/>
  <c r="AD5" i="233"/>
  <c r="E87" i="233"/>
  <c r="D87" i="233"/>
  <c r="AB5" i="233"/>
  <c r="C87" i="233"/>
  <c r="J86" i="233"/>
  <c r="AF4" i="233"/>
  <c r="G86" i="233"/>
  <c r="AD4" i="233"/>
  <c r="E86" i="233"/>
  <c r="AB4" i="233"/>
  <c r="C86" i="233"/>
  <c r="N85" i="233"/>
  <c r="F85" i="233"/>
  <c r="J83" i="233"/>
  <c r="C83" i="233"/>
  <c r="A65" i="233"/>
  <c r="AB34" i="233"/>
  <c r="AB33" i="233"/>
  <c r="AB32" i="233"/>
  <c r="AB31" i="233"/>
  <c r="AB30" i="233"/>
  <c r="AB29" i="233"/>
  <c r="AB28" i="233"/>
  <c r="AB27" i="233"/>
  <c r="AB26" i="233"/>
  <c r="AB25" i="233"/>
  <c r="AB24" i="233"/>
  <c r="AB23" i="233"/>
  <c r="AB22" i="233"/>
  <c r="AB21" i="233"/>
  <c r="AB20" i="233"/>
  <c r="AB19" i="233"/>
  <c r="AB18" i="233"/>
  <c r="G19" i="233"/>
  <c r="AB17" i="233"/>
  <c r="AB16" i="233"/>
  <c r="AB15" i="233"/>
  <c r="D16" i="233"/>
  <c r="D15" i="233"/>
  <c r="O14" i="233"/>
  <c r="D14" i="233"/>
  <c r="O10" i="233"/>
  <c r="O8" i="233"/>
  <c r="A7" i="233"/>
  <c r="A4" i="233"/>
  <c r="AB2" i="233"/>
  <c r="A2" i="233"/>
  <c r="AD128" i="232"/>
  <c r="O10" i="232"/>
  <c r="AB128" i="232"/>
  <c r="AD127" i="232"/>
  <c r="AB127" i="232"/>
  <c r="AD125" i="232"/>
  <c r="AB125" i="232"/>
  <c r="AD124" i="232"/>
  <c r="AB124" i="232"/>
  <c r="AB122" i="232"/>
  <c r="AB121" i="232"/>
  <c r="AB120" i="232"/>
  <c r="AB118" i="232"/>
  <c r="AD111" i="232"/>
  <c r="D16" i="232"/>
  <c r="AB111" i="232"/>
  <c r="AD110" i="232"/>
  <c r="AB110" i="232"/>
  <c r="AD109" i="232"/>
  <c r="AB109" i="232"/>
  <c r="AD108" i="232"/>
  <c r="AB108" i="232"/>
  <c r="AD105" i="232"/>
  <c r="D10" i="232"/>
  <c r="AB105" i="232"/>
  <c r="AD104" i="232"/>
  <c r="AB104" i="232"/>
  <c r="O91" i="232"/>
  <c r="N91" i="232"/>
  <c r="M91" i="232"/>
  <c r="K91" i="232"/>
  <c r="AF9" i="232"/>
  <c r="G91" i="232"/>
  <c r="AD9" i="232"/>
  <c r="E91" i="232"/>
  <c r="AB9" i="232"/>
  <c r="C91" i="232"/>
  <c r="O90" i="232"/>
  <c r="M90" i="232"/>
  <c r="L90" i="232"/>
  <c r="K90" i="232"/>
  <c r="AF8" i="232"/>
  <c r="F90" i="232"/>
  <c r="AD8" i="232"/>
  <c r="E90" i="232"/>
  <c r="D90" i="232"/>
  <c r="AB8" i="232"/>
  <c r="C90" i="232"/>
  <c r="M89" i="232"/>
  <c r="L89" i="232"/>
  <c r="J89" i="232"/>
  <c r="AF7" i="232"/>
  <c r="G89" i="232"/>
  <c r="AD7" i="232"/>
  <c r="E89" i="232"/>
  <c r="AB7" i="232"/>
  <c r="C89" i="232"/>
  <c r="M88" i="232"/>
  <c r="L88" i="232"/>
  <c r="J88" i="232"/>
  <c r="AF6" i="232"/>
  <c r="G88" i="232"/>
  <c r="AD6" i="232"/>
  <c r="E88" i="232"/>
  <c r="AB6" i="232"/>
  <c r="C88" i="232"/>
  <c r="O87" i="232"/>
  <c r="N87" i="232"/>
  <c r="M87" i="232"/>
  <c r="L87" i="232"/>
  <c r="J87" i="232"/>
  <c r="AF5" i="232"/>
  <c r="G87" i="232"/>
  <c r="AD5" i="232"/>
  <c r="E87" i="232"/>
  <c r="AB5" i="232"/>
  <c r="C87" i="232"/>
  <c r="J86" i="232"/>
  <c r="AF4" i="232"/>
  <c r="F86" i="232"/>
  <c r="AD4" i="232"/>
  <c r="E86" i="232"/>
  <c r="AB4" i="232"/>
  <c r="C86" i="232"/>
  <c r="N85" i="232"/>
  <c r="F85" i="232"/>
  <c r="J83" i="232"/>
  <c r="C83" i="232"/>
  <c r="A65" i="232"/>
  <c r="AB34" i="232"/>
  <c r="AB33" i="232"/>
  <c r="AB32" i="232"/>
  <c r="AB31" i="232"/>
  <c r="AB30" i="232"/>
  <c r="AB29" i="232"/>
  <c r="AB28" i="232"/>
  <c r="AB27" i="232"/>
  <c r="AB26" i="232"/>
  <c r="AB25" i="232"/>
  <c r="AB24" i="232"/>
  <c r="AB23" i="232"/>
  <c r="AB22" i="232"/>
  <c r="AB21" i="232"/>
  <c r="AB20" i="232"/>
  <c r="AB19" i="232"/>
  <c r="AB18" i="232"/>
  <c r="G19" i="232"/>
  <c r="AB17" i="232"/>
  <c r="AB16" i="232"/>
  <c r="AB15" i="232"/>
  <c r="D15" i="232"/>
  <c r="O14" i="232"/>
  <c r="D14" i="232"/>
  <c r="D13" i="232"/>
  <c r="O9" i="232"/>
  <c r="D9" i="232"/>
  <c r="O8" i="232"/>
  <c r="A7" i="232"/>
  <c r="A4" i="232"/>
  <c r="AB2" i="232"/>
  <c r="A2" i="232"/>
  <c r="AD128" i="231"/>
  <c r="O10" i="231"/>
  <c r="AB128" i="231"/>
  <c r="AD127" i="231"/>
  <c r="O9" i="231"/>
  <c r="AB127" i="231"/>
  <c r="AD125" i="231"/>
  <c r="AB125" i="231"/>
  <c r="AD124" i="231"/>
  <c r="AB124" i="231"/>
  <c r="AB122" i="231"/>
  <c r="AB121" i="231"/>
  <c r="AB120" i="231"/>
  <c r="AB118" i="231"/>
  <c r="AD111" i="231"/>
  <c r="AB111" i="231"/>
  <c r="AD110" i="231"/>
  <c r="D15" i="231"/>
  <c r="AB110" i="231"/>
  <c r="AD109" i="231"/>
  <c r="D14" i="231"/>
  <c r="AB109" i="231"/>
  <c r="AD108" i="231"/>
  <c r="D13" i="231"/>
  <c r="AB108" i="231"/>
  <c r="AD105" i="231"/>
  <c r="AB105" i="231"/>
  <c r="AD104" i="231"/>
  <c r="AB104" i="231"/>
  <c r="O91" i="231"/>
  <c r="N91" i="231"/>
  <c r="M91" i="231"/>
  <c r="K91" i="231"/>
  <c r="AF9" i="231"/>
  <c r="G91" i="231"/>
  <c r="AD9" i="231"/>
  <c r="E91" i="231"/>
  <c r="AB9" i="231"/>
  <c r="C91" i="231"/>
  <c r="O90" i="231"/>
  <c r="M90" i="231"/>
  <c r="L90" i="231"/>
  <c r="K90" i="231"/>
  <c r="AF8" i="231"/>
  <c r="G90" i="231"/>
  <c r="AD8" i="231"/>
  <c r="E90" i="231"/>
  <c r="AB8" i="231"/>
  <c r="C90" i="231"/>
  <c r="J89" i="231"/>
  <c r="AF7" i="231"/>
  <c r="G89" i="231"/>
  <c r="AD7" i="231"/>
  <c r="E89" i="231"/>
  <c r="AB7" i="231"/>
  <c r="C89" i="231"/>
  <c r="M88" i="231"/>
  <c r="L88" i="231"/>
  <c r="J88" i="231"/>
  <c r="AF6" i="231"/>
  <c r="G88" i="231"/>
  <c r="AD6" i="231"/>
  <c r="E88" i="231"/>
  <c r="AB6" i="231"/>
  <c r="C88" i="231"/>
  <c r="O87" i="231"/>
  <c r="N87" i="231"/>
  <c r="M87" i="231"/>
  <c r="L87" i="231"/>
  <c r="J87" i="231"/>
  <c r="AF5" i="231"/>
  <c r="G87" i="231"/>
  <c r="AD5" i="231"/>
  <c r="D87" i="231"/>
  <c r="E87" i="231"/>
  <c r="AB5" i="231"/>
  <c r="C87" i="231"/>
  <c r="O86" i="231"/>
  <c r="J86" i="231"/>
  <c r="AF4" i="231"/>
  <c r="G86" i="231"/>
  <c r="AD4" i="231"/>
  <c r="E86" i="231"/>
  <c r="D86" i="231"/>
  <c r="AB4" i="231"/>
  <c r="C86" i="231"/>
  <c r="N85" i="231"/>
  <c r="F85" i="231"/>
  <c r="J83" i="231"/>
  <c r="C83" i="231"/>
  <c r="A65" i="231"/>
  <c r="A50" i="231"/>
  <c r="AB34" i="231"/>
  <c r="AB33" i="231"/>
  <c r="AB32" i="231"/>
  <c r="AB31" i="231"/>
  <c r="AB30" i="231"/>
  <c r="AB29" i="231"/>
  <c r="AB28" i="231"/>
  <c r="AB27" i="231"/>
  <c r="AB26" i="231"/>
  <c r="AB25" i="231"/>
  <c r="AB24" i="231"/>
  <c r="AB23" i="231"/>
  <c r="AB22" i="231"/>
  <c r="AB21" i="231"/>
  <c r="AB20" i="231"/>
  <c r="AB19" i="231"/>
  <c r="AB18" i="231"/>
  <c r="G19" i="231"/>
  <c r="A19" i="231"/>
  <c r="AB17" i="231"/>
  <c r="AB16" i="231"/>
  <c r="AB15" i="231"/>
  <c r="D16" i="231"/>
  <c r="O14" i="231"/>
  <c r="D10" i="231"/>
  <c r="D9" i="231"/>
  <c r="D8" i="231"/>
  <c r="A7" i="231"/>
  <c r="A4" i="231"/>
  <c r="AB2" i="231"/>
  <c r="A2" i="231"/>
  <c r="AD128" i="230"/>
  <c r="O10" i="230"/>
  <c r="AB128" i="230"/>
  <c r="AD127" i="230"/>
  <c r="AB127" i="230"/>
  <c r="AD125" i="230"/>
  <c r="AB125" i="230"/>
  <c r="AD124" i="230"/>
  <c r="AB124" i="230"/>
  <c r="AB122" i="230"/>
  <c r="AB121" i="230"/>
  <c r="AB120" i="230"/>
  <c r="AB118" i="230"/>
  <c r="AD111" i="230"/>
  <c r="D16" i="230"/>
  <c r="AB111" i="230"/>
  <c r="AD110" i="230"/>
  <c r="AB110" i="230"/>
  <c r="AD109" i="230"/>
  <c r="D14" i="230"/>
  <c r="AB109" i="230"/>
  <c r="AD108" i="230"/>
  <c r="AB108" i="230"/>
  <c r="AD105" i="230"/>
  <c r="D10" i="230"/>
  <c r="AB105" i="230"/>
  <c r="AD104" i="230"/>
  <c r="AB104" i="230"/>
  <c r="O91" i="230"/>
  <c r="N91" i="230"/>
  <c r="L91" i="230"/>
  <c r="K91" i="230"/>
  <c r="AF9" i="230"/>
  <c r="G91" i="230"/>
  <c r="AD9" i="230"/>
  <c r="D91" i="230"/>
  <c r="AB9" i="230"/>
  <c r="C91" i="230"/>
  <c r="O90" i="230"/>
  <c r="L90" i="230"/>
  <c r="K90" i="230"/>
  <c r="AF8" i="230"/>
  <c r="F90" i="230"/>
  <c r="AD8" i="230"/>
  <c r="E90" i="230"/>
  <c r="AB8" i="230"/>
  <c r="C90" i="230"/>
  <c r="J89" i="230"/>
  <c r="AF7" i="230"/>
  <c r="G89" i="230"/>
  <c r="AD7" i="230"/>
  <c r="E89" i="230"/>
  <c r="AB7" i="230"/>
  <c r="C89" i="230"/>
  <c r="N88" i="230"/>
  <c r="M88" i="230"/>
  <c r="L88" i="230"/>
  <c r="AF6" i="230"/>
  <c r="F88" i="230"/>
  <c r="AD6" i="230"/>
  <c r="E88" i="230"/>
  <c r="AB6" i="230"/>
  <c r="C88" i="230"/>
  <c r="O87" i="230"/>
  <c r="N87" i="230"/>
  <c r="M87" i="230"/>
  <c r="L87" i="230"/>
  <c r="J87" i="230"/>
  <c r="AF5" i="230"/>
  <c r="G87" i="230"/>
  <c r="AD5" i="230"/>
  <c r="E87" i="230"/>
  <c r="AB5" i="230"/>
  <c r="C87" i="230"/>
  <c r="J86" i="230"/>
  <c r="AF4" i="230"/>
  <c r="G86" i="230"/>
  <c r="AD4" i="230"/>
  <c r="E86" i="230"/>
  <c r="D86" i="230"/>
  <c r="AB4" i="230"/>
  <c r="C86" i="230"/>
  <c r="N85" i="230"/>
  <c r="F85" i="230"/>
  <c r="J83" i="230"/>
  <c r="C83" i="230"/>
  <c r="A65" i="230"/>
  <c r="AB34" i="230"/>
  <c r="AB33" i="230"/>
  <c r="AB32" i="230"/>
  <c r="AB31" i="230"/>
  <c r="AB30" i="230"/>
  <c r="AB29" i="230"/>
  <c r="AB28" i="230"/>
  <c r="AB27" i="230"/>
  <c r="AB26" i="230"/>
  <c r="AB25" i="230"/>
  <c r="AB24" i="230"/>
  <c r="AB23" i="230"/>
  <c r="AB22" i="230"/>
  <c r="AB21" i="230"/>
  <c r="AB20" i="230"/>
  <c r="AB19" i="230"/>
  <c r="AB18" i="230"/>
  <c r="G19" i="230"/>
  <c r="AB17" i="230"/>
  <c r="AB16" i="230"/>
  <c r="AB15" i="230"/>
  <c r="D15" i="230"/>
  <c r="O14" i="230"/>
  <c r="D13" i="230"/>
  <c r="O9" i="230"/>
  <c r="D9" i="230"/>
  <c r="O8" i="230"/>
  <c r="D8" i="230"/>
  <c r="A7" i="230"/>
  <c r="A4" i="230"/>
  <c r="AB2" i="230"/>
  <c r="A2" i="230"/>
  <c r="AD128" i="229"/>
  <c r="AB128" i="229"/>
  <c r="AD127" i="229"/>
  <c r="AB127" i="229"/>
  <c r="AD125" i="229"/>
  <c r="AB125" i="229"/>
  <c r="AD124" i="229"/>
  <c r="AB124" i="229"/>
  <c r="AB122" i="229"/>
  <c r="AB121" i="229"/>
  <c r="AB120" i="229"/>
  <c r="AB118" i="229"/>
  <c r="AD111" i="229"/>
  <c r="AB111" i="229"/>
  <c r="AD110" i="229"/>
  <c r="AB110" i="229"/>
  <c r="AD109" i="229"/>
  <c r="AB109" i="229"/>
  <c r="AD108" i="229"/>
  <c r="D13" i="229"/>
  <c r="AB108" i="229"/>
  <c r="AD105" i="229"/>
  <c r="AB105" i="229"/>
  <c r="AD104" i="229"/>
  <c r="D9" i="229"/>
  <c r="AB104" i="229"/>
  <c r="O91" i="229"/>
  <c r="N91" i="229"/>
  <c r="L91" i="229"/>
  <c r="K91" i="229"/>
  <c r="AF9" i="229"/>
  <c r="G91" i="229"/>
  <c r="AD9" i="229"/>
  <c r="D91" i="229"/>
  <c r="AB9" i="229"/>
  <c r="C91" i="229"/>
  <c r="O90" i="229"/>
  <c r="L90" i="229"/>
  <c r="K90" i="229"/>
  <c r="AF8" i="229"/>
  <c r="G90" i="229"/>
  <c r="AD8" i="229"/>
  <c r="D90" i="229"/>
  <c r="AB8" i="229"/>
  <c r="C90" i="229"/>
  <c r="M89" i="229"/>
  <c r="J89" i="229"/>
  <c r="AF7" i="229"/>
  <c r="G89" i="229"/>
  <c r="AD7" i="229"/>
  <c r="E89" i="229"/>
  <c r="AB7" i="229"/>
  <c r="C89" i="229"/>
  <c r="N88" i="229"/>
  <c r="M88" i="229"/>
  <c r="L88" i="229"/>
  <c r="AF6" i="229"/>
  <c r="G88" i="229"/>
  <c r="AD6" i="229"/>
  <c r="E88" i="229"/>
  <c r="AB6" i="229"/>
  <c r="C88" i="229"/>
  <c r="O87" i="229"/>
  <c r="N87" i="229"/>
  <c r="M87" i="229"/>
  <c r="L87" i="229"/>
  <c r="J87" i="229"/>
  <c r="AF5" i="229"/>
  <c r="G87" i="229"/>
  <c r="F87" i="229"/>
  <c r="AD5" i="229"/>
  <c r="D87" i="229"/>
  <c r="AB5" i="229"/>
  <c r="C87" i="229"/>
  <c r="O86" i="229"/>
  <c r="J86" i="229"/>
  <c r="AF4" i="229"/>
  <c r="G86" i="229"/>
  <c r="AD4" i="229"/>
  <c r="E86" i="229"/>
  <c r="D86" i="229"/>
  <c r="AB4" i="229"/>
  <c r="C86" i="229"/>
  <c r="N85" i="229"/>
  <c r="F85" i="229"/>
  <c r="J83" i="229"/>
  <c r="C83" i="229"/>
  <c r="A65" i="229"/>
  <c r="AB34" i="229"/>
  <c r="AB33" i="229"/>
  <c r="AB32" i="229"/>
  <c r="AB31" i="229"/>
  <c r="AB30" i="229"/>
  <c r="AB29" i="229"/>
  <c r="AB28" i="229"/>
  <c r="AB27" i="229"/>
  <c r="AB26" i="229"/>
  <c r="AB25" i="229"/>
  <c r="AB24" i="229"/>
  <c r="AB23" i="229"/>
  <c r="AB22" i="229"/>
  <c r="AB21" i="229"/>
  <c r="AB20" i="229"/>
  <c r="AB19" i="229"/>
  <c r="AB18" i="229"/>
  <c r="G19" i="229"/>
  <c r="AB17" i="229"/>
  <c r="AB16" i="229"/>
  <c r="AB15" i="229"/>
  <c r="D16" i="229"/>
  <c r="D15" i="229"/>
  <c r="O14" i="229"/>
  <c r="D14" i="229"/>
  <c r="O10" i="229"/>
  <c r="D10" i="229"/>
  <c r="O9" i="229"/>
  <c r="O8" i="229"/>
  <c r="A7" i="229"/>
  <c r="A4" i="229"/>
  <c r="AB2" i="229"/>
  <c r="A2" i="229"/>
  <c r="AD128" i="228"/>
  <c r="AB128" i="228"/>
  <c r="AD127" i="228"/>
  <c r="AB127" i="228"/>
  <c r="AD125" i="228"/>
  <c r="AB125" i="228"/>
  <c r="AD124" i="228"/>
  <c r="AB124" i="228"/>
  <c r="AB122" i="228"/>
  <c r="AB121" i="228"/>
  <c r="AB120" i="228"/>
  <c r="AB118" i="228"/>
  <c r="AD111" i="228"/>
  <c r="AB111" i="228"/>
  <c r="AD110" i="228"/>
  <c r="AB110" i="228"/>
  <c r="AD109" i="228"/>
  <c r="AB109" i="228"/>
  <c r="AD108" i="228"/>
  <c r="AB108" i="228"/>
  <c r="AD105" i="228"/>
  <c r="AB105" i="228"/>
  <c r="AD104" i="228"/>
  <c r="AB104" i="228"/>
  <c r="O91" i="228"/>
  <c r="N91" i="228"/>
  <c r="M91" i="228"/>
  <c r="L91" i="228"/>
  <c r="K91" i="228"/>
  <c r="AF9" i="228"/>
  <c r="G91" i="228"/>
  <c r="AD9" i="228"/>
  <c r="E91" i="228"/>
  <c r="D91" i="228"/>
  <c r="AB9" i="228"/>
  <c r="C91" i="228"/>
  <c r="N90" i="228"/>
  <c r="M90" i="228"/>
  <c r="L90" i="228"/>
  <c r="K90" i="228"/>
  <c r="AF8" i="228"/>
  <c r="G90" i="228"/>
  <c r="AD8" i="228"/>
  <c r="D90" i="228"/>
  <c r="E90" i="228"/>
  <c r="AB8" i="228"/>
  <c r="C90" i="228"/>
  <c r="L89" i="228"/>
  <c r="J89" i="228"/>
  <c r="AF7" i="228"/>
  <c r="F89" i="228"/>
  <c r="AD7" i="228"/>
  <c r="D89" i="228"/>
  <c r="AB7" i="228"/>
  <c r="C89" i="228"/>
  <c r="M88" i="228"/>
  <c r="L88" i="228"/>
  <c r="J88" i="228"/>
  <c r="AF6" i="228"/>
  <c r="G88" i="228"/>
  <c r="AD6" i="228"/>
  <c r="D88" i="228"/>
  <c r="AB6" i="228"/>
  <c r="C88" i="228"/>
  <c r="O87" i="228"/>
  <c r="N87" i="228"/>
  <c r="M87" i="228"/>
  <c r="L87" i="228"/>
  <c r="J87" i="228"/>
  <c r="AF5" i="228"/>
  <c r="F87" i="228"/>
  <c r="AD5" i="228"/>
  <c r="E87" i="228"/>
  <c r="D87" i="228"/>
  <c r="AB5" i="228"/>
  <c r="C87" i="228"/>
  <c r="N86" i="228"/>
  <c r="J86" i="228"/>
  <c r="AF4" i="228"/>
  <c r="G86" i="228"/>
  <c r="AD4" i="228"/>
  <c r="D86" i="228"/>
  <c r="AB4" i="228"/>
  <c r="C86" i="228"/>
  <c r="N85" i="228"/>
  <c r="F85" i="228"/>
  <c r="J83" i="228"/>
  <c r="C83" i="228"/>
  <c r="A65" i="228"/>
  <c r="AB34" i="228"/>
  <c r="AB33" i="228"/>
  <c r="AB32" i="228"/>
  <c r="AB31" i="228"/>
  <c r="AB30" i="228"/>
  <c r="AB29" i="228"/>
  <c r="AB28" i="228"/>
  <c r="AB27" i="228"/>
  <c r="AB26" i="228"/>
  <c r="AB25" i="228"/>
  <c r="AB24" i="228"/>
  <c r="AB23" i="228"/>
  <c r="AB22" i="228"/>
  <c r="AB21" i="228"/>
  <c r="AB20" i="228"/>
  <c r="AB19" i="228"/>
  <c r="AB18" i="228"/>
  <c r="G19" i="228"/>
  <c r="AB17" i="228"/>
  <c r="AB16" i="228"/>
  <c r="AB15" i="228"/>
  <c r="D16" i="228"/>
  <c r="D15" i="228"/>
  <c r="O14" i="228"/>
  <c r="D14" i="228"/>
  <c r="D13" i="228"/>
  <c r="O10" i="228"/>
  <c r="D10" i="228"/>
  <c r="O9" i="228"/>
  <c r="D9" i="228"/>
  <c r="O8" i="228"/>
  <c r="D8" i="228"/>
  <c r="A7" i="228"/>
  <c r="A4" i="228"/>
  <c r="AB2" i="228"/>
  <c r="A2" i="228"/>
  <c r="AD128" i="227"/>
  <c r="O10" i="227"/>
  <c r="AB128" i="227"/>
  <c r="AD127" i="227"/>
  <c r="O9" i="227"/>
  <c r="AB127" i="227"/>
  <c r="AD125" i="227"/>
  <c r="AB125" i="227"/>
  <c r="AD124" i="227"/>
  <c r="AB124" i="227"/>
  <c r="AB122" i="227"/>
  <c r="AB121" i="227"/>
  <c r="AB120" i="227"/>
  <c r="AB118" i="227"/>
  <c r="AD111" i="227"/>
  <c r="D16" i="227"/>
  <c r="AB111" i="227"/>
  <c r="AD110" i="227"/>
  <c r="AB110" i="227"/>
  <c r="AD109" i="227"/>
  <c r="D14" i="227"/>
  <c r="AB109" i="227"/>
  <c r="AD108" i="227"/>
  <c r="D13" i="227"/>
  <c r="AB108" i="227"/>
  <c r="AD105" i="227"/>
  <c r="AB105" i="227"/>
  <c r="AD104" i="227"/>
  <c r="D9" i="227"/>
  <c r="AB104" i="227"/>
  <c r="O91" i="227"/>
  <c r="N91" i="227"/>
  <c r="K91" i="227"/>
  <c r="AF9" i="227"/>
  <c r="G91" i="227"/>
  <c r="AD9" i="227"/>
  <c r="E91" i="227"/>
  <c r="AB9" i="227"/>
  <c r="C91" i="227"/>
  <c r="N90" i="227"/>
  <c r="K90" i="227"/>
  <c r="AF8" i="227"/>
  <c r="G90" i="227"/>
  <c r="AD8" i="227"/>
  <c r="E90" i="227"/>
  <c r="AB8" i="227"/>
  <c r="C90" i="227"/>
  <c r="J89" i="227"/>
  <c r="AF7" i="227"/>
  <c r="G89" i="227"/>
  <c r="AD7" i="227"/>
  <c r="E89" i="227"/>
  <c r="AB7" i="227"/>
  <c r="C89" i="227"/>
  <c r="M88" i="227"/>
  <c r="L88" i="227"/>
  <c r="AF6" i="227"/>
  <c r="F88" i="227"/>
  <c r="G88" i="227"/>
  <c r="AD6" i="227"/>
  <c r="E88" i="227"/>
  <c r="AB6" i="227"/>
  <c r="C88" i="227"/>
  <c r="O87" i="227"/>
  <c r="N87" i="227"/>
  <c r="M87" i="227"/>
  <c r="L87" i="227"/>
  <c r="J87" i="227"/>
  <c r="AF5" i="227"/>
  <c r="F87" i="227"/>
  <c r="AD5" i="227"/>
  <c r="D87" i="227"/>
  <c r="AB5" i="227"/>
  <c r="C87" i="227"/>
  <c r="O86" i="227"/>
  <c r="J86" i="227"/>
  <c r="AF4" i="227"/>
  <c r="G86" i="227"/>
  <c r="AD4" i="227"/>
  <c r="E86" i="227"/>
  <c r="D86" i="227"/>
  <c r="AB4" i="227"/>
  <c r="C86" i="227"/>
  <c r="N85" i="227"/>
  <c r="F85" i="227"/>
  <c r="J83" i="227"/>
  <c r="C83" i="227"/>
  <c r="A65" i="227"/>
  <c r="AB34" i="227"/>
  <c r="AB33" i="227"/>
  <c r="AB32" i="227"/>
  <c r="AB31" i="227"/>
  <c r="AB30" i="227"/>
  <c r="AB29" i="227"/>
  <c r="AB28" i="227"/>
  <c r="AB27" i="227"/>
  <c r="AB26" i="227"/>
  <c r="AB25" i="227"/>
  <c r="AB24" i="227"/>
  <c r="AB23" i="227"/>
  <c r="AB22" i="227"/>
  <c r="AB21" i="227"/>
  <c r="AB20" i="227"/>
  <c r="AB19" i="227"/>
  <c r="AB18" i="227"/>
  <c r="G19" i="227"/>
  <c r="AB17" i="227"/>
  <c r="AB16" i="227"/>
  <c r="AB15" i="227"/>
  <c r="D15" i="227"/>
  <c r="O14" i="227"/>
  <c r="D10" i="227"/>
  <c r="O8" i="227"/>
  <c r="D8" i="227"/>
  <c r="A7" i="227"/>
  <c r="A4" i="227"/>
  <c r="AB2" i="227"/>
  <c r="A2" i="227"/>
  <c r="AD128" i="226"/>
  <c r="O10" i="226"/>
  <c r="AB128" i="226"/>
  <c r="AD127" i="226"/>
  <c r="AB127" i="226"/>
  <c r="AD125" i="226"/>
  <c r="AB125" i="226"/>
  <c r="AD124" i="226"/>
  <c r="AB124" i="226"/>
  <c r="AB122" i="226"/>
  <c r="AB121" i="226"/>
  <c r="AB120" i="226"/>
  <c r="AB118" i="226"/>
  <c r="AD111" i="226"/>
  <c r="D16" i="226"/>
  <c r="AB111" i="226"/>
  <c r="AD110" i="226"/>
  <c r="AB110" i="226"/>
  <c r="AD109" i="226"/>
  <c r="AB109" i="226"/>
  <c r="AD108" i="226"/>
  <c r="AB108" i="226"/>
  <c r="AD105" i="226"/>
  <c r="D10" i="226"/>
  <c r="AB105" i="226"/>
  <c r="AD104" i="226"/>
  <c r="AB104" i="226"/>
  <c r="O91" i="226"/>
  <c r="N91" i="226"/>
  <c r="M91" i="226"/>
  <c r="K91" i="226"/>
  <c r="AF9" i="226"/>
  <c r="G91" i="226"/>
  <c r="AD9" i="226"/>
  <c r="E91" i="226"/>
  <c r="AB9" i="226"/>
  <c r="C91" i="226"/>
  <c r="M90" i="226"/>
  <c r="L90" i="226"/>
  <c r="K90" i="226"/>
  <c r="AF8" i="226"/>
  <c r="F90" i="226"/>
  <c r="AD8" i="226"/>
  <c r="E90" i="226"/>
  <c r="AB8" i="226"/>
  <c r="C90" i="226"/>
  <c r="O89" i="226"/>
  <c r="M89" i="226"/>
  <c r="L89" i="226"/>
  <c r="J89" i="226"/>
  <c r="AF7" i="226"/>
  <c r="G89" i="226"/>
  <c r="AD7" i="226"/>
  <c r="E89" i="226"/>
  <c r="D89" i="226"/>
  <c r="AB7" i="226"/>
  <c r="C89" i="226"/>
  <c r="M88" i="226"/>
  <c r="L88" i="226"/>
  <c r="AF6" i="226"/>
  <c r="G88" i="226"/>
  <c r="AD6" i="226"/>
  <c r="D88" i="226"/>
  <c r="AB6" i="226"/>
  <c r="C88" i="226"/>
  <c r="O87" i="226"/>
  <c r="N87" i="226"/>
  <c r="M87" i="226"/>
  <c r="L87" i="226"/>
  <c r="J87" i="226"/>
  <c r="AF5" i="226"/>
  <c r="F87" i="226"/>
  <c r="AD5" i="226"/>
  <c r="E87" i="226"/>
  <c r="AB5" i="226"/>
  <c r="C87" i="226"/>
  <c r="N86" i="226"/>
  <c r="M86" i="226"/>
  <c r="J86" i="226"/>
  <c r="AF4" i="226"/>
  <c r="F86" i="226"/>
  <c r="AD4" i="226"/>
  <c r="E86" i="226"/>
  <c r="AB4" i="226"/>
  <c r="C86" i="226"/>
  <c r="N85" i="226"/>
  <c r="F85" i="226"/>
  <c r="J83" i="226"/>
  <c r="C83" i="226"/>
  <c r="A65" i="226"/>
  <c r="AB34" i="226"/>
  <c r="AB33" i="226"/>
  <c r="AB32" i="226"/>
  <c r="AB31" i="226"/>
  <c r="AB30" i="226"/>
  <c r="AB29" i="226"/>
  <c r="AB28" i="226"/>
  <c r="AB27" i="226"/>
  <c r="AB26" i="226"/>
  <c r="AB25" i="226"/>
  <c r="AB24" i="226"/>
  <c r="AB23" i="226"/>
  <c r="AB22" i="226"/>
  <c r="AB21" i="226"/>
  <c r="AB20" i="226"/>
  <c r="AB19" i="226"/>
  <c r="AB18" i="226"/>
  <c r="G19" i="226"/>
  <c r="AB17" i="226"/>
  <c r="AB16" i="226"/>
  <c r="AB15" i="226"/>
  <c r="D15" i="226"/>
  <c r="O14" i="226"/>
  <c r="D14" i="226"/>
  <c r="D13" i="226"/>
  <c r="O9" i="226"/>
  <c r="D9" i="226"/>
  <c r="O8" i="226"/>
  <c r="A7" i="226"/>
  <c r="A4" i="226"/>
  <c r="AB2" i="226"/>
  <c r="A2" i="226"/>
  <c r="AD128" i="225"/>
  <c r="AB128" i="225"/>
  <c r="AD127" i="225"/>
  <c r="AB127" i="225"/>
  <c r="AD125" i="225"/>
  <c r="AB125" i="225"/>
  <c r="AD124" i="225"/>
  <c r="AB124" i="225"/>
  <c r="AB122" i="225"/>
  <c r="AB121" i="225"/>
  <c r="AB120" i="225"/>
  <c r="AB118" i="225"/>
  <c r="AD111" i="225"/>
  <c r="AB111" i="225"/>
  <c r="AD110" i="225"/>
  <c r="AB110" i="225"/>
  <c r="AD109" i="225"/>
  <c r="AB109" i="225"/>
  <c r="AD108" i="225"/>
  <c r="AB108" i="225"/>
  <c r="AD105" i="225"/>
  <c r="AB105" i="225"/>
  <c r="AD104" i="225"/>
  <c r="AB104" i="225"/>
  <c r="O91" i="225"/>
  <c r="N91" i="225"/>
  <c r="M91" i="225"/>
  <c r="L91" i="225"/>
  <c r="K91" i="225"/>
  <c r="AF9" i="225"/>
  <c r="F91" i="225"/>
  <c r="AD9" i="225"/>
  <c r="D91" i="225"/>
  <c r="E91" i="225"/>
  <c r="AB9" i="225"/>
  <c r="C91" i="225"/>
  <c r="O90" i="225"/>
  <c r="M90" i="225"/>
  <c r="L90" i="225"/>
  <c r="K90" i="225"/>
  <c r="AF8" i="225"/>
  <c r="G90" i="225"/>
  <c r="AD8" i="225"/>
  <c r="D90" i="225"/>
  <c r="AB8" i="225"/>
  <c r="C90" i="225"/>
  <c r="M89" i="225"/>
  <c r="L89" i="225"/>
  <c r="J89" i="225"/>
  <c r="AF7" i="225"/>
  <c r="G89" i="225"/>
  <c r="AD7" i="225"/>
  <c r="D89" i="225"/>
  <c r="AB7" i="225"/>
  <c r="C89" i="225"/>
  <c r="N88" i="225"/>
  <c r="M88" i="225"/>
  <c r="L88" i="225"/>
  <c r="AF6" i="225"/>
  <c r="F88" i="225"/>
  <c r="AD6" i="225"/>
  <c r="E88" i="225"/>
  <c r="AB6" i="225"/>
  <c r="C88" i="225"/>
  <c r="O87" i="225"/>
  <c r="N87" i="225"/>
  <c r="M87" i="225"/>
  <c r="L87" i="225"/>
  <c r="J87" i="225"/>
  <c r="AF5" i="225"/>
  <c r="G87" i="225"/>
  <c r="F87" i="225"/>
  <c r="AD5" i="225"/>
  <c r="E87" i="225"/>
  <c r="AB5" i="225"/>
  <c r="C87" i="225"/>
  <c r="J86" i="225"/>
  <c r="AF4" i="225"/>
  <c r="F86" i="225"/>
  <c r="AD4" i="225"/>
  <c r="E86" i="225"/>
  <c r="AB4" i="225"/>
  <c r="C86" i="225"/>
  <c r="N85" i="225"/>
  <c r="F85" i="225"/>
  <c r="J83" i="225"/>
  <c r="C83" i="225"/>
  <c r="A65" i="225"/>
  <c r="AB34" i="225"/>
  <c r="AB33" i="225"/>
  <c r="AB32" i="225"/>
  <c r="AB31" i="225"/>
  <c r="AB30" i="225"/>
  <c r="AB29" i="225"/>
  <c r="AB28" i="225"/>
  <c r="AB27" i="225"/>
  <c r="AB26" i="225"/>
  <c r="AB25" i="225"/>
  <c r="AB24" i="225"/>
  <c r="AB23" i="225"/>
  <c r="AB22" i="225"/>
  <c r="AB21" i="225"/>
  <c r="AB20" i="225"/>
  <c r="AB19" i="225"/>
  <c r="AB18" i="225"/>
  <c r="G19" i="225"/>
  <c r="AB17" i="225"/>
  <c r="AB16" i="225"/>
  <c r="AB15" i="225"/>
  <c r="D16" i="225"/>
  <c r="D15" i="225"/>
  <c r="O14" i="225"/>
  <c r="D14" i="225"/>
  <c r="D13" i="225"/>
  <c r="O10" i="225"/>
  <c r="D10" i="225"/>
  <c r="O9" i="225"/>
  <c r="D9" i="225"/>
  <c r="O8" i="225"/>
  <c r="A7" i="225"/>
  <c r="A4" i="225"/>
  <c r="AB2" i="225"/>
  <c r="A2" i="225"/>
  <c r="AD128" i="224"/>
  <c r="O10" i="224"/>
  <c r="AB128" i="224"/>
  <c r="AD127" i="224"/>
  <c r="O9" i="224"/>
  <c r="AB127" i="224"/>
  <c r="AD125" i="224"/>
  <c r="AB125" i="224"/>
  <c r="AD124" i="224"/>
  <c r="AB124" i="224"/>
  <c r="AB122" i="224"/>
  <c r="AB121" i="224"/>
  <c r="AB120" i="224"/>
  <c r="AB118" i="224"/>
  <c r="AD111" i="224"/>
  <c r="D16" i="224"/>
  <c r="AB111" i="224"/>
  <c r="AD110" i="224"/>
  <c r="AB110" i="224"/>
  <c r="AD109" i="224"/>
  <c r="AB109" i="224"/>
  <c r="AD108" i="224"/>
  <c r="AB108" i="224"/>
  <c r="AD105" i="224"/>
  <c r="D10" i="224"/>
  <c r="AB105" i="224"/>
  <c r="AD104" i="224"/>
  <c r="AB104" i="224"/>
  <c r="O91" i="224"/>
  <c r="N91" i="224"/>
  <c r="M91" i="224"/>
  <c r="L91" i="224"/>
  <c r="K91" i="224"/>
  <c r="AF9" i="224"/>
  <c r="G91" i="224"/>
  <c r="AD9" i="224"/>
  <c r="E91" i="224"/>
  <c r="AB9" i="224"/>
  <c r="C91" i="224"/>
  <c r="M90" i="224"/>
  <c r="L90" i="224"/>
  <c r="K90" i="224"/>
  <c r="AF8" i="224"/>
  <c r="F90" i="224"/>
  <c r="AD8" i="224"/>
  <c r="E90" i="224"/>
  <c r="AB8" i="224"/>
  <c r="C90" i="224"/>
  <c r="O89" i="224"/>
  <c r="M89" i="224"/>
  <c r="L89" i="224"/>
  <c r="J89" i="224"/>
  <c r="AF7" i="224"/>
  <c r="F89" i="224"/>
  <c r="AD7" i="224"/>
  <c r="D89" i="224"/>
  <c r="AB7" i="224"/>
  <c r="C89" i="224"/>
  <c r="M88" i="224"/>
  <c r="L88" i="224"/>
  <c r="AF6" i="224"/>
  <c r="G88" i="224"/>
  <c r="AD6" i="224"/>
  <c r="E88" i="224"/>
  <c r="AB6" i="224"/>
  <c r="C88" i="224"/>
  <c r="O87" i="224"/>
  <c r="N87" i="224"/>
  <c r="M87" i="224"/>
  <c r="L87" i="224"/>
  <c r="J87" i="224"/>
  <c r="AF5" i="224"/>
  <c r="G87" i="224"/>
  <c r="AD5" i="224"/>
  <c r="E87" i="224"/>
  <c r="AB5" i="224"/>
  <c r="C87" i="224"/>
  <c r="O86" i="224"/>
  <c r="J86" i="224"/>
  <c r="AF4" i="224"/>
  <c r="G86" i="224"/>
  <c r="AD4" i="224"/>
  <c r="E86" i="224"/>
  <c r="AB4" i="224"/>
  <c r="C86" i="224"/>
  <c r="N85" i="224"/>
  <c r="F85" i="224"/>
  <c r="J83" i="224"/>
  <c r="C83" i="224"/>
  <c r="A65" i="224"/>
  <c r="AB34" i="224"/>
  <c r="AB33" i="224"/>
  <c r="AB32" i="224"/>
  <c r="AB31" i="224"/>
  <c r="AB30" i="224"/>
  <c r="AB29" i="224"/>
  <c r="AB28" i="224"/>
  <c r="AB27" i="224"/>
  <c r="AB26" i="224"/>
  <c r="AB25" i="224"/>
  <c r="AB24" i="224"/>
  <c r="AB23" i="224"/>
  <c r="AB22" i="224"/>
  <c r="AB21" i="224"/>
  <c r="AB20" i="224"/>
  <c r="AB19" i="224"/>
  <c r="AB18" i="224"/>
  <c r="G19" i="224"/>
  <c r="AB17" i="224"/>
  <c r="AB16" i="224"/>
  <c r="AB15" i="224"/>
  <c r="D15" i="224"/>
  <c r="O14" i="224"/>
  <c r="D14" i="224"/>
  <c r="D13" i="224"/>
  <c r="D9" i="224"/>
  <c r="A7" i="224"/>
  <c r="A4" i="224"/>
  <c r="AB2" i="224"/>
  <c r="A2" i="224"/>
  <c r="AD128" i="223"/>
  <c r="AB128" i="223"/>
  <c r="AD127" i="223"/>
  <c r="AB127" i="223"/>
  <c r="AD125" i="223"/>
  <c r="AB125" i="223"/>
  <c r="AD124" i="223"/>
  <c r="AB124" i="223"/>
  <c r="AB122" i="223"/>
  <c r="AB121" i="223"/>
  <c r="AB120" i="223"/>
  <c r="AB118" i="223"/>
  <c r="AD111" i="223"/>
  <c r="AB111" i="223"/>
  <c r="AD110" i="223"/>
  <c r="AB110" i="223"/>
  <c r="AD109" i="223"/>
  <c r="AB109" i="223"/>
  <c r="AD108" i="223"/>
  <c r="AB108" i="223"/>
  <c r="AD105" i="223"/>
  <c r="AB105" i="223"/>
  <c r="AD104" i="223"/>
  <c r="AB104" i="223"/>
  <c r="O91" i="223"/>
  <c r="N91" i="223"/>
  <c r="M91" i="223"/>
  <c r="L91" i="223"/>
  <c r="K91" i="223"/>
  <c r="AF9" i="223"/>
  <c r="F91" i="223"/>
  <c r="AD9" i="223"/>
  <c r="E91" i="223"/>
  <c r="D91" i="223"/>
  <c r="AB9" i="223"/>
  <c r="C91" i="223"/>
  <c r="N90" i="223"/>
  <c r="M90" i="223"/>
  <c r="L90" i="223"/>
  <c r="K90" i="223"/>
  <c r="AF8" i="223"/>
  <c r="F90" i="223"/>
  <c r="G90" i="223"/>
  <c r="AD8" i="223"/>
  <c r="E90" i="223"/>
  <c r="AB8" i="223"/>
  <c r="C90" i="223"/>
  <c r="N89" i="223"/>
  <c r="M89" i="223"/>
  <c r="L89" i="223"/>
  <c r="J89" i="223"/>
  <c r="AF7" i="223"/>
  <c r="G89" i="223"/>
  <c r="AD7" i="223"/>
  <c r="D89" i="223"/>
  <c r="AB7" i="223"/>
  <c r="O8" i="223"/>
  <c r="O88" i="223"/>
  <c r="M88" i="223"/>
  <c r="L88" i="223"/>
  <c r="J88" i="223"/>
  <c r="AF6" i="223"/>
  <c r="F88" i="223"/>
  <c r="AD6" i="223"/>
  <c r="E88" i="223"/>
  <c r="AB6" i="223"/>
  <c r="C88" i="223"/>
  <c r="O87" i="223"/>
  <c r="N87" i="223"/>
  <c r="M87" i="223"/>
  <c r="L87" i="223"/>
  <c r="J87" i="223"/>
  <c r="AF5" i="223"/>
  <c r="G87" i="223"/>
  <c r="AD5" i="223"/>
  <c r="E87" i="223"/>
  <c r="AB5" i="223"/>
  <c r="C87" i="223"/>
  <c r="N86" i="223"/>
  <c r="J86" i="223"/>
  <c r="AF4" i="223"/>
  <c r="F86" i="223"/>
  <c r="AD4" i="223"/>
  <c r="E86" i="223"/>
  <c r="AB4" i="223"/>
  <c r="C86" i="223"/>
  <c r="N85" i="223"/>
  <c r="F85" i="223"/>
  <c r="J83" i="223"/>
  <c r="C83" i="223"/>
  <c r="A65" i="223"/>
  <c r="AB34" i="223"/>
  <c r="AB33" i="223"/>
  <c r="AB32" i="223"/>
  <c r="AB31" i="223"/>
  <c r="AB30" i="223"/>
  <c r="AB29" i="223"/>
  <c r="AB28" i="223"/>
  <c r="AB27" i="223"/>
  <c r="AB26" i="223"/>
  <c r="AB25" i="223"/>
  <c r="AB24" i="223"/>
  <c r="AB23" i="223"/>
  <c r="AB22" i="223"/>
  <c r="AB21" i="223"/>
  <c r="AB20" i="223"/>
  <c r="AB19" i="223"/>
  <c r="AB18" i="223"/>
  <c r="G19" i="223"/>
  <c r="AB17" i="223"/>
  <c r="AB16" i="223"/>
  <c r="AB15" i="223"/>
  <c r="D16" i="223"/>
  <c r="D15" i="223"/>
  <c r="O14" i="223"/>
  <c r="D14" i="223"/>
  <c r="D13" i="223"/>
  <c r="O10" i="223"/>
  <c r="D10" i="223"/>
  <c r="O9" i="223"/>
  <c r="D9" i="223"/>
  <c r="D8" i="223"/>
  <c r="A7" i="223"/>
  <c r="A4" i="223"/>
  <c r="AB2" i="223"/>
  <c r="A2" i="223"/>
  <c r="AD128" i="222"/>
  <c r="O10" i="222"/>
  <c r="AB128" i="222"/>
  <c r="AD127" i="222"/>
  <c r="O9" i="222"/>
  <c r="AB127" i="222"/>
  <c r="AD125" i="222"/>
  <c r="AB125" i="222"/>
  <c r="AD124" i="222"/>
  <c r="AB124" i="222"/>
  <c r="AB122" i="222"/>
  <c r="AB121" i="222"/>
  <c r="AB120" i="222"/>
  <c r="AB118" i="222"/>
  <c r="O14" i="222"/>
  <c r="AD111" i="222"/>
  <c r="AB111" i="222"/>
  <c r="AD110" i="222"/>
  <c r="D15" i="222"/>
  <c r="AB110" i="222"/>
  <c r="AD109" i="222"/>
  <c r="D14" i="222"/>
  <c r="AB109" i="222"/>
  <c r="AD108" i="222"/>
  <c r="D13" i="222"/>
  <c r="AB108" i="222"/>
  <c r="AD105" i="222"/>
  <c r="D10" i="222"/>
  <c r="AB105" i="222"/>
  <c r="AD104" i="222"/>
  <c r="AB104" i="222"/>
  <c r="O91" i="222"/>
  <c r="N91" i="222"/>
  <c r="M91" i="222"/>
  <c r="L91" i="222"/>
  <c r="K91" i="222"/>
  <c r="AF9" i="222"/>
  <c r="F91" i="222"/>
  <c r="AD9" i="222"/>
  <c r="D91" i="222"/>
  <c r="E91" i="222"/>
  <c r="AB9" i="222"/>
  <c r="C91" i="222"/>
  <c r="M90" i="222"/>
  <c r="L90" i="222"/>
  <c r="K90" i="222"/>
  <c r="AF8" i="222"/>
  <c r="G90" i="222"/>
  <c r="AD8" i="222"/>
  <c r="E90" i="222"/>
  <c r="D90" i="222"/>
  <c r="AB8" i="222"/>
  <c r="C90" i="222"/>
  <c r="M89" i="222"/>
  <c r="L89" i="222"/>
  <c r="J89" i="222"/>
  <c r="AF7" i="222"/>
  <c r="G89" i="222"/>
  <c r="AD7" i="222"/>
  <c r="E89" i="222"/>
  <c r="AB7" i="222"/>
  <c r="O8" i="222"/>
  <c r="M88" i="222"/>
  <c r="L88" i="222"/>
  <c r="AF6" i="222"/>
  <c r="F88" i="222"/>
  <c r="AD6" i="222"/>
  <c r="D88" i="222"/>
  <c r="AB6" i="222"/>
  <c r="C88" i="222"/>
  <c r="O87" i="222"/>
  <c r="N87" i="222"/>
  <c r="M87" i="222"/>
  <c r="L87" i="222"/>
  <c r="J87" i="222"/>
  <c r="AF5" i="222"/>
  <c r="G87" i="222"/>
  <c r="AD5" i="222"/>
  <c r="D87" i="222"/>
  <c r="E87" i="222"/>
  <c r="AB5" i="222"/>
  <c r="C87" i="222"/>
  <c r="N86" i="222"/>
  <c r="J86" i="222"/>
  <c r="AF4" i="222"/>
  <c r="G86" i="222"/>
  <c r="AD4" i="222"/>
  <c r="D86" i="222"/>
  <c r="AB4" i="222"/>
  <c r="C86" i="222"/>
  <c r="N85" i="222"/>
  <c r="F85" i="222"/>
  <c r="J83" i="222"/>
  <c r="C83" i="222"/>
  <c r="A65" i="222"/>
  <c r="A50" i="222"/>
  <c r="AB34" i="222"/>
  <c r="AB33" i="222"/>
  <c r="AB32" i="222"/>
  <c r="AB31" i="222"/>
  <c r="AB30" i="222"/>
  <c r="AB29" i="222"/>
  <c r="AB28" i="222"/>
  <c r="AB27" i="222"/>
  <c r="AB26" i="222"/>
  <c r="AB25" i="222"/>
  <c r="AB24" i="222"/>
  <c r="AB23" i="222"/>
  <c r="AB22" i="222"/>
  <c r="AB21" i="222"/>
  <c r="AB20" i="222"/>
  <c r="AB19" i="222"/>
  <c r="AB18" i="222"/>
  <c r="G19" i="222"/>
  <c r="A19" i="222"/>
  <c r="AB17" i="222"/>
  <c r="AB16" i="222"/>
  <c r="AB15" i="222"/>
  <c r="D16" i="222"/>
  <c r="D9" i="222"/>
  <c r="A7" i="222"/>
  <c r="A4" i="222"/>
  <c r="AB2" i="222"/>
  <c r="A2" i="222"/>
  <c r="AD128" i="221"/>
  <c r="AB128" i="221"/>
  <c r="AD127" i="221"/>
  <c r="AB127" i="221"/>
  <c r="AD125" i="221"/>
  <c r="AB125" i="221"/>
  <c r="AD124" i="221"/>
  <c r="AB124" i="221"/>
  <c r="AB122" i="221"/>
  <c r="AB121" i="221"/>
  <c r="AB120" i="221"/>
  <c r="AB118" i="221"/>
  <c r="O14" i="221"/>
  <c r="AD111" i="221"/>
  <c r="AB111" i="221"/>
  <c r="AD110" i="221"/>
  <c r="AB110" i="221"/>
  <c r="AD109" i="221"/>
  <c r="D14" i="221"/>
  <c r="AB109" i="221"/>
  <c r="AD108" i="221"/>
  <c r="AB108" i="221"/>
  <c r="AD105" i="221"/>
  <c r="D10" i="221"/>
  <c r="AB105" i="221"/>
  <c r="AD104" i="221"/>
  <c r="AB104" i="221"/>
  <c r="O91" i="221"/>
  <c r="N91" i="221"/>
  <c r="M91" i="221"/>
  <c r="L91" i="221"/>
  <c r="K91" i="221"/>
  <c r="AF9" i="221"/>
  <c r="G91" i="221"/>
  <c r="AD9" i="221"/>
  <c r="D91" i="221"/>
  <c r="AB9" i="221"/>
  <c r="C91" i="221"/>
  <c r="N90" i="221"/>
  <c r="M90" i="221"/>
  <c r="L90" i="221"/>
  <c r="K90" i="221"/>
  <c r="AF8" i="221"/>
  <c r="G90" i="221"/>
  <c r="AD8" i="221"/>
  <c r="D90" i="221"/>
  <c r="E90" i="221"/>
  <c r="AB8" i="221"/>
  <c r="C90" i="221"/>
  <c r="O89" i="221"/>
  <c r="M89" i="221"/>
  <c r="L89" i="221"/>
  <c r="J89" i="221"/>
  <c r="AF7" i="221"/>
  <c r="G89" i="221"/>
  <c r="AD7" i="221"/>
  <c r="E89" i="221"/>
  <c r="AB7" i="221"/>
  <c r="C89" i="221"/>
  <c r="N88" i="221"/>
  <c r="M88" i="221"/>
  <c r="L88" i="221"/>
  <c r="AF6" i="221"/>
  <c r="G88" i="221"/>
  <c r="AD6" i="221"/>
  <c r="E88" i="221"/>
  <c r="AB6" i="221"/>
  <c r="C88" i="221"/>
  <c r="O87" i="221"/>
  <c r="N87" i="221"/>
  <c r="M87" i="221"/>
  <c r="L87" i="221"/>
  <c r="J87" i="221"/>
  <c r="AF5" i="221"/>
  <c r="F87" i="221"/>
  <c r="G87" i="221"/>
  <c r="AD5" i="221"/>
  <c r="D87" i="221"/>
  <c r="E87" i="221"/>
  <c r="AB5" i="221"/>
  <c r="C87" i="221"/>
  <c r="N86" i="221"/>
  <c r="J86" i="221"/>
  <c r="AF4" i="221"/>
  <c r="G86" i="221"/>
  <c r="AD4" i="221"/>
  <c r="D86" i="221"/>
  <c r="E86" i="221"/>
  <c r="AB4" i="221"/>
  <c r="C86" i="221"/>
  <c r="N85" i="221"/>
  <c r="F85" i="221"/>
  <c r="J83" i="221"/>
  <c r="C83" i="221"/>
  <c r="A65" i="221"/>
  <c r="AB34" i="221"/>
  <c r="AB33" i="221"/>
  <c r="AB32" i="221"/>
  <c r="AB31" i="221"/>
  <c r="AB30" i="221"/>
  <c r="AB29" i="221"/>
  <c r="AB28" i="221"/>
  <c r="AB27" i="221"/>
  <c r="AB26" i="221"/>
  <c r="AB25" i="221"/>
  <c r="AB24" i="221"/>
  <c r="AB23" i="221"/>
  <c r="AB22" i="221"/>
  <c r="AB21" i="221"/>
  <c r="AB20" i="221"/>
  <c r="AB19" i="221"/>
  <c r="AB18" i="221"/>
  <c r="G19" i="221"/>
  <c r="AB17" i="221"/>
  <c r="AB16" i="221"/>
  <c r="AB15" i="221"/>
  <c r="D16" i="221"/>
  <c r="D15" i="221"/>
  <c r="D13" i="221"/>
  <c r="O10" i="221"/>
  <c r="O9" i="221"/>
  <c r="D9" i="221"/>
  <c r="D8" i="221"/>
  <c r="A7" i="221"/>
  <c r="A4" i="221"/>
  <c r="AB2" i="221"/>
  <c r="A2" i="221"/>
  <c r="AD128" i="220"/>
  <c r="O10" i="220"/>
  <c r="AB128" i="220"/>
  <c r="AD127" i="220"/>
  <c r="O9" i="220"/>
  <c r="AB127" i="220"/>
  <c r="AD125" i="220"/>
  <c r="AB125" i="220"/>
  <c r="AD124" i="220"/>
  <c r="AB124" i="220"/>
  <c r="AB122" i="220"/>
  <c r="AB121" i="220"/>
  <c r="AB120" i="220"/>
  <c r="AB118" i="220"/>
  <c r="AD111" i="220"/>
  <c r="D16" i="220"/>
  <c r="AB111" i="220"/>
  <c r="AD110" i="220"/>
  <c r="D15" i="220"/>
  <c r="AB110" i="220"/>
  <c r="AD109" i="220"/>
  <c r="D14" i="220"/>
  <c r="AB109" i="220"/>
  <c r="AD108" i="220"/>
  <c r="D13" i="220"/>
  <c r="AB108" i="220"/>
  <c r="AD105" i="220"/>
  <c r="D10" i="220"/>
  <c r="AB105" i="220"/>
  <c r="AD104" i="220"/>
  <c r="D9" i="220"/>
  <c r="AB104" i="220"/>
  <c r="O91" i="220"/>
  <c r="N91" i="220"/>
  <c r="M91" i="220"/>
  <c r="L91" i="220"/>
  <c r="K91" i="220"/>
  <c r="AF9" i="220"/>
  <c r="G91" i="220"/>
  <c r="F91" i="220"/>
  <c r="AD9" i="220"/>
  <c r="E91" i="220"/>
  <c r="AB9" i="220"/>
  <c r="C91" i="220"/>
  <c r="N90" i="220"/>
  <c r="M90" i="220"/>
  <c r="L90" i="220"/>
  <c r="K90" i="220"/>
  <c r="AF8" i="220"/>
  <c r="G90" i="220"/>
  <c r="AD8" i="220"/>
  <c r="E90" i="220"/>
  <c r="D90" i="220"/>
  <c r="AB8" i="220"/>
  <c r="C90" i="220"/>
  <c r="O89" i="220"/>
  <c r="M89" i="220"/>
  <c r="L89" i="220"/>
  <c r="J89" i="220"/>
  <c r="AF7" i="220"/>
  <c r="F89" i="220"/>
  <c r="AD7" i="220"/>
  <c r="D89" i="220"/>
  <c r="E89" i="220"/>
  <c r="AB7" i="220"/>
  <c r="C89" i="220"/>
  <c r="O88" i="220"/>
  <c r="M88" i="220"/>
  <c r="L88" i="220"/>
  <c r="J88" i="220"/>
  <c r="AF6" i="220"/>
  <c r="G88" i="220"/>
  <c r="AD6" i="220"/>
  <c r="D88" i="220"/>
  <c r="AB6" i="220"/>
  <c r="C88" i="220"/>
  <c r="O87" i="220"/>
  <c r="N87" i="220"/>
  <c r="M87" i="220"/>
  <c r="L87" i="220"/>
  <c r="J87" i="220"/>
  <c r="AF5" i="220"/>
  <c r="G87" i="220"/>
  <c r="AD5" i="220"/>
  <c r="D87" i="220"/>
  <c r="E87" i="220"/>
  <c r="AB5" i="220"/>
  <c r="C87" i="220"/>
  <c r="J86" i="220"/>
  <c r="AF4" i="220"/>
  <c r="G86" i="220"/>
  <c r="AD4" i="220"/>
  <c r="D86" i="220"/>
  <c r="E86" i="220"/>
  <c r="AB4" i="220"/>
  <c r="C86" i="220"/>
  <c r="N85" i="220"/>
  <c r="F85" i="220"/>
  <c r="J83" i="220"/>
  <c r="C83" i="220"/>
  <c r="A65" i="220"/>
  <c r="A50" i="220"/>
  <c r="AB34" i="220"/>
  <c r="AB33" i="220"/>
  <c r="AB32" i="220"/>
  <c r="AB31" i="220"/>
  <c r="AB30" i="220"/>
  <c r="AB29" i="220"/>
  <c r="AB28" i="220"/>
  <c r="AB27" i="220"/>
  <c r="AB26" i="220"/>
  <c r="AB25" i="220"/>
  <c r="AB24" i="220"/>
  <c r="AB23" i="220"/>
  <c r="AB22" i="220"/>
  <c r="AB21" i="220"/>
  <c r="AB20" i="220"/>
  <c r="AB19" i="220"/>
  <c r="AB18" i="220"/>
  <c r="G19" i="220"/>
  <c r="A19" i="220"/>
  <c r="AB17" i="220"/>
  <c r="AB16" i="220"/>
  <c r="AB15" i="220"/>
  <c r="O14" i="220"/>
  <c r="D8" i="220"/>
  <c r="A7" i="220"/>
  <c r="A4" i="220"/>
  <c r="AB2" i="220"/>
  <c r="A2" i="220"/>
  <c r="AD128" i="219"/>
  <c r="O10" i="219"/>
  <c r="AB128" i="219"/>
  <c r="AD127" i="219"/>
  <c r="O9" i="219"/>
  <c r="AB127" i="219"/>
  <c r="AD125" i="219"/>
  <c r="AB125" i="219"/>
  <c r="AD124" i="219"/>
  <c r="AB124" i="219"/>
  <c r="AB122" i="219"/>
  <c r="AB121" i="219"/>
  <c r="AB120" i="219"/>
  <c r="AB118" i="219"/>
  <c r="O14" i="219"/>
  <c r="AD111" i="219"/>
  <c r="AB111" i="219"/>
  <c r="AD110" i="219"/>
  <c r="D15" i="219"/>
  <c r="AB110" i="219"/>
  <c r="AD109" i="219"/>
  <c r="D14" i="219"/>
  <c r="AB109" i="219"/>
  <c r="AD108" i="219"/>
  <c r="D13" i="219"/>
  <c r="AB108" i="219"/>
  <c r="AD105" i="219"/>
  <c r="AB105" i="219"/>
  <c r="AD104" i="219"/>
  <c r="D9" i="219"/>
  <c r="AB104" i="219"/>
  <c r="O91" i="219"/>
  <c r="N91" i="219"/>
  <c r="M91" i="219"/>
  <c r="L91" i="219"/>
  <c r="K91" i="219"/>
  <c r="AF9" i="219"/>
  <c r="G91" i="219"/>
  <c r="AD9" i="219"/>
  <c r="D91" i="219"/>
  <c r="AB9" i="219"/>
  <c r="C91" i="219"/>
  <c r="N90" i="219"/>
  <c r="M90" i="219"/>
  <c r="L90" i="219"/>
  <c r="K90" i="219"/>
  <c r="AF8" i="219"/>
  <c r="G90" i="219"/>
  <c r="F90" i="219"/>
  <c r="AD8" i="219"/>
  <c r="E90" i="219"/>
  <c r="AB8" i="219"/>
  <c r="C90" i="219"/>
  <c r="O89" i="219"/>
  <c r="M89" i="219"/>
  <c r="L89" i="219"/>
  <c r="J89" i="219"/>
  <c r="AF7" i="219"/>
  <c r="G89" i="219"/>
  <c r="F89" i="219"/>
  <c r="AD7" i="219"/>
  <c r="E89" i="219"/>
  <c r="D89" i="219"/>
  <c r="AB7" i="219"/>
  <c r="C89" i="219"/>
  <c r="N88" i="219"/>
  <c r="M88" i="219"/>
  <c r="L88" i="219"/>
  <c r="AF6" i="219"/>
  <c r="F88" i="219"/>
  <c r="AD6" i="219"/>
  <c r="D88" i="219"/>
  <c r="E88" i="219"/>
  <c r="AB6" i="219"/>
  <c r="C88" i="219"/>
  <c r="O87" i="219"/>
  <c r="N87" i="219"/>
  <c r="M87" i="219"/>
  <c r="L87" i="219"/>
  <c r="J87" i="219"/>
  <c r="AF5" i="219"/>
  <c r="G87" i="219"/>
  <c r="AD5" i="219"/>
  <c r="D87" i="219"/>
  <c r="AB5" i="219"/>
  <c r="C87" i="219"/>
  <c r="N86" i="219"/>
  <c r="J86" i="219"/>
  <c r="AF4" i="219"/>
  <c r="G86" i="219"/>
  <c r="AD4" i="219"/>
  <c r="D86" i="219"/>
  <c r="E86" i="219"/>
  <c r="AB4" i="219"/>
  <c r="D8" i="219"/>
  <c r="N85" i="219"/>
  <c r="F85" i="219"/>
  <c r="J83" i="219"/>
  <c r="C83" i="219"/>
  <c r="A65" i="219"/>
  <c r="A50" i="219"/>
  <c r="AB34" i="219"/>
  <c r="AB33" i="219"/>
  <c r="AB32" i="219"/>
  <c r="AB31" i="219"/>
  <c r="AB30" i="219"/>
  <c r="AB29" i="219"/>
  <c r="AB28" i="219"/>
  <c r="AB27" i="219"/>
  <c r="AB26" i="219"/>
  <c r="AB25" i="219"/>
  <c r="AB24" i="219"/>
  <c r="AB23" i="219"/>
  <c r="AB22" i="219"/>
  <c r="AB21" i="219"/>
  <c r="AB20" i="219"/>
  <c r="AB19" i="219"/>
  <c r="AB18" i="219"/>
  <c r="G19" i="219"/>
  <c r="A19" i="219"/>
  <c r="AB17" i="219"/>
  <c r="AB16" i="219"/>
  <c r="AB15" i="219"/>
  <c r="D16" i="219"/>
  <c r="D10" i="219"/>
  <c r="A7" i="219"/>
  <c r="A4" i="219"/>
  <c r="AB2" i="219"/>
  <c r="A2" i="219"/>
  <c r="AD128" i="218"/>
  <c r="AB128" i="218"/>
  <c r="AD127" i="218"/>
  <c r="AB127" i="218"/>
  <c r="AD125" i="218"/>
  <c r="AB125" i="218"/>
  <c r="AD124" i="218"/>
  <c r="AB124" i="218"/>
  <c r="AB122" i="218"/>
  <c r="AB121" i="218"/>
  <c r="AB120" i="218"/>
  <c r="AB118" i="218"/>
  <c r="O14" i="218"/>
  <c r="AD111" i="218"/>
  <c r="D16" i="218"/>
  <c r="AB111" i="218"/>
  <c r="AD110" i="218"/>
  <c r="AB110" i="218"/>
  <c r="AD109" i="218"/>
  <c r="AB109" i="218"/>
  <c r="AD108" i="218"/>
  <c r="AB108" i="218"/>
  <c r="AD105" i="218"/>
  <c r="AB105" i="218"/>
  <c r="AD104" i="218"/>
  <c r="AB104" i="218"/>
  <c r="O91" i="218"/>
  <c r="N91" i="218"/>
  <c r="M91" i="218"/>
  <c r="L91" i="218"/>
  <c r="K91" i="218"/>
  <c r="AF9" i="218"/>
  <c r="G91" i="218"/>
  <c r="AD9" i="218"/>
  <c r="D91" i="218"/>
  <c r="E91" i="218"/>
  <c r="AB9" i="218"/>
  <c r="C91" i="218"/>
  <c r="O90" i="218"/>
  <c r="M90" i="218"/>
  <c r="L90" i="218"/>
  <c r="K90" i="218"/>
  <c r="AF8" i="218"/>
  <c r="F90" i="218"/>
  <c r="AD8" i="218"/>
  <c r="E90" i="218"/>
  <c r="AB8" i="218"/>
  <c r="C90" i="218"/>
  <c r="N89" i="218"/>
  <c r="M89" i="218"/>
  <c r="L89" i="218"/>
  <c r="J89" i="218"/>
  <c r="AF7" i="218"/>
  <c r="G89" i="218"/>
  <c r="AD7" i="218"/>
  <c r="E89" i="218"/>
  <c r="AB7" i="218"/>
  <c r="C89" i="218"/>
  <c r="O88" i="218"/>
  <c r="M88" i="218"/>
  <c r="L88" i="218"/>
  <c r="J88" i="218"/>
  <c r="AF6" i="218"/>
  <c r="F88" i="218"/>
  <c r="AD6" i="218"/>
  <c r="E88" i="218"/>
  <c r="AB6" i="218"/>
  <c r="C88" i="218"/>
  <c r="O87" i="218"/>
  <c r="N87" i="218"/>
  <c r="M87" i="218"/>
  <c r="L87" i="218"/>
  <c r="J87" i="218"/>
  <c r="AF5" i="218"/>
  <c r="G87" i="218"/>
  <c r="F87" i="218"/>
  <c r="AD5" i="218"/>
  <c r="D87" i="218"/>
  <c r="E87" i="218"/>
  <c r="AB5" i="218"/>
  <c r="C87" i="218"/>
  <c r="J86" i="218"/>
  <c r="AF4" i="218"/>
  <c r="F86" i="218"/>
  <c r="AD4" i="218"/>
  <c r="E86" i="218"/>
  <c r="AB4" i="218"/>
  <c r="C86" i="218"/>
  <c r="N85" i="218"/>
  <c r="F85" i="218"/>
  <c r="J83" i="218"/>
  <c r="C83" i="218"/>
  <c r="A65" i="218"/>
  <c r="AB34" i="218"/>
  <c r="AB33" i="218"/>
  <c r="AB32" i="218"/>
  <c r="AB31" i="218"/>
  <c r="AB30" i="218"/>
  <c r="AB29" i="218"/>
  <c r="AB28" i="218"/>
  <c r="AB27" i="218"/>
  <c r="AB26" i="218"/>
  <c r="AB25" i="218"/>
  <c r="AB24" i="218"/>
  <c r="AB23" i="218"/>
  <c r="AB22" i="218"/>
  <c r="AB21" i="218"/>
  <c r="AB20" i="218"/>
  <c r="AB19" i="218"/>
  <c r="AB18" i="218"/>
  <c r="G19" i="218"/>
  <c r="AB17" i="218"/>
  <c r="AB16" i="218"/>
  <c r="AB15" i="218"/>
  <c r="D15" i="218"/>
  <c r="D14" i="218"/>
  <c r="D13" i="218"/>
  <c r="O10" i="218"/>
  <c r="D10" i="218"/>
  <c r="O9" i="218"/>
  <c r="D9" i="218"/>
  <c r="O8" i="218"/>
  <c r="A7" i="218"/>
  <c r="A4" i="218"/>
  <c r="AB2" i="218"/>
  <c r="A2" i="218"/>
  <c r="AD128" i="217"/>
  <c r="AB128" i="217"/>
  <c r="AD127" i="217"/>
  <c r="AB127" i="217"/>
  <c r="AD125" i="217"/>
  <c r="AB125" i="217"/>
  <c r="AD124" i="217"/>
  <c r="AB124" i="217"/>
  <c r="AB122" i="217"/>
  <c r="AB121" i="217"/>
  <c r="AB120" i="217"/>
  <c r="AB118" i="217"/>
  <c r="O14" i="217"/>
  <c r="AD111" i="217"/>
  <c r="AB111" i="217"/>
  <c r="AD110" i="217"/>
  <c r="AB110" i="217"/>
  <c r="AD109" i="217"/>
  <c r="AB109" i="217"/>
  <c r="AD108" i="217"/>
  <c r="AB108" i="217"/>
  <c r="AD105" i="217"/>
  <c r="AB105" i="217"/>
  <c r="AD104" i="217"/>
  <c r="AB104" i="217"/>
  <c r="O91" i="217"/>
  <c r="N91" i="217"/>
  <c r="M91" i="217"/>
  <c r="L91" i="217"/>
  <c r="K91" i="217"/>
  <c r="AF9" i="217"/>
  <c r="G91" i="217"/>
  <c r="AD9" i="217"/>
  <c r="E91" i="217"/>
  <c r="AB9" i="217"/>
  <c r="C91" i="217"/>
  <c r="O90" i="217"/>
  <c r="M90" i="217"/>
  <c r="L90" i="217"/>
  <c r="K90" i="217"/>
  <c r="AF8" i="217"/>
  <c r="F90" i="217"/>
  <c r="G90" i="217"/>
  <c r="AD8" i="217"/>
  <c r="E90" i="217"/>
  <c r="D90" i="217"/>
  <c r="AB8" i="217"/>
  <c r="C90" i="217"/>
  <c r="N89" i="217"/>
  <c r="M89" i="217"/>
  <c r="L89" i="217"/>
  <c r="J89" i="217"/>
  <c r="AF7" i="217"/>
  <c r="G89" i="217"/>
  <c r="AD7" i="217"/>
  <c r="E89" i="217"/>
  <c r="AB7" i="217"/>
  <c r="C89" i="217"/>
  <c r="N88" i="217"/>
  <c r="M88" i="217"/>
  <c r="L88" i="217"/>
  <c r="AF6" i="217"/>
  <c r="F88" i="217"/>
  <c r="AD6" i="217"/>
  <c r="E88" i="217"/>
  <c r="AB6" i="217"/>
  <c r="C88" i="217"/>
  <c r="O87" i="217"/>
  <c r="N87" i="217"/>
  <c r="M87" i="217"/>
  <c r="L87" i="217"/>
  <c r="J87" i="217"/>
  <c r="AF5" i="217"/>
  <c r="G87" i="217"/>
  <c r="AD5" i="217"/>
  <c r="D87" i="217"/>
  <c r="E87" i="217"/>
  <c r="AB5" i="217"/>
  <c r="C87" i="217"/>
  <c r="O86" i="217"/>
  <c r="J86" i="217"/>
  <c r="AF4" i="217"/>
  <c r="G86" i="217"/>
  <c r="AD4" i="217"/>
  <c r="E86" i="217"/>
  <c r="AB4" i="217"/>
  <c r="C86" i="217"/>
  <c r="N85" i="217"/>
  <c r="F85" i="217"/>
  <c r="J83" i="217"/>
  <c r="C83" i="217"/>
  <c r="A65" i="217"/>
  <c r="AB34" i="217"/>
  <c r="AB33" i="217"/>
  <c r="AB32" i="217"/>
  <c r="AB31" i="217"/>
  <c r="AB30" i="217"/>
  <c r="AB29" i="217"/>
  <c r="AB28" i="217"/>
  <c r="AB27" i="217"/>
  <c r="AB26" i="217"/>
  <c r="AB25" i="217"/>
  <c r="AB24" i="217"/>
  <c r="AB23" i="217"/>
  <c r="AB22" i="217"/>
  <c r="AB21" i="217"/>
  <c r="AB20" i="217"/>
  <c r="AB19" i="217"/>
  <c r="AB18" i="217"/>
  <c r="G19" i="217"/>
  <c r="AB17" i="217"/>
  <c r="AB16" i="217"/>
  <c r="AB15" i="217"/>
  <c r="D16" i="217"/>
  <c r="D15" i="217"/>
  <c r="D14" i="217"/>
  <c r="D13" i="217"/>
  <c r="O10" i="217"/>
  <c r="D10" i="217"/>
  <c r="O9" i="217"/>
  <c r="D9" i="217"/>
  <c r="O8" i="217"/>
  <c r="A7" i="217"/>
  <c r="A4" i="217"/>
  <c r="AB2" i="217"/>
  <c r="A2" i="217"/>
  <c r="AD128" i="216"/>
  <c r="O10" i="216"/>
  <c r="AB128" i="216"/>
  <c r="AD127" i="216"/>
  <c r="AB127" i="216"/>
  <c r="AD125" i="216"/>
  <c r="AB125" i="216"/>
  <c r="AD124" i="216"/>
  <c r="AB124" i="216"/>
  <c r="AB122" i="216"/>
  <c r="AB121" i="216"/>
  <c r="AB120" i="216"/>
  <c r="AB118" i="216"/>
  <c r="AD111" i="216"/>
  <c r="D16" i="216"/>
  <c r="AB111" i="216"/>
  <c r="AD110" i="216"/>
  <c r="AB110" i="216"/>
  <c r="AD109" i="216"/>
  <c r="D14" i="216"/>
  <c r="AB109" i="216"/>
  <c r="AD108" i="216"/>
  <c r="AB108" i="216"/>
  <c r="AD105" i="216"/>
  <c r="AB105" i="216"/>
  <c r="AD104" i="216"/>
  <c r="AB104" i="216"/>
  <c r="O91" i="216"/>
  <c r="N91" i="216"/>
  <c r="M91" i="216"/>
  <c r="L91" i="216"/>
  <c r="K91" i="216"/>
  <c r="AF9" i="216"/>
  <c r="G91" i="216"/>
  <c r="AD9" i="216"/>
  <c r="D91" i="216"/>
  <c r="E91" i="216"/>
  <c r="AB9" i="216"/>
  <c r="C91" i="216"/>
  <c r="O90" i="216"/>
  <c r="M90" i="216"/>
  <c r="L90" i="216"/>
  <c r="K90" i="216"/>
  <c r="AF8" i="216"/>
  <c r="G90" i="216"/>
  <c r="F90" i="216"/>
  <c r="AD8" i="216"/>
  <c r="E90" i="216"/>
  <c r="AB8" i="216"/>
  <c r="C90" i="216"/>
  <c r="N89" i="216"/>
  <c r="M89" i="216"/>
  <c r="L89" i="216"/>
  <c r="J89" i="216"/>
  <c r="AF7" i="216"/>
  <c r="F89" i="216"/>
  <c r="G89" i="216"/>
  <c r="AD7" i="216"/>
  <c r="E89" i="216"/>
  <c r="AB7" i="216"/>
  <c r="O8" i="216"/>
  <c r="N88" i="216"/>
  <c r="M88" i="216"/>
  <c r="L88" i="216"/>
  <c r="AF6" i="216"/>
  <c r="F88" i="216"/>
  <c r="AD6" i="216"/>
  <c r="D88" i="216"/>
  <c r="AB6" i="216"/>
  <c r="C88" i="216"/>
  <c r="O87" i="216"/>
  <c r="N87" i="216"/>
  <c r="M87" i="216"/>
  <c r="L87" i="216"/>
  <c r="J87" i="216"/>
  <c r="AF5" i="216"/>
  <c r="G87" i="216"/>
  <c r="AD5" i="216"/>
  <c r="E87" i="216"/>
  <c r="AB5" i="216"/>
  <c r="C87" i="216"/>
  <c r="N86" i="216"/>
  <c r="L86" i="216"/>
  <c r="J86" i="216"/>
  <c r="AF4" i="216"/>
  <c r="F86" i="216"/>
  <c r="AD4" i="216"/>
  <c r="E86" i="216"/>
  <c r="AB4" i="216"/>
  <c r="C86" i="216"/>
  <c r="N85" i="216"/>
  <c r="F85" i="216"/>
  <c r="J83" i="216"/>
  <c r="C83" i="216"/>
  <c r="A65" i="216"/>
  <c r="A50" i="216"/>
  <c r="AB34" i="216"/>
  <c r="AB33" i="216"/>
  <c r="AB32" i="216"/>
  <c r="AB31" i="216"/>
  <c r="AB30" i="216"/>
  <c r="AB29" i="216"/>
  <c r="AB28" i="216"/>
  <c r="AB27" i="216"/>
  <c r="AB26" i="216"/>
  <c r="AB25" i="216"/>
  <c r="AB24" i="216"/>
  <c r="AB23" i="216"/>
  <c r="AB22" i="216"/>
  <c r="AB21" i="216"/>
  <c r="AB20" i="216"/>
  <c r="AB19" i="216"/>
  <c r="AB18" i="216"/>
  <c r="G19" i="216"/>
  <c r="A19" i="216"/>
  <c r="AB17" i="216"/>
  <c r="AB16" i="216"/>
  <c r="AB15" i="216"/>
  <c r="D15" i="216"/>
  <c r="O14" i="216"/>
  <c r="D13" i="216"/>
  <c r="D10" i="216"/>
  <c r="O9" i="216"/>
  <c r="D9" i="216"/>
  <c r="A7" i="216"/>
  <c r="A4" i="216"/>
  <c r="AB2" i="216"/>
  <c r="A2" i="216"/>
  <c r="AD128" i="215"/>
  <c r="AB128" i="215"/>
  <c r="AD127" i="215"/>
  <c r="O9" i="215"/>
  <c r="AB127" i="215"/>
  <c r="AD125" i="215"/>
  <c r="AB125" i="215"/>
  <c r="AD124" i="215"/>
  <c r="AB124" i="215"/>
  <c r="AB122" i="215"/>
  <c r="AB121" i="215"/>
  <c r="AB120" i="215"/>
  <c r="AB118" i="215"/>
  <c r="AD111" i="215"/>
  <c r="AB111" i="215"/>
  <c r="AD110" i="215"/>
  <c r="D15" i="215"/>
  <c r="AB110" i="215"/>
  <c r="AD109" i="215"/>
  <c r="AB109" i="215"/>
  <c r="AD108" i="215"/>
  <c r="D13" i="215"/>
  <c r="AB108" i="215"/>
  <c r="AD105" i="215"/>
  <c r="AB105" i="215"/>
  <c r="AD104" i="215"/>
  <c r="D9" i="215"/>
  <c r="AB104" i="215"/>
  <c r="O91" i="215"/>
  <c r="N91" i="215"/>
  <c r="M91" i="215"/>
  <c r="L91" i="215"/>
  <c r="K91" i="215"/>
  <c r="AF9" i="215"/>
  <c r="G91" i="215"/>
  <c r="AD9" i="215"/>
  <c r="E91" i="215"/>
  <c r="AB9" i="215"/>
  <c r="C91" i="215"/>
  <c r="O90" i="215"/>
  <c r="M90" i="215"/>
  <c r="L90" i="215"/>
  <c r="K90" i="215"/>
  <c r="AF8" i="215"/>
  <c r="F90" i="215"/>
  <c r="AD8" i="215"/>
  <c r="E90" i="215"/>
  <c r="AB8" i="215"/>
  <c r="C90" i="215"/>
  <c r="O89" i="215"/>
  <c r="M89" i="215"/>
  <c r="L89" i="215"/>
  <c r="J89" i="215"/>
  <c r="AF7" i="215"/>
  <c r="G89" i="215"/>
  <c r="F89" i="215"/>
  <c r="AD7" i="215"/>
  <c r="E89" i="215"/>
  <c r="AB7" i="215"/>
  <c r="C89" i="215"/>
  <c r="N88" i="215"/>
  <c r="M88" i="215"/>
  <c r="L88" i="215"/>
  <c r="J88" i="215"/>
  <c r="AF6" i="215"/>
  <c r="F88" i="215"/>
  <c r="AD6" i="215"/>
  <c r="E88" i="215"/>
  <c r="AB6" i="215"/>
  <c r="C88" i="215"/>
  <c r="O87" i="215"/>
  <c r="N87" i="215"/>
  <c r="M87" i="215"/>
  <c r="L87" i="215"/>
  <c r="J87" i="215"/>
  <c r="AF5" i="215"/>
  <c r="G87" i="215"/>
  <c r="AD5" i="215"/>
  <c r="D87" i="215"/>
  <c r="AB5" i="215"/>
  <c r="C87" i="215"/>
  <c r="M86" i="215"/>
  <c r="J86" i="215"/>
  <c r="AF4" i="215"/>
  <c r="G86" i="215"/>
  <c r="AD4" i="215"/>
  <c r="E86" i="215"/>
  <c r="AB4" i="215"/>
  <c r="C86" i="215"/>
  <c r="N85" i="215"/>
  <c r="F85" i="215"/>
  <c r="J83" i="215"/>
  <c r="C83" i="215"/>
  <c r="A65" i="215"/>
  <c r="AB34" i="215"/>
  <c r="AB33" i="215"/>
  <c r="AB32" i="215"/>
  <c r="AB31" i="215"/>
  <c r="AB30" i="215"/>
  <c r="AB29" i="215"/>
  <c r="AB28" i="215"/>
  <c r="AB27" i="215"/>
  <c r="AB26" i="215"/>
  <c r="AB25" i="215"/>
  <c r="AB24" i="215"/>
  <c r="AB23" i="215"/>
  <c r="AB22" i="215"/>
  <c r="AB21" i="215"/>
  <c r="AB20" i="215"/>
  <c r="AB19" i="215"/>
  <c r="AB18" i="215"/>
  <c r="G19" i="215"/>
  <c r="AB17" i="215"/>
  <c r="AB16" i="215"/>
  <c r="AB15" i="215"/>
  <c r="D16" i="215"/>
  <c r="O14" i="215"/>
  <c r="D14" i="215"/>
  <c r="O10" i="215"/>
  <c r="D10" i="215"/>
  <c r="A7" i="215"/>
  <c r="A4" i="215"/>
  <c r="AB2" i="215"/>
  <c r="A2" i="215"/>
  <c r="AD128" i="214"/>
  <c r="AB128" i="214"/>
  <c r="AD127" i="214"/>
  <c r="AB127" i="214"/>
  <c r="AD125" i="214"/>
  <c r="AB125" i="214"/>
  <c r="AD124" i="214"/>
  <c r="AB124" i="214"/>
  <c r="AB122" i="214"/>
  <c r="AB121" i="214"/>
  <c r="AB120" i="214"/>
  <c r="AB118" i="214"/>
  <c r="O14" i="214"/>
  <c r="AD111" i="214"/>
  <c r="AB111" i="214"/>
  <c r="AD110" i="214"/>
  <c r="AB110" i="214"/>
  <c r="AD109" i="214"/>
  <c r="AB109" i="214"/>
  <c r="AD108" i="214"/>
  <c r="AB108" i="214"/>
  <c r="AD105" i="214"/>
  <c r="AB105" i="214"/>
  <c r="AD104" i="214"/>
  <c r="AB104" i="214"/>
  <c r="O91" i="214"/>
  <c r="N91" i="214"/>
  <c r="M91" i="214"/>
  <c r="L91" i="214"/>
  <c r="K91" i="214"/>
  <c r="AF9" i="214"/>
  <c r="G91" i="214"/>
  <c r="AD9" i="214"/>
  <c r="E91" i="214"/>
  <c r="AB9" i="214"/>
  <c r="C91" i="214"/>
  <c r="O90" i="214"/>
  <c r="N90" i="214"/>
  <c r="M90" i="214"/>
  <c r="L90" i="214"/>
  <c r="K90" i="214"/>
  <c r="AF8" i="214"/>
  <c r="F90" i="214"/>
  <c r="G90" i="214"/>
  <c r="AD8" i="214"/>
  <c r="E90" i="214"/>
  <c r="AB8" i="214"/>
  <c r="C90" i="214"/>
  <c r="O89" i="214"/>
  <c r="N89" i="214"/>
  <c r="M89" i="214"/>
  <c r="L89" i="214"/>
  <c r="J89" i="214"/>
  <c r="AF7" i="214"/>
  <c r="G89" i="214"/>
  <c r="AD7" i="214"/>
  <c r="E89" i="214"/>
  <c r="D89" i="214"/>
  <c r="AB7" i="214"/>
  <c r="C89" i="214"/>
  <c r="O88" i="214"/>
  <c r="N88" i="214"/>
  <c r="M88" i="214"/>
  <c r="L88" i="214"/>
  <c r="J88" i="214"/>
  <c r="AF6" i="214"/>
  <c r="G88" i="214"/>
  <c r="F88" i="214"/>
  <c r="AD6" i="214"/>
  <c r="D88" i="214"/>
  <c r="E88" i="214"/>
  <c r="AB6" i="214"/>
  <c r="C88" i="214"/>
  <c r="O87" i="214"/>
  <c r="N87" i="214"/>
  <c r="M87" i="214"/>
  <c r="L87" i="214"/>
  <c r="J87" i="214"/>
  <c r="AF5" i="214"/>
  <c r="G87" i="214"/>
  <c r="AD5" i="214"/>
  <c r="D87" i="214"/>
  <c r="AB5" i="214"/>
  <c r="C87" i="214"/>
  <c r="O86" i="214"/>
  <c r="L86" i="214"/>
  <c r="J86" i="214"/>
  <c r="AF4" i="214"/>
  <c r="G86" i="214"/>
  <c r="AD4" i="214"/>
  <c r="E86" i="214"/>
  <c r="AB4" i="214"/>
  <c r="C86" i="214"/>
  <c r="N85" i="214"/>
  <c r="F85" i="214"/>
  <c r="J83" i="214"/>
  <c r="C83" i="214"/>
  <c r="A65" i="214"/>
  <c r="AB34" i="214"/>
  <c r="AB33" i="214"/>
  <c r="AB32" i="214"/>
  <c r="AB31" i="214"/>
  <c r="AB30" i="214"/>
  <c r="AB29" i="214"/>
  <c r="AB28" i="214"/>
  <c r="AB27" i="214"/>
  <c r="AB26" i="214"/>
  <c r="AB25" i="214"/>
  <c r="AB24" i="214"/>
  <c r="AB23" i="214"/>
  <c r="AB22" i="214"/>
  <c r="AB21" i="214"/>
  <c r="AB20" i="214"/>
  <c r="AB19" i="214"/>
  <c r="AB18" i="214"/>
  <c r="G19" i="214"/>
  <c r="AB17" i="214"/>
  <c r="AB16" i="214"/>
  <c r="AB15" i="214"/>
  <c r="D16" i="214"/>
  <c r="D15" i="214"/>
  <c r="D14" i="214"/>
  <c r="D13" i="214"/>
  <c r="O10" i="214"/>
  <c r="D10" i="214"/>
  <c r="O9" i="214"/>
  <c r="D9" i="214"/>
  <c r="A7" i="214"/>
  <c r="A4" i="214"/>
  <c r="AB2" i="214"/>
  <c r="A2" i="214"/>
  <c r="AD128" i="213"/>
  <c r="AB128" i="213"/>
  <c r="AD127" i="213"/>
  <c r="AB127" i="213"/>
  <c r="AD125" i="213"/>
  <c r="AB125" i="213"/>
  <c r="AD124" i="213"/>
  <c r="AB124" i="213"/>
  <c r="AB122" i="213"/>
  <c r="AB121" i="213"/>
  <c r="AB120" i="213"/>
  <c r="AB118" i="213"/>
  <c r="O14" i="213"/>
  <c r="AD111" i="213"/>
  <c r="AB111" i="213"/>
  <c r="AD110" i="213"/>
  <c r="AB110" i="213"/>
  <c r="AD109" i="213"/>
  <c r="AB109" i="213"/>
  <c r="AD108" i="213"/>
  <c r="AB108" i="213"/>
  <c r="AD105" i="213"/>
  <c r="AB105" i="213"/>
  <c r="AD104" i="213"/>
  <c r="AB104" i="213"/>
  <c r="O91" i="213"/>
  <c r="N91" i="213"/>
  <c r="M91" i="213"/>
  <c r="L91" i="213"/>
  <c r="K91" i="213"/>
  <c r="AF9" i="213"/>
  <c r="G91" i="213"/>
  <c r="AD9" i="213"/>
  <c r="E91" i="213"/>
  <c r="AB9" i="213"/>
  <c r="C91" i="213"/>
  <c r="O90" i="213"/>
  <c r="N90" i="213"/>
  <c r="M90" i="213"/>
  <c r="L90" i="213"/>
  <c r="K90" i="213"/>
  <c r="AF8" i="213"/>
  <c r="F90" i="213"/>
  <c r="AD8" i="213"/>
  <c r="E90" i="213"/>
  <c r="AB8" i="213"/>
  <c r="C90" i="213"/>
  <c r="O89" i="213"/>
  <c r="N89" i="213"/>
  <c r="M89" i="213"/>
  <c r="L89" i="213"/>
  <c r="J89" i="213"/>
  <c r="AF7" i="213"/>
  <c r="G89" i="213"/>
  <c r="F89" i="213"/>
  <c r="AD7" i="213"/>
  <c r="E89" i="213"/>
  <c r="AB7" i="213"/>
  <c r="C89" i="213"/>
  <c r="O88" i="213"/>
  <c r="N88" i="213"/>
  <c r="M88" i="213"/>
  <c r="L88" i="213"/>
  <c r="J88" i="213"/>
  <c r="AF6" i="213"/>
  <c r="G88" i="213"/>
  <c r="AD6" i="213"/>
  <c r="E88" i="213"/>
  <c r="AB6" i="213"/>
  <c r="C88" i="213"/>
  <c r="O87" i="213"/>
  <c r="N87" i="213"/>
  <c r="M87" i="213"/>
  <c r="L87" i="213"/>
  <c r="J87" i="213"/>
  <c r="AF5" i="213"/>
  <c r="G87" i="213"/>
  <c r="AD5" i="213"/>
  <c r="D87" i="213"/>
  <c r="AB5" i="213"/>
  <c r="C87" i="213"/>
  <c r="L86" i="213"/>
  <c r="J86" i="213"/>
  <c r="AF4" i="213"/>
  <c r="G86" i="213"/>
  <c r="AD4" i="213"/>
  <c r="E86" i="213"/>
  <c r="AB4" i="213"/>
  <c r="C86" i="213"/>
  <c r="N85" i="213"/>
  <c r="F85" i="213"/>
  <c r="J83" i="213"/>
  <c r="C83" i="213"/>
  <c r="A65" i="213"/>
  <c r="AB34" i="213"/>
  <c r="AB33" i="213"/>
  <c r="AB32" i="213"/>
  <c r="AB31" i="213"/>
  <c r="AB30" i="213"/>
  <c r="AB29" i="213"/>
  <c r="AB28" i="213"/>
  <c r="AB27" i="213"/>
  <c r="AB26" i="213"/>
  <c r="AB25" i="213"/>
  <c r="AB24" i="213"/>
  <c r="AB23" i="213"/>
  <c r="AB22" i="213"/>
  <c r="AB21" i="213"/>
  <c r="AB20" i="213"/>
  <c r="AB19" i="213"/>
  <c r="AB18" i="213"/>
  <c r="G19" i="213"/>
  <c r="AB17" i="213"/>
  <c r="AB16" i="213"/>
  <c r="AB15" i="213"/>
  <c r="D16" i="213"/>
  <c r="D15" i="213"/>
  <c r="D14" i="213"/>
  <c r="D13" i="213"/>
  <c r="O10" i="213"/>
  <c r="D10" i="213"/>
  <c r="O9" i="213"/>
  <c r="D9" i="213"/>
  <c r="D8" i="213"/>
  <c r="A7" i="213"/>
  <c r="A4" i="213"/>
  <c r="AB2" i="213"/>
  <c r="A2" i="213"/>
  <c r="AD128" i="212"/>
  <c r="AB128" i="212"/>
  <c r="AD127" i="212"/>
  <c r="AB127" i="212"/>
  <c r="AD125" i="212"/>
  <c r="AB125" i="212"/>
  <c r="AD124" i="212"/>
  <c r="AB124" i="212"/>
  <c r="AB122" i="212"/>
  <c r="AB121" i="212"/>
  <c r="AB120" i="212"/>
  <c r="AB118" i="212"/>
  <c r="AD111" i="212"/>
  <c r="AB111" i="212"/>
  <c r="AD110" i="212"/>
  <c r="AB110" i="212"/>
  <c r="AD109" i="212"/>
  <c r="AB109" i="212"/>
  <c r="AD108" i="212"/>
  <c r="AB108" i="212"/>
  <c r="AD105" i="212"/>
  <c r="AB105" i="212"/>
  <c r="AD104" i="212"/>
  <c r="AB104" i="212"/>
  <c r="O91" i="212"/>
  <c r="N91" i="212"/>
  <c r="M91" i="212"/>
  <c r="L91" i="212"/>
  <c r="K91" i="212"/>
  <c r="AF9" i="212"/>
  <c r="G91" i="212"/>
  <c r="AD9" i="212"/>
  <c r="D91" i="212"/>
  <c r="E91" i="212"/>
  <c r="AB9" i="212"/>
  <c r="C91" i="212"/>
  <c r="O90" i="212"/>
  <c r="N90" i="212"/>
  <c r="M90" i="212"/>
  <c r="L90" i="212"/>
  <c r="K90" i="212"/>
  <c r="AF8" i="212"/>
  <c r="F90" i="212"/>
  <c r="G90" i="212"/>
  <c r="AD8" i="212"/>
  <c r="D90" i="212"/>
  <c r="AB8" i="212"/>
  <c r="C90" i="212"/>
  <c r="O89" i="212"/>
  <c r="N89" i="212"/>
  <c r="M89" i="212"/>
  <c r="L89" i="212"/>
  <c r="J89" i="212"/>
  <c r="AF7" i="212"/>
  <c r="G89" i="212"/>
  <c r="AD7" i="212"/>
  <c r="E89" i="212"/>
  <c r="AB7" i="212"/>
  <c r="C89" i="212"/>
  <c r="O88" i="212"/>
  <c r="N88" i="212"/>
  <c r="M88" i="212"/>
  <c r="L88" i="212"/>
  <c r="J88" i="212"/>
  <c r="AF6" i="212"/>
  <c r="G88" i="212"/>
  <c r="AD6" i="212"/>
  <c r="E88" i="212"/>
  <c r="D88" i="212"/>
  <c r="AB6" i="212"/>
  <c r="C88" i="212"/>
  <c r="O87" i="212"/>
  <c r="N87" i="212"/>
  <c r="M87" i="212"/>
  <c r="L87" i="212"/>
  <c r="J87" i="212"/>
  <c r="AF5" i="212"/>
  <c r="G87" i="212"/>
  <c r="AD5" i="212"/>
  <c r="E87" i="212"/>
  <c r="D87" i="212"/>
  <c r="AB5" i="212"/>
  <c r="C87" i="212"/>
  <c r="O86" i="212"/>
  <c r="J86" i="212"/>
  <c r="AF4" i="212"/>
  <c r="F86" i="212"/>
  <c r="AD4" i="212"/>
  <c r="D86" i="212"/>
  <c r="E86" i="212"/>
  <c r="AB4" i="212"/>
  <c r="C86" i="212"/>
  <c r="N85" i="212"/>
  <c r="F85" i="212"/>
  <c r="J83" i="212"/>
  <c r="C83" i="212"/>
  <c r="A65" i="212"/>
  <c r="AB34" i="212"/>
  <c r="AB33" i="212"/>
  <c r="AB32" i="212"/>
  <c r="AB31" i="212"/>
  <c r="AB30" i="212"/>
  <c r="AB29" i="212"/>
  <c r="AB28" i="212"/>
  <c r="AB27" i="212"/>
  <c r="AB26" i="212"/>
  <c r="AB25" i="212"/>
  <c r="AB24" i="212"/>
  <c r="AB23" i="212"/>
  <c r="AB22" i="212"/>
  <c r="AB21" i="212"/>
  <c r="AB20" i="212"/>
  <c r="AB19" i="212"/>
  <c r="AB18" i="212"/>
  <c r="G19" i="212"/>
  <c r="AB17" i="212"/>
  <c r="AB16" i="212"/>
  <c r="AB15" i="212"/>
  <c r="D16" i="212"/>
  <c r="D15" i="212"/>
  <c r="O14" i="212"/>
  <c r="D14" i="212"/>
  <c r="D13" i="212"/>
  <c r="O10" i="212"/>
  <c r="D10" i="212"/>
  <c r="O9" i="212"/>
  <c r="D9" i="212"/>
  <c r="O8" i="212"/>
  <c r="D8" i="212"/>
  <c r="A7" i="212"/>
  <c r="A4" i="212"/>
  <c r="AB2" i="212"/>
  <c r="A2" i="212"/>
  <c r="AD128" i="211"/>
  <c r="O10" i="211"/>
  <c r="AB128" i="211"/>
  <c r="AD127" i="211"/>
  <c r="AB127" i="211"/>
  <c r="AD125" i="211"/>
  <c r="AB125" i="211"/>
  <c r="AD124" i="211"/>
  <c r="AB124" i="211"/>
  <c r="AB122" i="211"/>
  <c r="AB121" i="211"/>
  <c r="AB120" i="211"/>
  <c r="AB118" i="211"/>
  <c r="AD111" i="211"/>
  <c r="D16" i="211"/>
  <c r="AB111" i="211"/>
  <c r="AD110" i="211"/>
  <c r="AB110" i="211"/>
  <c r="AD109" i="211"/>
  <c r="AB109" i="211"/>
  <c r="AD108" i="211"/>
  <c r="AB108" i="211"/>
  <c r="AD105" i="211"/>
  <c r="D10" i="211"/>
  <c r="AB105" i="211"/>
  <c r="AD104" i="211"/>
  <c r="AB104" i="211"/>
  <c r="O91" i="211"/>
  <c r="N91" i="211"/>
  <c r="M91" i="211"/>
  <c r="L91" i="211"/>
  <c r="K91" i="211"/>
  <c r="AF9" i="211"/>
  <c r="G91" i="211"/>
  <c r="AD9" i="211"/>
  <c r="D91" i="211"/>
  <c r="AB9" i="211"/>
  <c r="C91" i="211"/>
  <c r="O90" i="211"/>
  <c r="N90" i="211"/>
  <c r="M90" i="211"/>
  <c r="L90" i="211"/>
  <c r="K90" i="211"/>
  <c r="AF8" i="211"/>
  <c r="F90" i="211"/>
  <c r="AD8" i="211"/>
  <c r="E90" i="211"/>
  <c r="AB8" i="211"/>
  <c r="C90" i="211"/>
  <c r="O89" i="211"/>
  <c r="N89" i="211"/>
  <c r="M89" i="211"/>
  <c r="L89" i="211"/>
  <c r="J89" i="211"/>
  <c r="AF7" i="211"/>
  <c r="G89" i="211"/>
  <c r="AD7" i="211"/>
  <c r="E89" i="211"/>
  <c r="AB7" i="211"/>
  <c r="C89" i="211"/>
  <c r="O88" i="211"/>
  <c r="N88" i="211"/>
  <c r="M88" i="211"/>
  <c r="L88" i="211"/>
  <c r="J88" i="211"/>
  <c r="AF6" i="211"/>
  <c r="F88" i="211"/>
  <c r="AD6" i="211"/>
  <c r="D88" i="211"/>
  <c r="AB6" i="211"/>
  <c r="C88" i="211"/>
  <c r="O87" i="211"/>
  <c r="N87" i="211"/>
  <c r="M87" i="211"/>
  <c r="L87" i="211"/>
  <c r="J87" i="211"/>
  <c r="AF5" i="211"/>
  <c r="G87" i="211"/>
  <c r="AD5" i="211"/>
  <c r="D87" i="211"/>
  <c r="AB5" i="211"/>
  <c r="C87" i="211"/>
  <c r="J86" i="211"/>
  <c r="AF4" i="211"/>
  <c r="G86" i="211"/>
  <c r="AD4" i="211"/>
  <c r="D86" i="211"/>
  <c r="AB4" i="211"/>
  <c r="D8" i="211"/>
  <c r="N85" i="211"/>
  <c r="F85" i="211"/>
  <c r="J83" i="211"/>
  <c r="C83" i="211"/>
  <c r="A65" i="211"/>
  <c r="AB34" i="211"/>
  <c r="AB33" i="211"/>
  <c r="AB32" i="211"/>
  <c r="AB31" i="211"/>
  <c r="AB30" i="211"/>
  <c r="AB29" i="211"/>
  <c r="AB28" i="211"/>
  <c r="AB27" i="211"/>
  <c r="AB26" i="211"/>
  <c r="AB25" i="211"/>
  <c r="AB24" i="211"/>
  <c r="AB23" i="211"/>
  <c r="AB22" i="211"/>
  <c r="AB21" i="211"/>
  <c r="AB20" i="211"/>
  <c r="AB19" i="211"/>
  <c r="AB18" i="211"/>
  <c r="G19" i="211"/>
  <c r="AB17" i="211"/>
  <c r="AB16" i="211"/>
  <c r="AB15" i="211"/>
  <c r="D15" i="211"/>
  <c r="O14" i="211"/>
  <c r="D14" i="211"/>
  <c r="D13" i="211"/>
  <c r="O9" i="211"/>
  <c r="D9" i="211"/>
  <c r="O8" i="211"/>
  <c r="A7" i="211"/>
  <c r="A4" i="211"/>
  <c r="AB2" i="211"/>
  <c r="A2" i="211"/>
  <c r="O91" i="210"/>
  <c r="N91" i="210"/>
  <c r="M91" i="210"/>
  <c r="L91" i="210"/>
  <c r="K91" i="210"/>
  <c r="G91" i="210"/>
  <c r="F91" i="210"/>
  <c r="O90" i="210"/>
  <c r="N90" i="210"/>
  <c r="M90" i="210"/>
  <c r="L90" i="210"/>
  <c r="K90" i="210"/>
  <c r="G90" i="210"/>
  <c r="F90" i="210"/>
  <c r="E90" i="210"/>
  <c r="D90" i="210"/>
  <c r="O89" i="210"/>
  <c r="N89" i="210"/>
  <c r="M89" i="210"/>
  <c r="L89" i="210"/>
  <c r="J89" i="210"/>
  <c r="G89" i="210"/>
  <c r="E89" i="210"/>
  <c r="D89" i="210"/>
  <c r="C89" i="210"/>
  <c r="O88" i="210"/>
  <c r="N88" i="210"/>
  <c r="M88" i="210"/>
  <c r="L88" i="210"/>
  <c r="J88" i="210"/>
  <c r="C88" i="210"/>
  <c r="O87" i="210"/>
  <c r="N87" i="210"/>
  <c r="M87" i="210"/>
  <c r="L87" i="210"/>
  <c r="J87" i="210"/>
  <c r="C87" i="210"/>
  <c r="O86" i="210"/>
  <c r="L86" i="210"/>
  <c r="J86" i="210"/>
  <c r="G86" i="210"/>
  <c r="F86" i="210"/>
  <c r="E86" i="210"/>
  <c r="D86" i="210"/>
  <c r="N85" i="210"/>
  <c r="F85" i="210"/>
  <c r="J83" i="210"/>
  <c r="C83" i="210"/>
  <c r="A65" i="210"/>
  <c r="G19" i="210"/>
  <c r="D15" i="210"/>
  <c r="O14" i="210"/>
  <c r="D13" i="210"/>
  <c r="D10" i="210"/>
  <c r="O9" i="210"/>
  <c r="D9" i="210"/>
  <c r="O8" i="210"/>
  <c r="D8" i="210"/>
  <c r="A7" i="210"/>
  <c r="A4" i="210"/>
  <c r="A2" i="210"/>
  <c r="AD128" i="209"/>
  <c r="O10" i="209"/>
  <c r="AB128" i="209"/>
  <c r="AD127" i="209"/>
  <c r="AB127" i="209"/>
  <c r="AD125" i="209"/>
  <c r="AB125" i="209"/>
  <c r="AD124" i="209"/>
  <c r="AB124" i="209"/>
  <c r="AB122" i="209"/>
  <c r="AB121" i="209"/>
  <c r="AB120" i="209"/>
  <c r="AB118" i="209"/>
  <c r="AD111" i="209"/>
  <c r="D16" i="209"/>
  <c r="AB111" i="209"/>
  <c r="AD110" i="209"/>
  <c r="AB110" i="209"/>
  <c r="AD109" i="209"/>
  <c r="AB109" i="209"/>
  <c r="AD108" i="209"/>
  <c r="AB108" i="209"/>
  <c r="AD105" i="209"/>
  <c r="D10" i="209"/>
  <c r="AB105" i="209"/>
  <c r="AD104" i="209"/>
  <c r="AB104" i="209"/>
  <c r="O91" i="209"/>
  <c r="N91" i="209"/>
  <c r="M91" i="209"/>
  <c r="L91" i="209"/>
  <c r="K91" i="209"/>
  <c r="AF9" i="209"/>
  <c r="G91" i="209"/>
  <c r="AD9" i="209"/>
  <c r="D91" i="209"/>
  <c r="E91" i="209"/>
  <c r="AB9" i="209"/>
  <c r="C91" i="209"/>
  <c r="O90" i="209"/>
  <c r="N90" i="209"/>
  <c r="M90" i="209"/>
  <c r="L90" i="209"/>
  <c r="K90" i="209"/>
  <c r="AF8" i="209"/>
  <c r="G90" i="209"/>
  <c r="AD8" i="209"/>
  <c r="E90" i="209"/>
  <c r="AB8" i="209"/>
  <c r="C90" i="209"/>
  <c r="O89" i="209"/>
  <c r="N89" i="209"/>
  <c r="M89" i="209"/>
  <c r="L89" i="209"/>
  <c r="J89" i="209"/>
  <c r="AF7" i="209"/>
  <c r="G89" i="209"/>
  <c r="AD7" i="209"/>
  <c r="E89" i="209"/>
  <c r="AB7" i="209"/>
  <c r="O8" i="209"/>
  <c r="O88" i="209"/>
  <c r="N88" i="209"/>
  <c r="M88" i="209"/>
  <c r="L88" i="209"/>
  <c r="J88" i="209"/>
  <c r="AF6" i="209"/>
  <c r="G88" i="209"/>
  <c r="AD6" i="209"/>
  <c r="E88" i="209"/>
  <c r="AB6" i="209"/>
  <c r="C88" i="209"/>
  <c r="O87" i="209"/>
  <c r="N87" i="209"/>
  <c r="M87" i="209"/>
  <c r="L87" i="209"/>
  <c r="J87" i="209"/>
  <c r="AF5" i="209"/>
  <c r="F87" i="209"/>
  <c r="G87" i="209"/>
  <c r="AD5" i="209"/>
  <c r="D87" i="209"/>
  <c r="AB5" i="209"/>
  <c r="C87" i="209"/>
  <c r="O86" i="209"/>
  <c r="N86" i="209"/>
  <c r="L86" i="209"/>
  <c r="J86" i="209"/>
  <c r="AF4" i="209"/>
  <c r="F86" i="209"/>
  <c r="AD4" i="209"/>
  <c r="E86" i="209"/>
  <c r="AB4" i="209"/>
  <c r="C86" i="209"/>
  <c r="N85" i="209"/>
  <c r="F85" i="209"/>
  <c r="J83" i="209"/>
  <c r="C83" i="209"/>
  <c r="A65" i="209"/>
  <c r="AB34" i="209"/>
  <c r="AB33" i="209"/>
  <c r="AB32" i="209"/>
  <c r="AB31" i="209"/>
  <c r="AB30" i="209"/>
  <c r="AB29" i="209"/>
  <c r="AB28" i="209"/>
  <c r="AB27" i="209"/>
  <c r="AB26" i="209"/>
  <c r="AB25" i="209"/>
  <c r="AB24" i="209"/>
  <c r="AB23" i="209"/>
  <c r="AB22" i="209"/>
  <c r="AB21" i="209"/>
  <c r="AB20" i="209"/>
  <c r="AB19" i="209"/>
  <c r="AB18" i="209"/>
  <c r="G19" i="209"/>
  <c r="AB17" i="209"/>
  <c r="AB16" i="209"/>
  <c r="AB15" i="209"/>
  <c r="D15" i="209"/>
  <c r="O14" i="209"/>
  <c r="D14" i="209"/>
  <c r="D13" i="209"/>
  <c r="O9" i="209"/>
  <c r="D9" i="209"/>
  <c r="D8" i="209"/>
  <c r="A7" i="209"/>
  <c r="A4" i="209"/>
  <c r="AB2" i="209"/>
  <c r="A2" i="209"/>
  <c r="AD128" i="208"/>
  <c r="O10" i="208"/>
  <c r="AB128" i="208"/>
  <c r="AD127" i="208"/>
  <c r="O9" i="208"/>
  <c r="AB127" i="208"/>
  <c r="AD125" i="208"/>
  <c r="AB125" i="208"/>
  <c r="AD124" i="208"/>
  <c r="AB124" i="208"/>
  <c r="AB122" i="208"/>
  <c r="AB121" i="208"/>
  <c r="AB120" i="208"/>
  <c r="AB118" i="208"/>
  <c r="AD111" i="208"/>
  <c r="D16" i="208"/>
  <c r="AB111" i="208"/>
  <c r="AD110" i="208"/>
  <c r="D15" i="208"/>
  <c r="AB110" i="208"/>
  <c r="AD109" i="208"/>
  <c r="D14" i="208"/>
  <c r="AB109" i="208"/>
  <c r="AD108" i="208"/>
  <c r="D13" i="208"/>
  <c r="AB108" i="208"/>
  <c r="AD105" i="208"/>
  <c r="AB105" i="208"/>
  <c r="AD104" i="208"/>
  <c r="D9" i="208"/>
  <c r="AB104" i="208"/>
  <c r="O91" i="208"/>
  <c r="N91" i="208"/>
  <c r="M91" i="208"/>
  <c r="L91" i="208"/>
  <c r="K91" i="208"/>
  <c r="AF9" i="208"/>
  <c r="G91" i="208"/>
  <c r="AD9" i="208"/>
  <c r="E91" i="208"/>
  <c r="AB9" i="208"/>
  <c r="C91" i="208"/>
  <c r="O90" i="208"/>
  <c r="N90" i="208"/>
  <c r="M90" i="208"/>
  <c r="L90" i="208"/>
  <c r="K90" i="208"/>
  <c r="AF8" i="208"/>
  <c r="F90" i="208"/>
  <c r="AD8" i="208"/>
  <c r="D90" i="208"/>
  <c r="AB8" i="208"/>
  <c r="C90" i="208"/>
  <c r="O89" i="208"/>
  <c r="N89" i="208"/>
  <c r="M89" i="208"/>
  <c r="L89" i="208"/>
  <c r="J89" i="208"/>
  <c r="AF7" i="208"/>
  <c r="F89" i="208"/>
  <c r="AD7" i="208"/>
  <c r="D89" i="208"/>
  <c r="AB7" i="208"/>
  <c r="C89" i="208"/>
  <c r="O88" i="208"/>
  <c r="N88" i="208"/>
  <c r="M88" i="208"/>
  <c r="L88" i="208"/>
  <c r="J88" i="208"/>
  <c r="AF6" i="208"/>
  <c r="G88" i="208"/>
  <c r="AD6" i="208"/>
  <c r="E88" i="208"/>
  <c r="AB6" i="208"/>
  <c r="C88" i="208"/>
  <c r="O87" i="208"/>
  <c r="N87" i="208"/>
  <c r="M87" i="208"/>
  <c r="L87" i="208"/>
  <c r="J87" i="208"/>
  <c r="AF5" i="208"/>
  <c r="G87" i="208"/>
  <c r="F87" i="208"/>
  <c r="AD5" i="208"/>
  <c r="E87" i="208"/>
  <c r="AB5" i="208"/>
  <c r="C87" i="208"/>
  <c r="L86" i="208"/>
  <c r="J86" i="208"/>
  <c r="AF4" i="208"/>
  <c r="F86" i="208"/>
  <c r="AD4" i="208"/>
  <c r="E86" i="208"/>
  <c r="AB4" i="208"/>
  <c r="C86" i="208"/>
  <c r="N85" i="208"/>
  <c r="F85" i="208"/>
  <c r="J83" i="208"/>
  <c r="C83" i="208"/>
  <c r="A65" i="208"/>
  <c r="A50" i="208"/>
  <c r="AB34" i="208"/>
  <c r="AB33" i="208"/>
  <c r="AB32" i="208"/>
  <c r="AB31" i="208"/>
  <c r="AB30" i="208"/>
  <c r="AB29" i="208"/>
  <c r="AB28" i="208"/>
  <c r="AB27" i="208"/>
  <c r="AB26" i="208"/>
  <c r="AB25" i="208"/>
  <c r="AB24" i="208"/>
  <c r="AB23" i="208"/>
  <c r="AB22" i="208"/>
  <c r="AB21" i="208"/>
  <c r="AB20" i="208"/>
  <c r="AB19" i="208"/>
  <c r="AB18" i="208"/>
  <c r="G19" i="208"/>
  <c r="A19" i="208"/>
  <c r="AB17" i="208"/>
  <c r="AB16" i="208"/>
  <c r="AB15" i="208"/>
  <c r="O14" i="208"/>
  <c r="D10" i="208"/>
  <c r="D8" i="208"/>
  <c r="A7" i="208"/>
  <c r="A4" i="208"/>
  <c r="AB2" i="208"/>
  <c r="A2" i="208"/>
  <c r="AD128" i="207"/>
  <c r="AB128" i="207"/>
  <c r="AD127" i="207"/>
  <c r="AB127" i="207"/>
  <c r="AD125" i="207"/>
  <c r="AB125" i="207"/>
  <c r="AD124" i="207"/>
  <c r="AB124" i="207"/>
  <c r="AB122" i="207"/>
  <c r="AB121" i="207"/>
  <c r="AB120" i="207"/>
  <c r="AB118" i="207"/>
  <c r="AD111" i="207"/>
  <c r="D16" i="207"/>
  <c r="AB111" i="207"/>
  <c r="AD110" i="207"/>
  <c r="AB110" i="207"/>
  <c r="AD109" i="207"/>
  <c r="AB109" i="207"/>
  <c r="AD108" i="207"/>
  <c r="AB108" i="207"/>
  <c r="AD105" i="207"/>
  <c r="AB105" i="207"/>
  <c r="AD104" i="207"/>
  <c r="AB104" i="207"/>
  <c r="O91" i="207"/>
  <c r="N91" i="207"/>
  <c r="M91" i="207"/>
  <c r="L91" i="207"/>
  <c r="K91" i="207"/>
  <c r="AF9" i="207"/>
  <c r="G91" i="207"/>
  <c r="AD9" i="207"/>
  <c r="E91" i="207"/>
  <c r="AB9" i="207"/>
  <c r="C91" i="207"/>
  <c r="O90" i="207"/>
  <c r="N90" i="207"/>
  <c r="M90" i="207"/>
  <c r="L90" i="207"/>
  <c r="K90" i="207"/>
  <c r="AF8" i="207"/>
  <c r="F90" i="207"/>
  <c r="AD8" i="207"/>
  <c r="E90" i="207"/>
  <c r="AB8" i="207"/>
  <c r="C90" i="207"/>
  <c r="O89" i="207"/>
  <c r="N89" i="207"/>
  <c r="M89" i="207"/>
  <c r="L89" i="207"/>
  <c r="J89" i="207"/>
  <c r="AF7" i="207"/>
  <c r="G89" i="207"/>
  <c r="AD7" i="207"/>
  <c r="E89" i="207"/>
  <c r="AB7" i="207"/>
  <c r="C89" i="207"/>
  <c r="O88" i="207"/>
  <c r="N88" i="207"/>
  <c r="M88" i="207"/>
  <c r="L88" i="207"/>
  <c r="J88" i="207"/>
  <c r="AF6" i="207"/>
  <c r="G88" i="207"/>
  <c r="AD6" i="207"/>
  <c r="E88" i="207"/>
  <c r="AB6" i="207"/>
  <c r="C88" i="207"/>
  <c r="O87" i="207"/>
  <c r="N87" i="207"/>
  <c r="M87" i="207"/>
  <c r="L87" i="207"/>
  <c r="J87" i="207"/>
  <c r="AF5" i="207"/>
  <c r="F87" i="207"/>
  <c r="AD5" i="207"/>
  <c r="E87" i="207"/>
  <c r="AB5" i="207"/>
  <c r="C87" i="207"/>
  <c r="O86" i="207"/>
  <c r="N86" i="207"/>
  <c r="J86" i="207"/>
  <c r="AF4" i="207"/>
  <c r="G86" i="207"/>
  <c r="AD4" i="207"/>
  <c r="D86" i="207"/>
  <c r="E86" i="207"/>
  <c r="AB4" i="207"/>
  <c r="C86" i="207"/>
  <c r="N85" i="207"/>
  <c r="F85" i="207"/>
  <c r="J83" i="207"/>
  <c r="C83" i="207"/>
  <c r="A65" i="207"/>
  <c r="AB34" i="207"/>
  <c r="AB33" i="207"/>
  <c r="AB32" i="207"/>
  <c r="AB31" i="207"/>
  <c r="AB30" i="207"/>
  <c r="AB29" i="207"/>
  <c r="AB28" i="207"/>
  <c r="AB27" i="207"/>
  <c r="AB26" i="207"/>
  <c r="AB25" i="207"/>
  <c r="AB24" i="207"/>
  <c r="AB23" i="207"/>
  <c r="AB22" i="207"/>
  <c r="AB21" i="207"/>
  <c r="AB20" i="207"/>
  <c r="AB19" i="207"/>
  <c r="AB18" i="207"/>
  <c r="G19" i="207"/>
  <c r="AB17" i="207"/>
  <c r="AB16" i="207"/>
  <c r="AB15" i="207"/>
  <c r="D15" i="207"/>
  <c r="O14" i="207"/>
  <c r="D14" i="207"/>
  <c r="D13" i="207"/>
  <c r="O10" i="207"/>
  <c r="D10" i="207"/>
  <c r="O9" i="207"/>
  <c r="D9" i="207"/>
  <c r="D8" i="207"/>
  <c r="A7" i="207"/>
  <c r="A4" i="207"/>
  <c r="AB2" i="207"/>
  <c r="A2" i="207"/>
  <c r="AD128" i="206"/>
  <c r="AB128" i="206"/>
  <c r="AD127" i="206"/>
  <c r="AB127" i="206"/>
  <c r="AD125" i="206"/>
  <c r="AB125" i="206"/>
  <c r="AD124" i="206"/>
  <c r="AB124" i="206"/>
  <c r="AB122" i="206"/>
  <c r="AB121" i="206"/>
  <c r="AB120" i="206"/>
  <c r="AB118" i="206"/>
  <c r="AD111" i="206"/>
  <c r="AB111" i="206"/>
  <c r="AD110" i="206"/>
  <c r="AB110" i="206"/>
  <c r="AD109" i="206"/>
  <c r="AB109" i="206"/>
  <c r="AD108" i="206"/>
  <c r="AB108" i="206"/>
  <c r="AD105" i="206"/>
  <c r="AB105" i="206"/>
  <c r="AD104" i="206"/>
  <c r="AB104" i="206"/>
  <c r="O91" i="206"/>
  <c r="N91" i="206"/>
  <c r="M91" i="206"/>
  <c r="L91" i="206"/>
  <c r="K91" i="206"/>
  <c r="AF9" i="206"/>
  <c r="G91" i="206"/>
  <c r="AD9" i="206"/>
  <c r="D91" i="206"/>
  <c r="AB9" i="206"/>
  <c r="C91" i="206"/>
  <c r="O90" i="206"/>
  <c r="N90" i="206"/>
  <c r="M90" i="206"/>
  <c r="L90" i="206"/>
  <c r="K90" i="206"/>
  <c r="AF8" i="206"/>
  <c r="F90" i="206"/>
  <c r="AD8" i="206"/>
  <c r="E90" i="206"/>
  <c r="D90" i="206"/>
  <c r="AB8" i="206"/>
  <c r="C90" i="206"/>
  <c r="O89" i="206"/>
  <c r="N89" i="206"/>
  <c r="M89" i="206"/>
  <c r="L89" i="206"/>
  <c r="J89" i="206"/>
  <c r="AF7" i="206"/>
  <c r="G89" i="206"/>
  <c r="AD7" i="206"/>
  <c r="E89" i="206"/>
  <c r="AB7" i="206"/>
  <c r="C89" i="206"/>
  <c r="O88" i="206"/>
  <c r="N88" i="206"/>
  <c r="M88" i="206"/>
  <c r="L88" i="206"/>
  <c r="J88" i="206"/>
  <c r="AF6" i="206"/>
  <c r="G88" i="206"/>
  <c r="AD6" i="206"/>
  <c r="E88" i="206"/>
  <c r="AB6" i="206"/>
  <c r="C88" i="206"/>
  <c r="O87" i="206"/>
  <c r="N87" i="206"/>
  <c r="M87" i="206"/>
  <c r="L87" i="206"/>
  <c r="J87" i="206"/>
  <c r="AF5" i="206"/>
  <c r="F87" i="206"/>
  <c r="AD5" i="206"/>
  <c r="E87" i="206"/>
  <c r="AB5" i="206"/>
  <c r="C87" i="206"/>
  <c r="O86" i="206"/>
  <c r="N86" i="206"/>
  <c r="M86" i="206"/>
  <c r="J86" i="206"/>
  <c r="AF4" i="206"/>
  <c r="G86" i="206"/>
  <c r="AD4" i="206"/>
  <c r="D86" i="206"/>
  <c r="AB4" i="206"/>
  <c r="C86" i="206"/>
  <c r="N85" i="206"/>
  <c r="F85" i="206"/>
  <c r="J83" i="206"/>
  <c r="C83" i="206"/>
  <c r="A65" i="206"/>
  <c r="AB34" i="206"/>
  <c r="AB33" i="206"/>
  <c r="AB32" i="206"/>
  <c r="AB31" i="206"/>
  <c r="AB30" i="206"/>
  <c r="AB29" i="206"/>
  <c r="AB28" i="206"/>
  <c r="AB27" i="206"/>
  <c r="AB26" i="206"/>
  <c r="AB25" i="206"/>
  <c r="AB24" i="206"/>
  <c r="AB23" i="206"/>
  <c r="AB22" i="206"/>
  <c r="AB21" i="206"/>
  <c r="AB20" i="206"/>
  <c r="AB19" i="206"/>
  <c r="AB18" i="206"/>
  <c r="G19" i="206"/>
  <c r="AB17" i="206"/>
  <c r="AB16" i="206"/>
  <c r="AB15" i="206"/>
  <c r="D16" i="206"/>
  <c r="D15" i="206"/>
  <c r="O14" i="206"/>
  <c r="D14" i="206"/>
  <c r="D13" i="206"/>
  <c r="O10" i="206"/>
  <c r="D10" i="206"/>
  <c r="O9" i="206"/>
  <c r="D9" i="206"/>
  <c r="O8" i="206"/>
  <c r="A7" i="206"/>
  <c r="A4" i="206"/>
  <c r="AB2" i="206"/>
  <c r="A2" i="206"/>
  <c r="AD128" i="205"/>
  <c r="AB128" i="205"/>
  <c r="AD127" i="205"/>
  <c r="AB127" i="205"/>
  <c r="AD125" i="205"/>
  <c r="AB125" i="205"/>
  <c r="AD124" i="205"/>
  <c r="AB124" i="205"/>
  <c r="AB122" i="205"/>
  <c r="AB121" i="205"/>
  <c r="AB120" i="205"/>
  <c r="AB118" i="205"/>
  <c r="AD111" i="205"/>
  <c r="AB111" i="205"/>
  <c r="AD110" i="205"/>
  <c r="AB110" i="205"/>
  <c r="AD109" i="205"/>
  <c r="AB109" i="205"/>
  <c r="AD108" i="205"/>
  <c r="AB108" i="205"/>
  <c r="AD105" i="205"/>
  <c r="AB105" i="205"/>
  <c r="AD104" i="205"/>
  <c r="AB104" i="205"/>
  <c r="O91" i="205"/>
  <c r="N91" i="205"/>
  <c r="M91" i="205"/>
  <c r="L91" i="205"/>
  <c r="K91" i="205"/>
  <c r="AF9" i="205"/>
  <c r="G91" i="205"/>
  <c r="AD9" i="205"/>
  <c r="E91" i="205"/>
  <c r="D91" i="205"/>
  <c r="AB9" i="205"/>
  <c r="C91" i="205"/>
  <c r="O90" i="205"/>
  <c r="N90" i="205"/>
  <c r="M90" i="205"/>
  <c r="L90" i="205"/>
  <c r="K90" i="205"/>
  <c r="AF8" i="205"/>
  <c r="F90" i="205"/>
  <c r="AD8" i="205"/>
  <c r="E90" i="205"/>
  <c r="AB8" i="205"/>
  <c r="C90" i="205"/>
  <c r="O89" i="205"/>
  <c r="N89" i="205"/>
  <c r="M89" i="205"/>
  <c r="L89" i="205"/>
  <c r="J89" i="205"/>
  <c r="AF7" i="205"/>
  <c r="G89" i="205"/>
  <c r="AD7" i="205"/>
  <c r="E89" i="205"/>
  <c r="AB7" i="205"/>
  <c r="C89" i="205"/>
  <c r="O88" i="205"/>
  <c r="N88" i="205"/>
  <c r="M88" i="205"/>
  <c r="L88" i="205"/>
  <c r="J88" i="205"/>
  <c r="AF6" i="205"/>
  <c r="G88" i="205"/>
  <c r="AD6" i="205"/>
  <c r="E88" i="205"/>
  <c r="AB6" i="205"/>
  <c r="C88" i="205"/>
  <c r="O87" i="205"/>
  <c r="N87" i="205"/>
  <c r="M87" i="205"/>
  <c r="L87" i="205"/>
  <c r="J87" i="205"/>
  <c r="AF5" i="205"/>
  <c r="G87" i="205"/>
  <c r="AD5" i="205"/>
  <c r="D87" i="205"/>
  <c r="AB5" i="205"/>
  <c r="C87" i="205"/>
  <c r="L86" i="205"/>
  <c r="J86" i="205"/>
  <c r="AF4" i="205"/>
  <c r="G86" i="205"/>
  <c r="AD4" i="205"/>
  <c r="E86" i="205"/>
  <c r="AB4" i="205"/>
  <c r="C86" i="205"/>
  <c r="N85" i="205"/>
  <c r="F85" i="205"/>
  <c r="J83" i="205"/>
  <c r="C83" i="205"/>
  <c r="A65" i="205"/>
  <c r="AB34" i="205"/>
  <c r="AB33" i="205"/>
  <c r="AB32" i="205"/>
  <c r="AB31" i="205"/>
  <c r="AB30" i="205"/>
  <c r="AB29" i="205"/>
  <c r="AB28" i="205"/>
  <c r="AB27" i="205"/>
  <c r="AB26" i="205"/>
  <c r="AB25" i="205"/>
  <c r="AB24" i="205"/>
  <c r="AB23" i="205"/>
  <c r="AB22" i="205"/>
  <c r="AB21" i="205"/>
  <c r="AB20" i="205"/>
  <c r="AB19" i="205"/>
  <c r="AB18" i="205"/>
  <c r="G19" i="205"/>
  <c r="AB17" i="205"/>
  <c r="AB16" i="205"/>
  <c r="AB15" i="205"/>
  <c r="D16" i="205"/>
  <c r="D15" i="205"/>
  <c r="O14" i="205"/>
  <c r="D14" i="205"/>
  <c r="D13" i="205"/>
  <c r="O10" i="205"/>
  <c r="D10" i="205"/>
  <c r="O9" i="205"/>
  <c r="D9" i="205"/>
  <c r="D8" i="205"/>
  <c r="A7" i="205"/>
  <c r="A4" i="205"/>
  <c r="AB2" i="205"/>
  <c r="A2" i="205"/>
  <c r="AD128" i="204"/>
  <c r="O10" i="204"/>
  <c r="AB128" i="204"/>
  <c r="AD127" i="204"/>
  <c r="AB127" i="204"/>
  <c r="AD125" i="204"/>
  <c r="AB125" i="204"/>
  <c r="AD124" i="204"/>
  <c r="AB124" i="204"/>
  <c r="AB122" i="204"/>
  <c r="AB121" i="204"/>
  <c r="AB120" i="204"/>
  <c r="AB118" i="204"/>
  <c r="AD111" i="204"/>
  <c r="AB111" i="204"/>
  <c r="AD110" i="204"/>
  <c r="AB110" i="204"/>
  <c r="AD109" i="204"/>
  <c r="D14" i="204"/>
  <c r="AB109" i="204"/>
  <c r="AD108" i="204"/>
  <c r="AB108" i="204"/>
  <c r="AD105" i="204"/>
  <c r="D10" i="204"/>
  <c r="AB105" i="204"/>
  <c r="AD104" i="204"/>
  <c r="AB104" i="204"/>
  <c r="O91" i="204"/>
  <c r="N91" i="204"/>
  <c r="M91" i="204"/>
  <c r="L91" i="204"/>
  <c r="K91" i="204"/>
  <c r="AF9" i="204"/>
  <c r="G91" i="204"/>
  <c r="AD9" i="204"/>
  <c r="E91" i="204"/>
  <c r="AB9" i="204"/>
  <c r="C91" i="204"/>
  <c r="O90" i="204"/>
  <c r="N90" i="204"/>
  <c r="M90" i="204"/>
  <c r="L90" i="204"/>
  <c r="K90" i="204"/>
  <c r="AF8" i="204"/>
  <c r="F90" i="204"/>
  <c r="G90" i="204"/>
  <c r="AD8" i="204"/>
  <c r="E90" i="204"/>
  <c r="AB8" i="204"/>
  <c r="C90" i="204"/>
  <c r="O89" i="204"/>
  <c r="N89" i="204"/>
  <c r="M89" i="204"/>
  <c r="L89" i="204"/>
  <c r="J89" i="204"/>
  <c r="AF7" i="204"/>
  <c r="G89" i="204"/>
  <c r="AD7" i="204"/>
  <c r="D89" i="204"/>
  <c r="AB7" i="204"/>
  <c r="C89" i="204"/>
  <c r="O88" i="204"/>
  <c r="N88" i="204"/>
  <c r="M88" i="204"/>
  <c r="L88" i="204"/>
  <c r="J88" i="204"/>
  <c r="AF6" i="204"/>
  <c r="G88" i="204"/>
  <c r="AD6" i="204"/>
  <c r="E88" i="204"/>
  <c r="D88" i="204"/>
  <c r="AB6" i="204"/>
  <c r="C88" i="204"/>
  <c r="O87" i="204"/>
  <c r="N87" i="204"/>
  <c r="M87" i="204"/>
  <c r="L87" i="204"/>
  <c r="J87" i="204"/>
  <c r="AF5" i="204"/>
  <c r="G87" i="204"/>
  <c r="AD5" i="204"/>
  <c r="D87" i="204"/>
  <c r="AB5" i="204"/>
  <c r="C87" i="204"/>
  <c r="O86" i="204"/>
  <c r="M86" i="204"/>
  <c r="J86" i="204"/>
  <c r="AF4" i="204"/>
  <c r="G86" i="204"/>
  <c r="AD4" i="204"/>
  <c r="E86" i="204"/>
  <c r="AB4" i="204"/>
  <c r="C86" i="204"/>
  <c r="N85" i="204"/>
  <c r="F85" i="204"/>
  <c r="J83" i="204"/>
  <c r="C83" i="204"/>
  <c r="A65" i="204"/>
  <c r="AB34" i="204"/>
  <c r="AB33" i="204"/>
  <c r="AB32" i="204"/>
  <c r="AB31" i="204"/>
  <c r="AB30" i="204"/>
  <c r="AB29" i="204"/>
  <c r="AB28" i="204"/>
  <c r="AB27" i="204"/>
  <c r="AB26" i="204"/>
  <c r="AB25" i="204"/>
  <c r="AB24" i="204"/>
  <c r="AB23" i="204"/>
  <c r="AB22" i="204"/>
  <c r="AB21" i="204"/>
  <c r="AB20" i="204"/>
  <c r="AB19" i="204"/>
  <c r="AB18" i="204"/>
  <c r="G19" i="204"/>
  <c r="AB17" i="204"/>
  <c r="AB16" i="204"/>
  <c r="AB15" i="204"/>
  <c r="D16" i="204"/>
  <c r="D15" i="204"/>
  <c r="O14" i="204"/>
  <c r="D13" i="204"/>
  <c r="O9" i="204"/>
  <c r="D9" i="204"/>
  <c r="D8" i="204"/>
  <c r="A7" i="204"/>
  <c r="A4" i="204"/>
  <c r="AB2" i="204"/>
  <c r="A2" i="204"/>
  <c r="AD128" i="203"/>
  <c r="AB128" i="203"/>
  <c r="AD127" i="203"/>
  <c r="O9" i="203"/>
  <c r="AB127" i="203"/>
  <c r="AD125" i="203"/>
  <c r="AB125" i="203"/>
  <c r="AD124" i="203"/>
  <c r="AB124" i="203"/>
  <c r="AB122" i="203"/>
  <c r="AB121" i="203"/>
  <c r="AB120" i="203"/>
  <c r="AB118" i="203"/>
  <c r="AD111" i="203"/>
  <c r="AB111" i="203"/>
  <c r="AD110" i="203"/>
  <c r="AB110" i="203"/>
  <c r="AD109" i="203"/>
  <c r="AB109" i="203"/>
  <c r="AD108" i="203"/>
  <c r="D13" i="203"/>
  <c r="AB108" i="203"/>
  <c r="AD105" i="203"/>
  <c r="AB105" i="203"/>
  <c r="AD104" i="203"/>
  <c r="D9" i="203"/>
  <c r="AB104" i="203"/>
  <c r="O91" i="203"/>
  <c r="N91" i="203"/>
  <c r="M91" i="203"/>
  <c r="L91" i="203"/>
  <c r="K91" i="203"/>
  <c r="AF9" i="203"/>
  <c r="G91" i="203"/>
  <c r="AD9" i="203"/>
  <c r="D91" i="203"/>
  <c r="AB9" i="203"/>
  <c r="C91" i="203"/>
  <c r="O90" i="203"/>
  <c r="N90" i="203"/>
  <c r="M90" i="203"/>
  <c r="L90" i="203"/>
  <c r="K90" i="203"/>
  <c r="AF8" i="203"/>
  <c r="G90" i="203"/>
  <c r="AD8" i="203"/>
  <c r="D90" i="203"/>
  <c r="E90" i="203"/>
  <c r="AB8" i="203"/>
  <c r="C90" i="203"/>
  <c r="O89" i="203"/>
  <c r="N89" i="203"/>
  <c r="M89" i="203"/>
  <c r="L89" i="203"/>
  <c r="J89" i="203"/>
  <c r="AF7" i="203"/>
  <c r="F89" i="203"/>
  <c r="AD7" i="203"/>
  <c r="E89" i="203"/>
  <c r="D89" i="203"/>
  <c r="AB7" i="203"/>
  <c r="C89" i="203"/>
  <c r="O88" i="203"/>
  <c r="N88" i="203"/>
  <c r="M88" i="203"/>
  <c r="L88" i="203"/>
  <c r="J88" i="203"/>
  <c r="AF6" i="203"/>
  <c r="F88" i="203"/>
  <c r="AD6" i="203"/>
  <c r="D88" i="203"/>
  <c r="E88" i="203"/>
  <c r="AB6" i="203"/>
  <c r="C88" i="203"/>
  <c r="O87" i="203"/>
  <c r="N87" i="203"/>
  <c r="M87" i="203"/>
  <c r="L87" i="203"/>
  <c r="J87" i="203"/>
  <c r="AF5" i="203"/>
  <c r="G87" i="203"/>
  <c r="AD5" i="203"/>
  <c r="E87" i="203"/>
  <c r="AB5" i="203"/>
  <c r="C87" i="203"/>
  <c r="M86" i="203"/>
  <c r="J86" i="203"/>
  <c r="AF4" i="203"/>
  <c r="G86" i="203"/>
  <c r="AD4" i="203"/>
  <c r="E86" i="203"/>
  <c r="AB4" i="203"/>
  <c r="C86" i="203"/>
  <c r="N85" i="203"/>
  <c r="F85" i="203"/>
  <c r="J83" i="203"/>
  <c r="C83" i="203"/>
  <c r="A65" i="203"/>
  <c r="AB34" i="203"/>
  <c r="AB33" i="203"/>
  <c r="AB32" i="203"/>
  <c r="AB31" i="203"/>
  <c r="AB30" i="203"/>
  <c r="AB29" i="203"/>
  <c r="AB28" i="203"/>
  <c r="AB27" i="203"/>
  <c r="AB26" i="203"/>
  <c r="AB25" i="203"/>
  <c r="AB24" i="203"/>
  <c r="AB23" i="203"/>
  <c r="AB22" i="203"/>
  <c r="AB21" i="203"/>
  <c r="AB20" i="203"/>
  <c r="AB19" i="203"/>
  <c r="AB18" i="203"/>
  <c r="G19" i="203"/>
  <c r="AB17" i="203"/>
  <c r="AB16" i="203"/>
  <c r="AB15" i="203"/>
  <c r="D16" i="203"/>
  <c r="D15" i="203"/>
  <c r="O14" i="203"/>
  <c r="D14" i="203"/>
  <c r="O10" i="203"/>
  <c r="D10" i="203"/>
  <c r="D8" i="203"/>
  <c r="A7" i="203"/>
  <c r="A4" i="203"/>
  <c r="AB2" i="203"/>
  <c r="A2" i="203"/>
  <c r="AD128" i="202"/>
  <c r="O10" i="202"/>
  <c r="AB128" i="202"/>
  <c r="AD127" i="202"/>
  <c r="O9" i="202"/>
  <c r="AB127" i="202"/>
  <c r="AD125" i="202"/>
  <c r="AB125" i="202"/>
  <c r="AD124" i="202"/>
  <c r="AB124" i="202"/>
  <c r="AB122" i="202"/>
  <c r="AB121" i="202"/>
  <c r="AB120" i="202"/>
  <c r="AB118" i="202"/>
  <c r="AD111" i="202"/>
  <c r="D16" i="202"/>
  <c r="AB111" i="202"/>
  <c r="AD110" i="202"/>
  <c r="D15" i="202"/>
  <c r="AB110" i="202"/>
  <c r="AD109" i="202"/>
  <c r="D14" i="202"/>
  <c r="AB109" i="202"/>
  <c r="AD108" i="202"/>
  <c r="D13" i="202"/>
  <c r="AB108" i="202"/>
  <c r="AD105" i="202"/>
  <c r="AB105" i="202"/>
  <c r="AD104" i="202"/>
  <c r="D9" i="202"/>
  <c r="AB104" i="202"/>
  <c r="O91" i="202"/>
  <c r="N91" i="202"/>
  <c r="M91" i="202"/>
  <c r="L91" i="202"/>
  <c r="K91" i="202"/>
  <c r="AF9" i="202"/>
  <c r="F91" i="202"/>
  <c r="AD9" i="202"/>
  <c r="D91" i="202"/>
  <c r="AB9" i="202"/>
  <c r="C91" i="202"/>
  <c r="O90" i="202"/>
  <c r="N90" i="202"/>
  <c r="M90" i="202"/>
  <c r="L90" i="202"/>
  <c r="K90" i="202"/>
  <c r="AF8" i="202"/>
  <c r="G90" i="202"/>
  <c r="AD8" i="202"/>
  <c r="D90" i="202"/>
  <c r="AB8" i="202"/>
  <c r="C90" i="202"/>
  <c r="O89" i="202"/>
  <c r="N89" i="202"/>
  <c r="M89" i="202"/>
  <c r="L89" i="202"/>
  <c r="J89" i="202"/>
  <c r="AF7" i="202"/>
  <c r="F89" i="202"/>
  <c r="AD7" i="202"/>
  <c r="E89" i="202"/>
  <c r="AB7" i="202"/>
  <c r="C89" i="202"/>
  <c r="O88" i="202"/>
  <c r="N88" i="202"/>
  <c r="M88" i="202"/>
  <c r="L88" i="202"/>
  <c r="J88" i="202"/>
  <c r="AF6" i="202"/>
  <c r="G88" i="202"/>
  <c r="F88" i="202"/>
  <c r="AD6" i="202"/>
  <c r="D88" i="202"/>
  <c r="AB6" i="202"/>
  <c r="C88" i="202"/>
  <c r="O87" i="202"/>
  <c r="N87" i="202"/>
  <c r="M87" i="202"/>
  <c r="L87" i="202"/>
  <c r="J87" i="202"/>
  <c r="AF5" i="202"/>
  <c r="G87" i="202"/>
  <c r="AD5" i="202"/>
  <c r="D87" i="202"/>
  <c r="AB5" i="202"/>
  <c r="C87" i="202"/>
  <c r="M86" i="202"/>
  <c r="J86" i="202"/>
  <c r="AF4" i="202"/>
  <c r="G86" i="202"/>
  <c r="AD4" i="202"/>
  <c r="D86" i="202"/>
  <c r="E86" i="202"/>
  <c r="AB4" i="202"/>
  <c r="C86" i="202"/>
  <c r="N85" i="202"/>
  <c r="F85" i="202"/>
  <c r="J83" i="202"/>
  <c r="C83" i="202"/>
  <c r="A65" i="202"/>
  <c r="A50" i="202"/>
  <c r="AB34" i="202"/>
  <c r="AB33" i="202"/>
  <c r="AB32" i="202"/>
  <c r="AB31" i="202"/>
  <c r="AB30" i="202"/>
  <c r="AB29" i="202"/>
  <c r="AB28" i="202"/>
  <c r="AB27" i="202"/>
  <c r="AB26" i="202"/>
  <c r="AB25" i="202"/>
  <c r="AB24" i="202"/>
  <c r="AB23" i="202"/>
  <c r="AB22" i="202"/>
  <c r="AB21" i="202"/>
  <c r="AB20" i="202"/>
  <c r="AB19" i="202"/>
  <c r="AB18" i="202"/>
  <c r="G19" i="202"/>
  <c r="A19" i="202"/>
  <c r="AB17" i="202"/>
  <c r="AB16" i="202"/>
  <c r="AB15" i="202"/>
  <c r="O14" i="202"/>
  <c r="D10" i="202"/>
  <c r="O8" i="202"/>
  <c r="A7" i="202"/>
  <c r="A4" i="202"/>
  <c r="AB2" i="202"/>
  <c r="A2" i="202"/>
  <c r="AD128" i="201"/>
  <c r="AB128" i="201"/>
  <c r="AD127" i="201"/>
  <c r="O9" i="201"/>
  <c r="AB127" i="201"/>
  <c r="AD125" i="201"/>
  <c r="AB125" i="201"/>
  <c r="AD124" i="201"/>
  <c r="AB124" i="201"/>
  <c r="AB122" i="201"/>
  <c r="AB121" i="201"/>
  <c r="AB120" i="201"/>
  <c r="AB118" i="201"/>
  <c r="AD111" i="201"/>
  <c r="AB111" i="201"/>
  <c r="AD110" i="201"/>
  <c r="AB110" i="201"/>
  <c r="AD109" i="201"/>
  <c r="AB109" i="201"/>
  <c r="AD108" i="201"/>
  <c r="D13" i="201"/>
  <c r="AB108" i="201"/>
  <c r="AD105" i="201"/>
  <c r="AB105" i="201"/>
  <c r="AD104" i="201"/>
  <c r="D9" i="201"/>
  <c r="AB104" i="201"/>
  <c r="O91" i="201"/>
  <c r="N91" i="201"/>
  <c r="M91" i="201"/>
  <c r="L91" i="201"/>
  <c r="K91" i="201"/>
  <c r="AF9" i="201"/>
  <c r="G91" i="201"/>
  <c r="AD9" i="201"/>
  <c r="E91" i="201"/>
  <c r="AB9" i="201"/>
  <c r="C91" i="201"/>
  <c r="O90" i="201"/>
  <c r="N90" i="201"/>
  <c r="M90" i="201"/>
  <c r="L90" i="201"/>
  <c r="K90" i="201"/>
  <c r="AF8" i="201"/>
  <c r="F90" i="201"/>
  <c r="G90" i="201"/>
  <c r="AD8" i="201"/>
  <c r="E90" i="201"/>
  <c r="AB8" i="201"/>
  <c r="C90" i="201"/>
  <c r="O89" i="201"/>
  <c r="N89" i="201"/>
  <c r="M89" i="201"/>
  <c r="L89" i="201"/>
  <c r="J89" i="201"/>
  <c r="AF7" i="201"/>
  <c r="G89" i="201"/>
  <c r="AD7" i="201"/>
  <c r="E89" i="201"/>
  <c r="D89" i="201"/>
  <c r="AB7" i="201"/>
  <c r="C89" i="201"/>
  <c r="O88" i="201"/>
  <c r="N88" i="201"/>
  <c r="M88" i="201"/>
  <c r="L88" i="201"/>
  <c r="J88" i="201"/>
  <c r="AF6" i="201"/>
  <c r="F88" i="201"/>
  <c r="AD6" i="201"/>
  <c r="E88" i="201"/>
  <c r="AB6" i="201"/>
  <c r="C88" i="201"/>
  <c r="O87" i="201"/>
  <c r="N87" i="201"/>
  <c r="M87" i="201"/>
  <c r="L87" i="201"/>
  <c r="J87" i="201"/>
  <c r="AF5" i="201"/>
  <c r="G87" i="201"/>
  <c r="AD5" i="201"/>
  <c r="E87" i="201"/>
  <c r="D87" i="201"/>
  <c r="AB5" i="201"/>
  <c r="C87" i="201"/>
  <c r="J86" i="201"/>
  <c r="AF4" i="201"/>
  <c r="G86" i="201"/>
  <c r="AD4" i="201"/>
  <c r="E86" i="201"/>
  <c r="AB4" i="201"/>
  <c r="C86" i="201"/>
  <c r="N85" i="201"/>
  <c r="F85" i="201"/>
  <c r="J83" i="201"/>
  <c r="C83" i="201"/>
  <c r="A65" i="201"/>
  <c r="AB34" i="201"/>
  <c r="AB33" i="201"/>
  <c r="AB32" i="201"/>
  <c r="AB31" i="201"/>
  <c r="AB30" i="201"/>
  <c r="AB29" i="201"/>
  <c r="AB28" i="201"/>
  <c r="AB27" i="201"/>
  <c r="AB26" i="201"/>
  <c r="AB25" i="201"/>
  <c r="AB24" i="201"/>
  <c r="AB23" i="201"/>
  <c r="AB22" i="201"/>
  <c r="AB21" i="201"/>
  <c r="AB20" i="201"/>
  <c r="AB19" i="201"/>
  <c r="AB18" i="201"/>
  <c r="G19" i="201"/>
  <c r="AB17" i="201"/>
  <c r="AB16" i="201"/>
  <c r="AB15" i="201"/>
  <c r="D16" i="201"/>
  <c r="D15" i="201"/>
  <c r="O14" i="201"/>
  <c r="D14" i="201"/>
  <c r="O10" i="201"/>
  <c r="D10" i="201"/>
  <c r="A7" i="201"/>
  <c r="A4" i="201"/>
  <c r="AB2" i="201"/>
  <c r="A2" i="201"/>
  <c r="AD128" i="200"/>
  <c r="AB128" i="200"/>
  <c r="AD127" i="200"/>
  <c r="AB127" i="200"/>
  <c r="AD125" i="200"/>
  <c r="AB125" i="200"/>
  <c r="AD124" i="200"/>
  <c r="AB124" i="200"/>
  <c r="AB122" i="200"/>
  <c r="AB121" i="200"/>
  <c r="AB120" i="200"/>
  <c r="AB118" i="200"/>
  <c r="AD111" i="200"/>
  <c r="D16" i="200"/>
  <c r="AB111" i="200"/>
  <c r="AD110" i="200"/>
  <c r="AB110" i="200"/>
  <c r="AD109" i="200"/>
  <c r="D14" i="200"/>
  <c r="AB109" i="200"/>
  <c r="AD108" i="200"/>
  <c r="AB108" i="200"/>
  <c r="AD105" i="200"/>
  <c r="AB105" i="200"/>
  <c r="AD104" i="200"/>
  <c r="AB104" i="200"/>
  <c r="O91" i="200"/>
  <c r="N91" i="200"/>
  <c r="M91" i="200"/>
  <c r="L91" i="200"/>
  <c r="K91" i="200"/>
  <c r="AF9" i="200"/>
  <c r="G91" i="200"/>
  <c r="AD9" i="200"/>
  <c r="E91" i="200"/>
  <c r="AB9" i="200"/>
  <c r="C91" i="200"/>
  <c r="O90" i="200"/>
  <c r="N90" i="200"/>
  <c r="M90" i="200"/>
  <c r="L90" i="200"/>
  <c r="K90" i="200"/>
  <c r="AF8" i="200"/>
  <c r="F90" i="200"/>
  <c r="G90" i="200"/>
  <c r="AD8" i="200"/>
  <c r="E90" i="200"/>
  <c r="D90" i="200"/>
  <c r="AB8" i="200"/>
  <c r="C90" i="200"/>
  <c r="O89" i="200"/>
  <c r="N89" i="200"/>
  <c r="M89" i="200"/>
  <c r="L89" i="200"/>
  <c r="J89" i="200"/>
  <c r="AF7" i="200"/>
  <c r="F89" i="200"/>
  <c r="G89" i="200"/>
  <c r="AD7" i="200"/>
  <c r="E89" i="200"/>
  <c r="AB7" i="200"/>
  <c r="C89" i="200"/>
  <c r="O88" i="200"/>
  <c r="N88" i="200"/>
  <c r="M88" i="200"/>
  <c r="L88" i="200"/>
  <c r="J88" i="200"/>
  <c r="AF6" i="200"/>
  <c r="G88" i="200"/>
  <c r="AD6" i="200"/>
  <c r="E88" i="200"/>
  <c r="AB6" i="200"/>
  <c r="C88" i="200"/>
  <c r="O87" i="200"/>
  <c r="N87" i="200"/>
  <c r="M87" i="200"/>
  <c r="L87" i="200"/>
  <c r="J87" i="200"/>
  <c r="AF5" i="200"/>
  <c r="F87" i="200"/>
  <c r="G87" i="200"/>
  <c r="AD5" i="200"/>
  <c r="D87" i="200"/>
  <c r="AB5" i="200"/>
  <c r="C87" i="200"/>
  <c r="J86" i="200"/>
  <c r="AF4" i="200"/>
  <c r="G86" i="200"/>
  <c r="AD4" i="200"/>
  <c r="D86" i="200"/>
  <c r="AB4" i="200"/>
  <c r="C86" i="200"/>
  <c r="N85" i="200"/>
  <c r="F85" i="200"/>
  <c r="J83" i="200"/>
  <c r="C83" i="200"/>
  <c r="A65" i="200"/>
  <c r="AB34" i="200"/>
  <c r="AB33" i="200"/>
  <c r="AB32" i="200"/>
  <c r="AB31" i="200"/>
  <c r="AB30" i="200"/>
  <c r="AB29" i="200"/>
  <c r="AB28" i="200"/>
  <c r="AB27" i="200"/>
  <c r="AB26" i="200"/>
  <c r="AB25" i="200"/>
  <c r="AB24" i="200"/>
  <c r="AB23" i="200"/>
  <c r="AB22" i="200"/>
  <c r="AB21" i="200"/>
  <c r="AB20" i="200"/>
  <c r="AB19" i="200"/>
  <c r="AB18" i="200"/>
  <c r="G19" i="200"/>
  <c r="AB17" i="200"/>
  <c r="AB16" i="200"/>
  <c r="AB15" i="200"/>
  <c r="D15" i="200"/>
  <c r="O14" i="200"/>
  <c r="D13" i="200"/>
  <c r="O10" i="200"/>
  <c r="D10" i="200"/>
  <c r="O9" i="200"/>
  <c r="D9" i="200"/>
  <c r="D8" i="200"/>
  <c r="A7" i="200"/>
  <c r="A4" i="200"/>
  <c r="AB2" i="200"/>
  <c r="A2" i="200"/>
  <c r="AD128" i="199"/>
  <c r="AB128" i="199"/>
  <c r="AD127" i="199"/>
  <c r="AB127" i="199"/>
  <c r="AD125" i="199"/>
  <c r="AB125" i="199"/>
  <c r="AD124" i="199"/>
  <c r="AB124" i="199"/>
  <c r="AB122" i="199"/>
  <c r="AB121" i="199"/>
  <c r="AB120" i="199"/>
  <c r="AB118" i="199"/>
  <c r="AD111" i="199"/>
  <c r="AB111" i="199"/>
  <c r="AD110" i="199"/>
  <c r="AB110" i="199"/>
  <c r="AD109" i="199"/>
  <c r="AB109" i="199"/>
  <c r="AD108" i="199"/>
  <c r="AB108" i="199"/>
  <c r="AD105" i="199"/>
  <c r="AB105" i="199"/>
  <c r="AD104" i="199"/>
  <c r="AB104" i="199"/>
  <c r="O91" i="199"/>
  <c r="N91" i="199"/>
  <c r="M91" i="199"/>
  <c r="L91" i="199"/>
  <c r="K91" i="199"/>
  <c r="AF9" i="199"/>
  <c r="G91" i="199"/>
  <c r="AD9" i="199"/>
  <c r="D91" i="199"/>
  <c r="E91" i="199"/>
  <c r="AB9" i="199"/>
  <c r="C91" i="199"/>
  <c r="O90" i="199"/>
  <c r="N90" i="199"/>
  <c r="M90" i="199"/>
  <c r="L90" i="199"/>
  <c r="K90" i="199"/>
  <c r="AF8" i="199"/>
  <c r="G90" i="199"/>
  <c r="AD8" i="199"/>
  <c r="E90" i="199"/>
  <c r="AB8" i="199"/>
  <c r="C90" i="199"/>
  <c r="O89" i="199"/>
  <c r="N89" i="199"/>
  <c r="M89" i="199"/>
  <c r="L89" i="199"/>
  <c r="J89" i="199"/>
  <c r="AF7" i="199"/>
  <c r="G89" i="199"/>
  <c r="AD7" i="199"/>
  <c r="E89" i="199"/>
  <c r="AB7" i="199"/>
  <c r="C89" i="199"/>
  <c r="O88" i="199"/>
  <c r="N88" i="199"/>
  <c r="M88" i="199"/>
  <c r="L88" i="199"/>
  <c r="J88" i="199"/>
  <c r="AF6" i="199"/>
  <c r="F88" i="199"/>
  <c r="AD6" i="199"/>
  <c r="E88" i="199"/>
  <c r="AB6" i="199"/>
  <c r="C88" i="199"/>
  <c r="O87" i="199"/>
  <c r="N87" i="199"/>
  <c r="M87" i="199"/>
  <c r="L87" i="199"/>
  <c r="J87" i="199"/>
  <c r="AF5" i="199"/>
  <c r="G87" i="199"/>
  <c r="F87" i="199"/>
  <c r="AD5" i="199"/>
  <c r="D87" i="199"/>
  <c r="E87" i="199"/>
  <c r="AB5" i="199"/>
  <c r="C87" i="199"/>
  <c r="O86" i="199"/>
  <c r="N86" i="199"/>
  <c r="M86" i="199"/>
  <c r="J86" i="199"/>
  <c r="AF4" i="199"/>
  <c r="F86" i="199"/>
  <c r="AD4" i="199"/>
  <c r="E86" i="199"/>
  <c r="D86" i="199"/>
  <c r="AB4" i="199"/>
  <c r="C86" i="199"/>
  <c r="N85" i="199"/>
  <c r="F85" i="199"/>
  <c r="J83" i="199"/>
  <c r="C83" i="199"/>
  <c r="A65" i="199"/>
  <c r="AB34" i="199"/>
  <c r="AB33" i="199"/>
  <c r="AB32" i="199"/>
  <c r="AB31" i="199"/>
  <c r="AB30" i="199"/>
  <c r="AB29" i="199"/>
  <c r="AB28" i="199"/>
  <c r="AB27" i="199"/>
  <c r="AB26" i="199"/>
  <c r="AB25" i="199"/>
  <c r="AB24" i="199"/>
  <c r="AB23" i="199"/>
  <c r="AB22" i="199"/>
  <c r="AB21" i="199"/>
  <c r="AB20" i="199"/>
  <c r="AB19" i="199"/>
  <c r="AB18" i="199"/>
  <c r="G19" i="199"/>
  <c r="AB17" i="199"/>
  <c r="AB16" i="199"/>
  <c r="AB15" i="199"/>
  <c r="D16" i="199"/>
  <c r="D15" i="199"/>
  <c r="O14" i="199"/>
  <c r="D14" i="199"/>
  <c r="D13" i="199"/>
  <c r="O10" i="199"/>
  <c r="D10" i="199"/>
  <c r="O9" i="199"/>
  <c r="D9" i="199"/>
  <c r="D8" i="199"/>
  <c r="A7" i="199"/>
  <c r="A4" i="199"/>
  <c r="AB2" i="199"/>
  <c r="A2" i="199"/>
  <c r="AD128" i="198"/>
  <c r="AB128" i="198"/>
  <c r="AD127" i="198"/>
  <c r="AB127" i="198"/>
  <c r="AD125" i="198"/>
  <c r="AB125" i="198"/>
  <c r="AD124" i="198"/>
  <c r="AB124" i="198"/>
  <c r="AB122" i="198"/>
  <c r="AB121" i="198"/>
  <c r="AB120" i="198"/>
  <c r="AB118" i="198"/>
  <c r="AD111" i="198"/>
  <c r="AB111" i="198"/>
  <c r="AD110" i="198"/>
  <c r="AB110" i="198"/>
  <c r="AD109" i="198"/>
  <c r="AB109" i="198"/>
  <c r="AD108" i="198"/>
  <c r="AB108" i="198"/>
  <c r="AD105" i="198"/>
  <c r="AB105" i="198"/>
  <c r="AD104" i="198"/>
  <c r="AB104" i="198"/>
  <c r="O91" i="198"/>
  <c r="N91" i="198"/>
  <c r="M91" i="198"/>
  <c r="L91" i="198"/>
  <c r="K91" i="198"/>
  <c r="AF9" i="198"/>
  <c r="G91" i="198"/>
  <c r="AD9" i="198"/>
  <c r="D91" i="198"/>
  <c r="AB9" i="198"/>
  <c r="C91" i="198"/>
  <c r="O90" i="198"/>
  <c r="N90" i="198"/>
  <c r="M90" i="198"/>
  <c r="L90" i="198"/>
  <c r="K90" i="198"/>
  <c r="AF8" i="198"/>
  <c r="F90" i="198"/>
  <c r="AD8" i="198"/>
  <c r="E90" i="198"/>
  <c r="AB8" i="198"/>
  <c r="C90" i="198"/>
  <c r="O89" i="198"/>
  <c r="N89" i="198"/>
  <c r="M89" i="198"/>
  <c r="L89" i="198"/>
  <c r="J89" i="198"/>
  <c r="AF7" i="198"/>
  <c r="G89" i="198"/>
  <c r="AD7" i="198"/>
  <c r="E89" i="198"/>
  <c r="AB7" i="198"/>
  <c r="C89" i="198"/>
  <c r="O88" i="198"/>
  <c r="N88" i="198"/>
  <c r="M88" i="198"/>
  <c r="L88" i="198"/>
  <c r="J88" i="198"/>
  <c r="AF6" i="198"/>
  <c r="G88" i="198"/>
  <c r="AD6" i="198"/>
  <c r="E88" i="198"/>
  <c r="AB6" i="198"/>
  <c r="C88" i="198"/>
  <c r="O87" i="198"/>
  <c r="N87" i="198"/>
  <c r="M87" i="198"/>
  <c r="L87" i="198"/>
  <c r="J87" i="198"/>
  <c r="AF5" i="198"/>
  <c r="F87" i="198"/>
  <c r="AD5" i="198"/>
  <c r="D87" i="198"/>
  <c r="AB5" i="198"/>
  <c r="C87" i="198"/>
  <c r="O86" i="198"/>
  <c r="N86" i="198"/>
  <c r="J86" i="198"/>
  <c r="AF4" i="198"/>
  <c r="G86" i="198"/>
  <c r="AD4" i="198"/>
  <c r="D86" i="198"/>
  <c r="AB4" i="198"/>
  <c r="C86" i="198"/>
  <c r="N85" i="198"/>
  <c r="F85" i="198"/>
  <c r="J83" i="198"/>
  <c r="C83" i="198"/>
  <c r="A65" i="198"/>
  <c r="AB34" i="198"/>
  <c r="AB33" i="198"/>
  <c r="AB32" i="198"/>
  <c r="AB31" i="198"/>
  <c r="AB30" i="198"/>
  <c r="AB29" i="198"/>
  <c r="AB28" i="198"/>
  <c r="AB27" i="198"/>
  <c r="AB26" i="198"/>
  <c r="AB25" i="198"/>
  <c r="AB24" i="198"/>
  <c r="AB23" i="198"/>
  <c r="AB22" i="198"/>
  <c r="AB21" i="198"/>
  <c r="AB20" i="198"/>
  <c r="AB19" i="198"/>
  <c r="AB18" i="198"/>
  <c r="G19" i="198"/>
  <c r="AB17" i="198"/>
  <c r="AB16" i="198"/>
  <c r="AB15" i="198"/>
  <c r="D16" i="198"/>
  <c r="D15" i="198"/>
  <c r="O14" i="198"/>
  <c r="D14" i="198"/>
  <c r="D13" i="198"/>
  <c r="O10" i="198"/>
  <c r="D10" i="198"/>
  <c r="O9" i="198"/>
  <c r="D9" i="198"/>
  <c r="O8" i="198"/>
  <c r="A7" i="198"/>
  <c r="A4" i="198"/>
  <c r="AB2" i="198"/>
  <c r="A2" i="198"/>
  <c r="AD128" i="197"/>
  <c r="AB128" i="197"/>
  <c r="AD127" i="197"/>
  <c r="AB127" i="197"/>
  <c r="AD125" i="197"/>
  <c r="AB125" i="197"/>
  <c r="AD124" i="197"/>
  <c r="AB124" i="197"/>
  <c r="AB122" i="197"/>
  <c r="AB121" i="197"/>
  <c r="AB120" i="197"/>
  <c r="AB118" i="197"/>
  <c r="AD111" i="197"/>
  <c r="AB111" i="197"/>
  <c r="AD110" i="197"/>
  <c r="AB110" i="197"/>
  <c r="AD109" i="197"/>
  <c r="AB109" i="197"/>
  <c r="AD108" i="197"/>
  <c r="AB108" i="197"/>
  <c r="AD105" i="197"/>
  <c r="AB105" i="197"/>
  <c r="AD104" i="197"/>
  <c r="AB104" i="197"/>
  <c r="O91" i="197"/>
  <c r="N91" i="197"/>
  <c r="M91" i="197"/>
  <c r="L91" i="197"/>
  <c r="K91" i="197"/>
  <c r="AF9" i="197"/>
  <c r="G91" i="197"/>
  <c r="AD9" i="197"/>
  <c r="E91" i="197"/>
  <c r="AB9" i="197"/>
  <c r="C91" i="197"/>
  <c r="O90" i="197"/>
  <c r="N90" i="197"/>
  <c r="M90" i="197"/>
  <c r="L90" i="197"/>
  <c r="K90" i="197"/>
  <c r="AF8" i="197"/>
  <c r="F90" i="197"/>
  <c r="AD8" i="197"/>
  <c r="D90" i="197"/>
  <c r="AB8" i="197"/>
  <c r="C90" i="197"/>
  <c r="O89" i="197"/>
  <c r="N89" i="197"/>
  <c r="M89" i="197"/>
  <c r="L89" i="197"/>
  <c r="J89" i="197"/>
  <c r="AF7" i="197"/>
  <c r="G89" i="197"/>
  <c r="AD7" i="197"/>
  <c r="E89" i="197"/>
  <c r="AB7" i="197"/>
  <c r="C89" i="197"/>
  <c r="O88" i="197"/>
  <c r="N88" i="197"/>
  <c r="M88" i="197"/>
  <c r="L88" i="197"/>
  <c r="J88" i="197"/>
  <c r="AF6" i="197"/>
  <c r="G88" i="197"/>
  <c r="AD6" i="197"/>
  <c r="E88" i="197"/>
  <c r="AB6" i="197"/>
  <c r="C88" i="197"/>
  <c r="O87" i="197"/>
  <c r="N87" i="197"/>
  <c r="M87" i="197"/>
  <c r="L87" i="197"/>
  <c r="J87" i="197"/>
  <c r="AF5" i="197"/>
  <c r="F87" i="197"/>
  <c r="AD5" i="197"/>
  <c r="D87" i="197"/>
  <c r="AB5" i="197"/>
  <c r="C87" i="197"/>
  <c r="O86" i="197"/>
  <c r="N86" i="197"/>
  <c r="L86" i="197"/>
  <c r="J86" i="197"/>
  <c r="AF4" i="197"/>
  <c r="G86" i="197"/>
  <c r="AD4" i="197"/>
  <c r="D86" i="197"/>
  <c r="E86" i="197"/>
  <c r="AB4" i="197"/>
  <c r="C86" i="197"/>
  <c r="N85" i="197"/>
  <c r="F85" i="197"/>
  <c r="J83" i="197"/>
  <c r="C83" i="197"/>
  <c r="A65" i="197"/>
  <c r="AB34" i="197"/>
  <c r="AB33" i="197"/>
  <c r="AB32" i="197"/>
  <c r="AB31" i="197"/>
  <c r="AB30" i="197"/>
  <c r="AB29" i="197"/>
  <c r="AB28" i="197"/>
  <c r="AB27" i="197"/>
  <c r="AB26" i="197"/>
  <c r="AB25" i="197"/>
  <c r="AB24" i="197"/>
  <c r="AB23" i="197"/>
  <c r="AB22" i="197"/>
  <c r="AB21" i="197"/>
  <c r="AB20" i="197"/>
  <c r="AB19" i="197"/>
  <c r="AB18" i="197"/>
  <c r="G19" i="197"/>
  <c r="AB17" i="197"/>
  <c r="AB16" i="197"/>
  <c r="AB15" i="197"/>
  <c r="D16" i="197"/>
  <c r="D15" i="197"/>
  <c r="O14" i="197"/>
  <c r="D14" i="197"/>
  <c r="D13" i="197"/>
  <c r="O10" i="197"/>
  <c r="D10" i="197"/>
  <c r="O9" i="197"/>
  <c r="D9" i="197"/>
  <c r="D8" i="197"/>
  <c r="A7" i="197"/>
  <c r="A4" i="197"/>
  <c r="AB2" i="197"/>
  <c r="A2" i="197"/>
  <c r="AD128" i="196"/>
  <c r="AB128" i="196"/>
  <c r="AD127" i="196"/>
  <c r="AB127" i="196"/>
  <c r="AD125" i="196"/>
  <c r="AB125" i="196"/>
  <c r="AD124" i="196"/>
  <c r="AB124" i="196"/>
  <c r="AB122" i="196"/>
  <c r="AB121" i="196"/>
  <c r="AB120" i="196"/>
  <c r="AB118" i="196"/>
  <c r="AD111" i="196"/>
  <c r="AB111" i="196"/>
  <c r="AD110" i="196"/>
  <c r="AB110" i="196"/>
  <c r="AD109" i="196"/>
  <c r="AB109" i="196"/>
  <c r="AD108" i="196"/>
  <c r="AB108" i="196"/>
  <c r="AD105" i="196"/>
  <c r="AB105" i="196"/>
  <c r="AD104" i="196"/>
  <c r="AB104" i="196"/>
  <c r="O91" i="196"/>
  <c r="N91" i="196"/>
  <c r="M91" i="196"/>
  <c r="L91" i="196"/>
  <c r="K91" i="196"/>
  <c r="AF9" i="196"/>
  <c r="G91" i="196"/>
  <c r="AD9" i="196"/>
  <c r="D91" i="196"/>
  <c r="AB9" i="196"/>
  <c r="C91" i="196"/>
  <c r="O90" i="196"/>
  <c r="N90" i="196"/>
  <c r="M90" i="196"/>
  <c r="L90" i="196"/>
  <c r="K90" i="196"/>
  <c r="AF8" i="196"/>
  <c r="F90" i="196"/>
  <c r="AD8" i="196"/>
  <c r="E90" i="196"/>
  <c r="AB8" i="196"/>
  <c r="C90" i="196"/>
  <c r="O89" i="196"/>
  <c r="N89" i="196"/>
  <c r="M89" i="196"/>
  <c r="L89" i="196"/>
  <c r="J89" i="196"/>
  <c r="AF7" i="196"/>
  <c r="G89" i="196"/>
  <c r="F89" i="196"/>
  <c r="AD7" i="196"/>
  <c r="E89" i="196"/>
  <c r="D89" i="196"/>
  <c r="AB7" i="196"/>
  <c r="C89" i="196"/>
  <c r="O88" i="196"/>
  <c r="N88" i="196"/>
  <c r="M88" i="196"/>
  <c r="L88" i="196"/>
  <c r="J88" i="196"/>
  <c r="AF6" i="196"/>
  <c r="G88" i="196"/>
  <c r="AD6" i="196"/>
  <c r="E88" i="196"/>
  <c r="AB6" i="196"/>
  <c r="C88" i="196"/>
  <c r="O87" i="196"/>
  <c r="N87" i="196"/>
  <c r="M87" i="196"/>
  <c r="L87" i="196"/>
  <c r="J87" i="196"/>
  <c r="AF5" i="196"/>
  <c r="G87" i="196"/>
  <c r="AD5" i="196"/>
  <c r="E87" i="196"/>
  <c r="AB5" i="196"/>
  <c r="C87" i="196"/>
  <c r="O86" i="196"/>
  <c r="N86" i="196"/>
  <c r="L86" i="196"/>
  <c r="J86" i="196"/>
  <c r="AF4" i="196"/>
  <c r="F86" i="196"/>
  <c r="AD4" i="196"/>
  <c r="E86" i="196"/>
  <c r="AB4" i="196"/>
  <c r="C86" i="196"/>
  <c r="N85" i="196"/>
  <c r="F85" i="196"/>
  <c r="J83" i="196"/>
  <c r="C83" i="196"/>
  <c r="A65" i="196"/>
  <c r="AB34" i="196"/>
  <c r="AB33" i="196"/>
  <c r="AB32" i="196"/>
  <c r="AB31" i="196"/>
  <c r="AB30" i="196"/>
  <c r="AB29" i="196"/>
  <c r="AB28" i="196"/>
  <c r="AB27" i="196"/>
  <c r="AB26" i="196"/>
  <c r="AB25" i="196"/>
  <c r="AB24" i="196"/>
  <c r="AB23" i="196"/>
  <c r="AB22" i="196"/>
  <c r="AB21" i="196"/>
  <c r="AB20" i="196"/>
  <c r="AB19" i="196"/>
  <c r="AB18" i="196"/>
  <c r="G19" i="196"/>
  <c r="AB17" i="196"/>
  <c r="AB16" i="196"/>
  <c r="AB15" i="196"/>
  <c r="D16" i="196"/>
  <c r="D15" i="196"/>
  <c r="O14" i="196"/>
  <c r="D14" i="196"/>
  <c r="D13" i="196"/>
  <c r="O10" i="196"/>
  <c r="D10" i="196"/>
  <c r="O9" i="196"/>
  <c r="D9" i="196"/>
  <c r="D8" i="196"/>
  <c r="A7" i="196"/>
  <c r="A4" i="196"/>
  <c r="AB2" i="196"/>
  <c r="A2" i="196"/>
  <c r="AD128" i="195"/>
  <c r="AB128" i="195"/>
  <c r="AD127" i="195"/>
  <c r="O9" i="195"/>
  <c r="AB127" i="195"/>
  <c r="AD125" i="195"/>
  <c r="AB125" i="195"/>
  <c r="AD124" i="195"/>
  <c r="AB124" i="195"/>
  <c r="AB122" i="195"/>
  <c r="AB121" i="195"/>
  <c r="AB120" i="195"/>
  <c r="AB118" i="195"/>
  <c r="AD111" i="195"/>
  <c r="AB111" i="195"/>
  <c r="AD110" i="195"/>
  <c r="D15" i="195"/>
  <c r="AB110" i="195"/>
  <c r="AD109" i="195"/>
  <c r="AB109" i="195"/>
  <c r="AD108" i="195"/>
  <c r="D13" i="195"/>
  <c r="AB108" i="195"/>
  <c r="AD105" i="195"/>
  <c r="AB105" i="195"/>
  <c r="AD104" i="195"/>
  <c r="D9" i="195"/>
  <c r="AB104" i="195"/>
  <c r="O91" i="195"/>
  <c r="N91" i="195"/>
  <c r="M91" i="195"/>
  <c r="L91" i="195"/>
  <c r="K91" i="195"/>
  <c r="AF9" i="195"/>
  <c r="G91" i="195"/>
  <c r="AD9" i="195"/>
  <c r="D91" i="195"/>
  <c r="AB9" i="195"/>
  <c r="C91" i="195"/>
  <c r="O90" i="195"/>
  <c r="N90" i="195"/>
  <c r="M90" i="195"/>
  <c r="L90" i="195"/>
  <c r="K90" i="195"/>
  <c r="AF8" i="195"/>
  <c r="F90" i="195"/>
  <c r="G90" i="195"/>
  <c r="AD8" i="195"/>
  <c r="E90" i="195"/>
  <c r="AB8" i="195"/>
  <c r="C90" i="195"/>
  <c r="O89" i="195"/>
  <c r="N89" i="195"/>
  <c r="M89" i="195"/>
  <c r="L89" i="195"/>
  <c r="J89" i="195"/>
  <c r="AF7" i="195"/>
  <c r="G89" i="195"/>
  <c r="AD7" i="195"/>
  <c r="E89" i="195"/>
  <c r="AB7" i="195"/>
  <c r="C89" i="195"/>
  <c r="O88" i="195"/>
  <c r="N88" i="195"/>
  <c r="M88" i="195"/>
  <c r="L88" i="195"/>
  <c r="J88" i="195"/>
  <c r="AF6" i="195"/>
  <c r="F88" i="195"/>
  <c r="AD6" i="195"/>
  <c r="E88" i="195"/>
  <c r="D88" i="195"/>
  <c r="AB6" i="195"/>
  <c r="C88" i="195"/>
  <c r="O87" i="195"/>
  <c r="N87" i="195"/>
  <c r="M87" i="195"/>
  <c r="L87" i="195"/>
  <c r="J87" i="195"/>
  <c r="AF5" i="195"/>
  <c r="G87" i="195"/>
  <c r="AD5" i="195"/>
  <c r="D87" i="195"/>
  <c r="AB5" i="195"/>
  <c r="C87" i="195"/>
  <c r="O86" i="195"/>
  <c r="N86" i="195"/>
  <c r="L86" i="195"/>
  <c r="J86" i="195"/>
  <c r="AF4" i="195"/>
  <c r="F86" i="195"/>
  <c r="AD4" i="195"/>
  <c r="E86" i="195"/>
  <c r="AB4" i="195"/>
  <c r="C86" i="195"/>
  <c r="N85" i="195"/>
  <c r="F85" i="195"/>
  <c r="J83" i="195"/>
  <c r="C83" i="195"/>
  <c r="A65" i="195"/>
  <c r="AB34" i="195"/>
  <c r="AB33" i="195"/>
  <c r="AB32" i="195"/>
  <c r="AB31" i="195"/>
  <c r="AB30" i="195"/>
  <c r="AB29" i="195"/>
  <c r="AB28" i="195"/>
  <c r="AB27" i="195"/>
  <c r="AB26" i="195"/>
  <c r="AB25" i="195"/>
  <c r="AB24" i="195"/>
  <c r="AB23" i="195"/>
  <c r="AB22" i="195"/>
  <c r="AB21" i="195"/>
  <c r="AB20" i="195"/>
  <c r="AB19" i="195"/>
  <c r="AB18" i="195"/>
  <c r="G19" i="195"/>
  <c r="AB17" i="195"/>
  <c r="AB16" i="195"/>
  <c r="AB15" i="195"/>
  <c r="D16" i="195"/>
  <c r="O14" i="195"/>
  <c r="D14" i="195"/>
  <c r="O10" i="195"/>
  <c r="D10" i="195"/>
  <c r="A7" i="195"/>
  <c r="A4" i="195"/>
  <c r="AB2" i="195"/>
  <c r="A2" i="195"/>
  <c r="AD128" i="194"/>
  <c r="AB128" i="194"/>
  <c r="AD127" i="194"/>
  <c r="AB127" i="194"/>
  <c r="AD125" i="194"/>
  <c r="AB125" i="194"/>
  <c r="AD124" i="194"/>
  <c r="AB124" i="194"/>
  <c r="AB122" i="194"/>
  <c r="AB121" i="194"/>
  <c r="AB120" i="194"/>
  <c r="AB118" i="194"/>
  <c r="AD111" i="194"/>
  <c r="AB111" i="194"/>
  <c r="AD110" i="194"/>
  <c r="D15" i="194"/>
  <c r="AB110" i="194"/>
  <c r="AD109" i="194"/>
  <c r="D14" i="194"/>
  <c r="AB109" i="194"/>
  <c r="AD108" i="194"/>
  <c r="D13" i="194"/>
  <c r="AB108" i="194"/>
  <c r="AD105" i="194"/>
  <c r="D10" i="194"/>
  <c r="AB105" i="194"/>
  <c r="AD104" i="194"/>
  <c r="D9" i="194"/>
  <c r="AB104" i="194"/>
  <c r="O91" i="194"/>
  <c r="N91" i="194"/>
  <c r="M91" i="194"/>
  <c r="L91" i="194"/>
  <c r="K91" i="194"/>
  <c r="AF9" i="194"/>
  <c r="G91" i="194"/>
  <c r="F91" i="194"/>
  <c r="AD9" i="194"/>
  <c r="D91" i="194"/>
  <c r="AB9" i="194"/>
  <c r="C91" i="194"/>
  <c r="O90" i="194"/>
  <c r="N90" i="194"/>
  <c r="M90" i="194"/>
  <c r="L90" i="194"/>
  <c r="K90" i="194"/>
  <c r="AF8" i="194"/>
  <c r="G90" i="194"/>
  <c r="AD8" i="194"/>
  <c r="D90" i="194"/>
  <c r="AB8" i="194"/>
  <c r="C90" i="194"/>
  <c r="O89" i="194"/>
  <c r="N89" i="194"/>
  <c r="M89" i="194"/>
  <c r="L89" i="194"/>
  <c r="J89" i="194"/>
  <c r="AF7" i="194"/>
  <c r="G89" i="194"/>
  <c r="AD7" i="194"/>
  <c r="E89" i="194"/>
  <c r="AB7" i="194"/>
  <c r="C89" i="194"/>
  <c r="O88" i="194"/>
  <c r="N88" i="194"/>
  <c r="M88" i="194"/>
  <c r="L88" i="194"/>
  <c r="J88" i="194"/>
  <c r="AF6" i="194"/>
  <c r="G88" i="194"/>
  <c r="AD6" i="194"/>
  <c r="E88" i="194"/>
  <c r="AB6" i="194"/>
  <c r="C88" i="194"/>
  <c r="O87" i="194"/>
  <c r="N87" i="194"/>
  <c r="M87" i="194"/>
  <c r="L87" i="194"/>
  <c r="J87" i="194"/>
  <c r="AF5" i="194"/>
  <c r="F87" i="194"/>
  <c r="G87" i="194"/>
  <c r="AD5" i="194"/>
  <c r="D87" i="194"/>
  <c r="AB5" i="194"/>
  <c r="C87" i="194"/>
  <c r="O86" i="194"/>
  <c r="N86" i="194"/>
  <c r="J86" i="194"/>
  <c r="AF4" i="194"/>
  <c r="G86" i="194"/>
  <c r="AD4" i="194"/>
  <c r="D86" i="194"/>
  <c r="AB4" i="194"/>
  <c r="C86" i="194"/>
  <c r="N85" i="194"/>
  <c r="F85" i="194"/>
  <c r="J83" i="194"/>
  <c r="C83" i="194"/>
  <c r="A65" i="194"/>
  <c r="A50" i="194"/>
  <c r="AB34" i="194"/>
  <c r="AB33" i="194"/>
  <c r="AB32" i="194"/>
  <c r="AB31" i="194"/>
  <c r="AB30" i="194"/>
  <c r="AB29" i="194"/>
  <c r="AB28" i="194"/>
  <c r="AB27" i="194"/>
  <c r="AB26" i="194"/>
  <c r="AB25" i="194"/>
  <c r="AB24" i="194"/>
  <c r="AB23" i="194"/>
  <c r="AB22" i="194"/>
  <c r="AB21" i="194"/>
  <c r="AB20" i="194"/>
  <c r="AB19" i="194"/>
  <c r="AB18" i="194"/>
  <c r="G19" i="194"/>
  <c r="A19" i="194"/>
  <c r="AB17" i="194"/>
  <c r="AB16" i="194"/>
  <c r="AB15" i="194"/>
  <c r="D16" i="194"/>
  <c r="O14" i="194"/>
  <c r="O10" i="194"/>
  <c r="O9" i="194"/>
  <c r="O8" i="194"/>
  <c r="D8" i="194"/>
  <c r="A7" i="194"/>
  <c r="A4" i="194"/>
  <c r="AB2" i="194"/>
  <c r="A2" i="194"/>
  <c r="AD128" i="193"/>
  <c r="AB128" i="193"/>
  <c r="AD127" i="193"/>
  <c r="AB127" i="193"/>
  <c r="AD125" i="193"/>
  <c r="AB125" i="193"/>
  <c r="AD124" i="193"/>
  <c r="AB124" i="193"/>
  <c r="AB122" i="193"/>
  <c r="AB121" i="193"/>
  <c r="AB120" i="193"/>
  <c r="AB118" i="193"/>
  <c r="AD111" i="193"/>
  <c r="AB111" i="193"/>
  <c r="AD110" i="193"/>
  <c r="AB110" i="193"/>
  <c r="AD109" i="193"/>
  <c r="AB109" i="193"/>
  <c r="AD108" i="193"/>
  <c r="AB108" i="193"/>
  <c r="AD105" i="193"/>
  <c r="AB105" i="193"/>
  <c r="AD104" i="193"/>
  <c r="AB104" i="193"/>
  <c r="O91" i="193"/>
  <c r="N91" i="193"/>
  <c r="M91" i="193"/>
  <c r="L91" i="193"/>
  <c r="K91" i="193"/>
  <c r="AF9" i="193"/>
  <c r="G91" i="193"/>
  <c r="AD9" i="193"/>
  <c r="E91" i="193"/>
  <c r="AB9" i="193"/>
  <c r="C91" i="193"/>
  <c r="O90" i="193"/>
  <c r="N90" i="193"/>
  <c r="M90" i="193"/>
  <c r="L90" i="193"/>
  <c r="K90" i="193"/>
  <c r="AF8" i="193"/>
  <c r="G90" i="193"/>
  <c r="AD8" i="193"/>
  <c r="E90" i="193"/>
  <c r="AB8" i="193"/>
  <c r="C90" i="193"/>
  <c r="O89" i="193"/>
  <c r="N89" i="193"/>
  <c r="M89" i="193"/>
  <c r="L89" i="193"/>
  <c r="J89" i="193"/>
  <c r="AF7" i="193"/>
  <c r="G89" i="193"/>
  <c r="AD7" i="193"/>
  <c r="E89" i="193"/>
  <c r="AB7" i="193"/>
  <c r="C89" i="193"/>
  <c r="O88" i="193"/>
  <c r="N88" i="193"/>
  <c r="M88" i="193"/>
  <c r="L88" i="193"/>
  <c r="J88" i="193"/>
  <c r="AF6" i="193"/>
  <c r="G88" i="193"/>
  <c r="AD6" i="193"/>
  <c r="E88" i="193"/>
  <c r="AB6" i="193"/>
  <c r="C88" i="193"/>
  <c r="O87" i="193"/>
  <c r="N87" i="193"/>
  <c r="M87" i="193"/>
  <c r="L87" i="193"/>
  <c r="J87" i="193"/>
  <c r="AF5" i="193"/>
  <c r="G87" i="193"/>
  <c r="AD5" i="193"/>
  <c r="E87" i="193"/>
  <c r="AB5" i="193"/>
  <c r="C87" i="193"/>
  <c r="O86" i="193"/>
  <c r="N86" i="193"/>
  <c r="J86" i="193"/>
  <c r="AF4" i="193"/>
  <c r="G86" i="193"/>
  <c r="F86" i="193"/>
  <c r="AD4" i="193"/>
  <c r="E86" i="193"/>
  <c r="D86" i="193"/>
  <c r="AB4" i="193"/>
  <c r="C86" i="193"/>
  <c r="N85" i="193"/>
  <c r="F85" i="193"/>
  <c r="J83" i="193"/>
  <c r="C83" i="193"/>
  <c r="A65" i="193"/>
  <c r="AB34" i="193"/>
  <c r="AB33" i="193"/>
  <c r="AB32" i="193"/>
  <c r="AB31" i="193"/>
  <c r="AB30" i="193"/>
  <c r="AB29" i="193"/>
  <c r="AB28" i="193"/>
  <c r="AB27" i="193"/>
  <c r="AB26" i="193"/>
  <c r="AB25" i="193"/>
  <c r="AB24" i="193"/>
  <c r="AB23" i="193"/>
  <c r="AB22" i="193"/>
  <c r="AB21" i="193"/>
  <c r="AB20" i="193"/>
  <c r="AB19" i="193"/>
  <c r="AB18" i="193"/>
  <c r="G19" i="193"/>
  <c r="AB17" i="193"/>
  <c r="AB16" i="193"/>
  <c r="AB15" i="193"/>
  <c r="D16" i="193"/>
  <c r="D15" i="193"/>
  <c r="O14" i="193"/>
  <c r="D14" i="193"/>
  <c r="D13" i="193"/>
  <c r="O10" i="193"/>
  <c r="D10" i="193"/>
  <c r="O9" i="193"/>
  <c r="D9" i="193"/>
  <c r="A7" i="193"/>
  <c r="A4" i="193"/>
  <c r="AB2" i="193"/>
  <c r="A2" i="193"/>
  <c r="AD128" i="192"/>
  <c r="AB128" i="192"/>
  <c r="AD127" i="192"/>
  <c r="AB127" i="192"/>
  <c r="AD125" i="192"/>
  <c r="AB125" i="192"/>
  <c r="AD124" i="192"/>
  <c r="AB124" i="192"/>
  <c r="AB122" i="192"/>
  <c r="AB121" i="192"/>
  <c r="AB120" i="192"/>
  <c r="AB118" i="192"/>
  <c r="O14" i="192"/>
  <c r="AD111" i="192"/>
  <c r="AB111" i="192"/>
  <c r="AD110" i="192"/>
  <c r="AB110" i="192"/>
  <c r="AD109" i="192"/>
  <c r="AB109" i="192"/>
  <c r="AD108" i="192"/>
  <c r="AB108" i="192"/>
  <c r="AD105" i="192"/>
  <c r="AB105" i="192"/>
  <c r="AD104" i="192"/>
  <c r="AB104" i="192"/>
  <c r="O91" i="192"/>
  <c r="N91" i="192"/>
  <c r="M91" i="192"/>
  <c r="L91" i="192"/>
  <c r="K91" i="192"/>
  <c r="AF9" i="192"/>
  <c r="G91" i="192"/>
  <c r="AD9" i="192"/>
  <c r="E91" i="192"/>
  <c r="AB9" i="192"/>
  <c r="C91" i="192"/>
  <c r="O90" i="192"/>
  <c r="N90" i="192"/>
  <c r="M90" i="192"/>
  <c r="L90" i="192"/>
  <c r="K90" i="192"/>
  <c r="AF8" i="192"/>
  <c r="G90" i="192"/>
  <c r="AD8" i="192"/>
  <c r="E90" i="192"/>
  <c r="AB8" i="192"/>
  <c r="C90" i="192"/>
  <c r="O89" i="192"/>
  <c r="N89" i="192"/>
  <c r="M89" i="192"/>
  <c r="L89" i="192"/>
  <c r="J89" i="192"/>
  <c r="AF7" i="192"/>
  <c r="G89" i="192"/>
  <c r="AD7" i="192"/>
  <c r="E89" i="192"/>
  <c r="AB7" i="192"/>
  <c r="C89" i="192"/>
  <c r="O88" i="192"/>
  <c r="N88" i="192"/>
  <c r="M88" i="192"/>
  <c r="L88" i="192"/>
  <c r="J88" i="192"/>
  <c r="AF6" i="192"/>
  <c r="F88" i="192"/>
  <c r="AD6" i="192"/>
  <c r="E88" i="192"/>
  <c r="AB6" i="192"/>
  <c r="C88" i="192"/>
  <c r="O87" i="192"/>
  <c r="N87" i="192"/>
  <c r="M87" i="192"/>
  <c r="L87" i="192"/>
  <c r="J87" i="192"/>
  <c r="AF5" i="192"/>
  <c r="G87" i="192"/>
  <c r="AD5" i="192"/>
  <c r="D87" i="192"/>
  <c r="AB5" i="192"/>
  <c r="C87" i="192"/>
  <c r="O86" i="192"/>
  <c r="N86" i="192"/>
  <c r="J86" i="192"/>
  <c r="AF4" i="192"/>
  <c r="G86" i="192"/>
  <c r="F86" i="192"/>
  <c r="AD4" i="192"/>
  <c r="E86" i="192"/>
  <c r="D86" i="192"/>
  <c r="AB4" i="192"/>
  <c r="C86" i="192"/>
  <c r="N85" i="192"/>
  <c r="F85" i="192"/>
  <c r="J83" i="192"/>
  <c r="C83" i="192"/>
  <c r="A65" i="192"/>
  <c r="AB34" i="192"/>
  <c r="AB33" i="192"/>
  <c r="AB32" i="192"/>
  <c r="AB31" i="192"/>
  <c r="AB30" i="192"/>
  <c r="AB29" i="192"/>
  <c r="AB28" i="192"/>
  <c r="AB27" i="192"/>
  <c r="AB26" i="192"/>
  <c r="AB25" i="192"/>
  <c r="AB24" i="192"/>
  <c r="AB23" i="192"/>
  <c r="AB22" i="192"/>
  <c r="AB21" i="192"/>
  <c r="AB20" i="192"/>
  <c r="AB19" i="192"/>
  <c r="AB18" i="192"/>
  <c r="G19" i="192"/>
  <c r="AB17" i="192"/>
  <c r="AB16" i="192"/>
  <c r="AB15" i="192"/>
  <c r="D16" i="192"/>
  <c r="D15" i="192"/>
  <c r="D14" i="192"/>
  <c r="D13" i="192"/>
  <c r="O10" i="192"/>
  <c r="D10" i="192"/>
  <c r="O9" i="192"/>
  <c r="D9" i="192"/>
  <c r="O8" i="192"/>
  <c r="A7" i="192"/>
  <c r="A4" i="192"/>
  <c r="AB2" i="192"/>
  <c r="A2" i="192"/>
  <c r="AD128" i="191"/>
  <c r="AB128" i="191"/>
  <c r="AD127" i="191"/>
  <c r="O9" i="191"/>
  <c r="AB127" i="191"/>
  <c r="AD125" i="191"/>
  <c r="AB125" i="191"/>
  <c r="AD124" i="191"/>
  <c r="AB124" i="191"/>
  <c r="AB122" i="191"/>
  <c r="AB121" i="191"/>
  <c r="AB120" i="191"/>
  <c r="AB118" i="191"/>
  <c r="O14" i="191"/>
  <c r="AD111" i="191"/>
  <c r="AB111" i="191"/>
  <c r="AD110" i="191"/>
  <c r="AB110" i="191"/>
  <c r="AD109" i="191"/>
  <c r="AB109" i="191"/>
  <c r="AD108" i="191"/>
  <c r="AB108" i="191"/>
  <c r="AD105" i="191"/>
  <c r="AB105" i="191"/>
  <c r="AD104" i="191"/>
  <c r="AB104" i="191"/>
  <c r="O91" i="191"/>
  <c r="N91" i="191"/>
  <c r="M91" i="191"/>
  <c r="L91" i="191"/>
  <c r="K91" i="191"/>
  <c r="AF9" i="191"/>
  <c r="G91" i="191"/>
  <c r="AD9" i="191"/>
  <c r="E91" i="191"/>
  <c r="AB9" i="191"/>
  <c r="C91" i="191"/>
  <c r="O90" i="191"/>
  <c r="N90" i="191"/>
  <c r="M90" i="191"/>
  <c r="L90" i="191"/>
  <c r="K90" i="191"/>
  <c r="AF8" i="191"/>
  <c r="F90" i="191"/>
  <c r="AD8" i="191"/>
  <c r="E90" i="191"/>
  <c r="AB8" i="191"/>
  <c r="C90" i="191"/>
  <c r="O89" i="191"/>
  <c r="N89" i="191"/>
  <c r="M89" i="191"/>
  <c r="L89" i="191"/>
  <c r="J89" i="191"/>
  <c r="AF7" i="191"/>
  <c r="G89" i="191"/>
  <c r="AD7" i="191"/>
  <c r="D89" i="191"/>
  <c r="AB7" i="191"/>
  <c r="C89" i="191"/>
  <c r="O88" i="191"/>
  <c r="N88" i="191"/>
  <c r="M88" i="191"/>
  <c r="L88" i="191"/>
  <c r="J88" i="191"/>
  <c r="AF6" i="191"/>
  <c r="F88" i="191"/>
  <c r="AD6" i="191"/>
  <c r="E88" i="191"/>
  <c r="AB6" i="191"/>
  <c r="C88" i="191"/>
  <c r="O87" i="191"/>
  <c r="N87" i="191"/>
  <c r="M87" i="191"/>
  <c r="L87" i="191"/>
  <c r="J87" i="191"/>
  <c r="AF5" i="191"/>
  <c r="G87" i="191"/>
  <c r="AD5" i="191"/>
  <c r="E87" i="191"/>
  <c r="AB5" i="191"/>
  <c r="C87" i="191"/>
  <c r="O86" i="191"/>
  <c r="N86" i="191"/>
  <c r="J86" i="191"/>
  <c r="AF4" i="191"/>
  <c r="F86" i="191"/>
  <c r="AD4" i="191"/>
  <c r="E86" i="191"/>
  <c r="AB4" i="191"/>
  <c r="D8" i="191"/>
  <c r="C86" i="191"/>
  <c r="N85" i="191"/>
  <c r="F85" i="191"/>
  <c r="J83" i="191"/>
  <c r="C83" i="191"/>
  <c r="A65" i="191"/>
  <c r="AB34" i="191"/>
  <c r="AB33" i="191"/>
  <c r="AB32" i="191"/>
  <c r="AB31" i="191"/>
  <c r="AB30" i="191"/>
  <c r="AB29" i="191"/>
  <c r="AB28" i="191"/>
  <c r="AB27" i="191"/>
  <c r="AB26" i="191"/>
  <c r="AB25" i="191"/>
  <c r="AB24" i="191"/>
  <c r="AB23" i="191"/>
  <c r="AB22" i="191"/>
  <c r="AB21" i="191"/>
  <c r="AB20" i="191"/>
  <c r="AB19" i="191"/>
  <c r="AB18" i="191"/>
  <c r="G19" i="191"/>
  <c r="AB17" i="191"/>
  <c r="AB16" i="191"/>
  <c r="AB15" i="191"/>
  <c r="D16" i="191"/>
  <c r="D15" i="191"/>
  <c r="D14" i="191"/>
  <c r="D13" i="191"/>
  <c r="O10" i="191"/>
  <c r="D10" i="191"/>
  <c r="D9" i="191"/>
  <c r="A7" i="191"/>
  <c r="A4" i="191"/>
  <c r="AB2" i="191"/>
  <c r="A2" i="191"/>
  <c r="AD128" i="190"/>
  <c r="O10" i="190"/>
  <c r="AB128" i="190"/>
  <c r="AD127" i="190"/>
  <c r="O9" i="190"/>
  <c r="AB127" i="190"/>
  <c r="AD125" i="190"/>
  <c r="AB125" i="190"/>
  <c r="AD124" i="190"/>
  <c r="AB124" i="190"/>
  <c r="AB122" i="190"/>
  <c r="AB121" i="190"/>
  <c r="AB120" i="190"/>
  <c r="AB118" i="190"/>
  <c r="AD111" i="190"/>
  <c r="D16" i="190"/>
  <c r="AB111" i="190"/>
  <c r="AD110" i="190"/>
  <c r="AB110" i="190"/>
  <c r="AD109" i="190"/>
  <c r="AB109" i="190"/>
  <c r="AD108" i="190"/>
  <c r="D13" i="190"/>
  <c r="AB108" i="190"/>
  <c r="AD105" i="190"/>
  <c r="AB105" i="190"/>
  <c r="AD104" i="190"/>
  <c r="D9" i="190"/>
  <c r="AB104" i="190"/>
  <c r="O91" i="190"/>
  <c r="N91" i="190"/>
  <c r="M91" i="190"/>
  <c r="L91" i="190"/>
  <c r="K91" i="190"/>
  <c r="AF9" i="190"/>
  <c r="G91" i="190"/>
  <c r="AD9" i="190"/>
  <c r="E91" i="190"/>
  <c r="AB9" i="190"/>
  <c r="C91" i="190"/>
  <c r="O90" i="190"/>
  <c r="N90" i="190"/>
  <c r="M90" i="190"/>
  <c r="L90" i="190"/>
  <c r="K90" i="190"/>
  <c r="AF8" i="190"/>
  <c r="G90" i="190"/>
  <c r="F90" i="190"/>
  <c r="AD8" i="190"/>
  <c r="E90" i="190"/>
  <c r="AB8" i="190"/>
  <c r="C90" i="190"/>
  <c r="O89" i="190"/>
  <c r="N89" i="190"/>
  <c r="M89" i="190"/>
  <c r="L89" i="190"/>
  <c r="J89" i="190"/>
  <c r="AF7" i="190"/>
  <c r="G89" i="190"/>
  <c r="AD7" i="190"/>
  <c r="D89" i="190"/>
  <c r="AB7" i="190"/>
  <c r="C89" i="190"/>
  <c r="O88" i="190"/>
  <c r="N88" i="190"/>
  <c r="M88" i="190"/>
  <c r="L88" i="190"/>
  <c r="J88" i="190"/>
  <c r="AF6" i="190"/>
  <c r="G88" i="190"/>
  <c r="F88" i="190"/>
  <c r="AD6" i="190"/>
  <c r="E88" i="190"/>
  <c r="AB6" i="190"/>
  <c r="C88" i="190"/>
  <c r="O87" i="190"/>
  <c r="N87" i="190"/>
  <c r="M87" i="190"/>
  <c r="L87" i="190"/>
  <c r="J87" i="190"/>
  <c r="AF5" i="190"/>
  <c r="G87" i="190"/>
  <c r="AD5" i="190"/>
  <c r="E87" i="190"/>
  <c r="D87" i="190"/>
  <c r="AB5" i="190"/>
  <c r="C87" i="190"/>
  <c r="O86" i="190"/>
  <c r="N86" i="190"/>
  <c r="J86" i="190"/>
  <c r="AF4" i="190"/>
  <c r="G86" i="190"/>
  <c r="AD4" i="190"/>
  <c r="E86" i="190"/>
  <c r="D86" i="190"/>
  <c r="AB4" i="190"/>
  <c r="C86" i="190"/>
  <c r="N85" i="190"/>
  <c r="F85" i="190"/>
  <c r="J83" i="190"/>
  <c r="C83" i="190"/>
  <c r="A65" i="190"/>
  <c r="AB34" i="190"/>
  <c r="AB33" i="190"/>
  <c r="AB32" i="190"/>
  <c r="AB31" i="190"/>
  <c r="AB30" i="190"/>
  <c r="AB29" i="190"/>
  <c r="AB28" i="190"/>
  <c r="AB27" i="190"/>
  <c r="AB26" i="190"/>
  <c r="AB25" i="190"/>
  <c r="AB24" i="190"/>
  <c r="AB23" i="190"/>
  <c r="AB22" i="190"/>
  <c r="AB21" i="190"/>
  <c r="AB20" i="190"/>
  <c r="AB19" i="190"/>
  <c r="AB18" i="190"/>
  <c r="G19" i="190"/>
  <c r="AB17" i="190"/>
  <c r="AB16" i="190"/>
  <c r="AB15" i="190"/>
  <c r="D15" i="190"/>
  <c r="O14" i="190"/>
  <c r="D14" i="190"/>
  <c r="D10" i="190"/>
  <c r="O8" i="190"/>
  <c r="D8" i="190"/>
  <c r="A7" i="190"/>
  <c r="A4" i="190"/>
  <c r="AB2" i="190"/>
  <c r="A2" i="190"/>
  <c r="AD128" i="189"/>
  <c r="AB128" i="189"/>
  <c r="AD127" i="189"/>
  <c r="AB127" i="189"/>
  <c r="AD125" i="189"/>
  <c r="AB125" i="189"/>
  <c r="AD124" i="189"/>
  <c r="AB124" i="189"/>
  <c r="AB122" i="189"/>
  <c r="AB121" i="189"/>
  <c r="AB120" i="189"/>
  <c r="AB118" i="189"/>
  <c r="AD111" i="189"/>
  <c r="AB111" i="189"/>
  <c r="AD110" i="189"/>
  <c r="AB110" i="189"/>
  <c r="AD109" i="189"/>
  <c r="AB109" i="189"/>
  <c r="AD108" i="189"/>
  <c r="AB108" i="189"/>
  <c r="AD105" i="189"/>
  <c r="AB105" i="189"/>
  <c r="AD104" i="189"/>
  <c r="AB104" i="189"/>
  <c r="O91" i="189"/>
  <c r="N91" i="189"/>
  <c r="M91" i="189"/>
  <c r="L91" i="189"/>
  <c r="K91" i="189"/>
  <c r="AF9" i="189"/>
  <c r="G91" i="189"/>
  <c r="AD9" i="189"/>
  <c r="E91" i="189"/>
  <c r="AB9" i="189"/>
  <c r="C91" i="189"/>
  <c r="O90" i="189"/>
  <c r="N90" i="189"/>
  <c r="M90" i="189"/>
  <c r="L90" i="189"/>
  <c r="K90" i="189"/>
  <c r="AF8" i="189"/>
  <c r="G90" i="189"/>
  <c r="AD8" i="189"/>
  <c r="E90" i="189"/>
  <c r="D90" i="189"/>
  <c r="AB8" i="189"/>
  <c r="C90" i="189"/>
  <c r="O89" i="189"/>
  <c r="N89" i="189"/>
  <c r="M89" i="189"/>
  <c r="L89" i="189"/>
  <c r="J89" i="189"/>
  <c r="AF7" i="189"/>
  <c r="G89" i="189"/>
  <c r="AD7" i="189"/>
  <c r="E89" i="189"/>
  <c r="AB7" i="189"/>
  <c r="C89" i="189"/>
  <c r="O88" i="189"/>
  <c r="N88" i="189"/>
  <c r="M88" i="189"/>
  <c r="L88" i="189"/>
  <c r="J88" i="189"/>
  <c r="AF6" i="189"/>
  <c r="F88" i="189"/>
  <c r="AD6" i="189"/>
  <c r="E88" i="189"/>
  <c r="AB6" i="189"/>
  <c r="C88" i="189"/>
  <c r="O87" i="189"/>
  <c r="N87" i="189"/>
  <c r="M87" i="189"/>
  <c r="L87" i="189"/>
  <c r="J87" i="189"/>
  <c r="AF5" i="189"/>
  <c r="G87" i="189"/>
  <c r="AD5" i="189"/>
  <c r="E87" i="189"/>
  <c r="AB5" i="189"/>
  <c r="C87" i="189"/>
  <c r="O86" i="189"/>
  <c r="N86" i="189"/>
  <c r="L86" i="189"/>
  <c r="J86" i="189"/>
  <c r="AF4" i="189"/>
  <c r="G86" i="189"/>
  <c r="AD4" i="189"/>
  <c r="E86" i="189"/>
  <c r="AB4" i="189"/>
  <c r="C86" i="189"/>
  <c r="N85" i="189"/>
  <c r="F85" i="189"/>
  <c r="J83" i="189"/>
  <c r="C83" i="189"/>
  <c r="A65" i="189"/>
  <c r="AB34" i="189"/>
  <c r="AB33" i="189"/>
  <c r="AB32" i="189"/>
  <c r="AB31" i="189"/>
  <c r="AB30" i="189"/>
  <c r="AB29" i="189"/>
  <c r="AB28" i="189"/>
  <c r="AB27" i="189"/>
  <c r="AB26" i="189"/>
  <c r="AB25" i="189"/>
  <c r="AB24" i="189"/>
  <c r="AB23" i="189"/>
  <c r="AB22" i="189"/>
  <c r="AB21" i="189"/>
  <c r="AB20" i="189"/>
  <c r="AB19" i="189"/>
  <c r="AB18" i="189"/>
  <c r="G19" i="189"/>
  <c r="AB17" i="189"/>
  <c r="AB16" i="189"/>
  <c r="AB15" i="189"/>
  <c r="D16" i="189"/>
  <c r="D15" i="189"/>
  <c r="O14" i="189"/>
  <c r="D14" i="189"/>
  <c r="D13" i="189"/>
  <c r="O10" i="189"/>
  <c r="D10" i="189"/>
  <c r="O9" i="189"/>
  <c r="D9" i="189"/>
  <c r="D8" i="189"/>
  <c r="A7" i="189"/>
  <c r="A4" i="189"/>
  <c r="AB2" i="189"/>
  <c r="A2" i="189"/>
  <c r="AD128" i="188"/>
  <c r="AB128" i="188"/>
  <c r="AD127" i="188"/>
  <c r="AB127" i="188"/>
  <c r="AD125" i="188"/>
  <c r="AB125" i="188"/>
  <c r="AD124" i="188"/>
  <c r="AB124" i="188"/>
  <c r="AB122" i="188"/>
  <c r="AB121" i="188"/>
  <c r="AB120" i="188"/>
  <c r="AB118" i="188"/>
  <c r="AD111" i="188"/>
  <c r="AB111" i="188"/>
  <c r="AD110" i="188"/>
  <c r="AB110" i="188"/>
  <c r="AD109" i="188"/>
  <c r="AB109" i="188"/>
  <c r="AD108" i="188"/>
  <c r="AB108" i="188"/>
  <c r="AD105" i="188"/>
  <c r="AB105" i="188"/>
  <c r="AD104" i="188"/>
  <c r="AB104" i="188"/>
  <c r="O91" i="188"/>
  <c r="N91" i="188"/>
  <c r="M91" i="188"/>
  <c r="L91" i="188"/>
  <c r="K91" i="188"/>
  <c r="AF9" i="188"/>
  <c r="G91" i="188"/>
  <c r="AD9" i="188"/>
  <c r="D91" i="188"/>
  <c r="AB9" i="188"/>
  <c r="C91" i="188"/>
  <c r="O90" i="188"/>
  <c r="N90" i="188"/>
  <c r="M90" i="188"/>
  <c r="L90" i="188"/>
  <c r="K90" i="188"/>
  <c r="AF8" i="188"/>
  <c r="F90" i="188"/>
  <c r="AD8" i="188"/>
  <c r="E90" i="188"/>
  <c r="AB8" i="188"/>
  <c r="C90" i="188"/>
  <c r="O89" i="188"/>
  <c r="N89" i="188"/>
  <c r="M89" i="188"/>
  <c r="L89" i="188"/>
  <c r="J89" i="188"/>
  <c r="AF7" i="188"/>
  <c r="G89" i="188"/>
  <c r="F89" i="188"/>
  <c r="AD7" i="188"/>
  <c r="E89" i="188"/>
  <c r="AB7" i="188"/>
  <c r="C89" i="188"/>
  <c r="O88" i="188"/>
  <c r="N88" i="188"/>
  <c r="M88" i="188"/>
  <c r="L88" i="188"/>
  <c r="J88" i="188"/>
  <c r="AF6" i="188"/>
  <c r="F88" i="188"/>
  <c r="AD6" i="188"/>
  <c r="E88" i="188"/>
  <c r="AB6" i="188"/>
  <c r="C88" i="188"/>
  <c r="O87" i="188"/>
  <c r="N87" i="188"/>
  <c r="M87" i="188"/>
  <c r="L87" i="188"/>
  <c r="J87" i="188"/>
  <c r="AF5" i="188"/>
  <c r="G87" i="188"/>
  <c r="AD5" i="188"/>
  <c r="D87" i="188"/>
  <c r="AB5" i="188"/>
  <c r="C87" i="188"/>
  <c r="O86" i="188"/>
  <c r="N86" i="188"/>
  <c r="J86" i="188"/>
  <c r="AF4" i="188"/>
  <c r="F86" i="188"/>
  <c r="AD4" i="188"/>
  <c r="E86" i="188"/>
  <c r="AB4" i="188"/>
  <c r="C86" i="188"/>
  <c r="N85" i="188"/>
  <c r="F85" i="188"/>
  <c r="J83" i="188"/>
  <c r="C83" i="188"/>
  <c r="A65" i="188"/>
  <c r="AB34" i="188"/>
  <c r="AB33" i="188"/>
  <c r="AB32" i="188"/>
  <c r="AB31" i="188"/>
  <c r="AB30" i="188"/>
  <c r="AB29" i="188"/>
  <c r="AB28" i="188"/>
  <c r="AB27" i="188"/>
  <c r="AB26" i="188"/>
  <c r="AB25" i="188"/>
  <c r="AB24" i="188"/>
  <c r="AB23" i="188"/>
  <c r="AB22" i="188"/>
  <c r="AB21" i="188"/>
  <c r="AB20" i="188"/>
  <c r="AB19" i="188"/>
  <c r="AB18" i="188"/>
  <c r="G19" i="188"/>
  <c r="AB17" i="188"/>
  <c r="AB16" i="188"/>
  <c r="AB15" i="188"/>
  <c r="D16" i="188"/>
  <c r="D15" i="188"/>
  <c r="O14" i="188"/>
  <c r="D14" i="188"/>
  <c r="D13" i="188"/>
  <c r="O10" i="188"/>
  <c r="D10" i="188"/>
  <c r="O9" i="188"/>
  <c r="D9" i="188"/>
  <c r="D8" i="188"/>
  <c r="A7" i="188"/>
  <c r="A4" i="188"/>
  <c r="AB2" i="188"/>
  <c r="A2" i="188"/>
  <c r="AD128" i="187"/>
  <c r="O10" i="187"/>
  <c r="AB128" i="187"/>
  <c r="AD127" i="187"/>
  <c r="AB127" i="187"/>
  <c r="AD125" i="187"/>
  <c r="AB125" i="187"/>
  <c r="AD124" i="187"/>
  <c r="AB124" i="187"/>
  <c r="AB122" i="187"/>
  <c r="AB121" i="187"/>
  <c r="AB120" i="187"/>
  <c r="AB118" i="187"/>
  <c r="AD111" i="187"/>
  <c r="D16" i="187"/>
  <c r="AB111" i="187"/>
  <c r="AD110" i="187"/>
  <c r="AB110" i="187"/>
  <c r="AD109" i="187"/>
  <c r="AB109" i="187"/>
  <c r="AD108" i="187"/>
  <c r="AB108" i="187"/>
  <c r="AD105" i="187"/>
  <c r="D10" i="187"/>
  <c r="AB105" i="187"/>
  <c r="AD104" i="187"/>
  <c r="AB104" i="187"/>
  <c r="O91" i="187"/>
  <c r="N91" i="187"/>
  <c r="M91" i="187"/>
  <c r="L91" i="187"/>
  <c r="K91" i="187"/>
  <c r="AF9" i="187"/>
  <c r="F91" i="187"/>
  <c r="AD9" i="187"/>
  <c r="E91" i="187"/>
  <c r="AB9" i="187"/>
  <c r="C91" i="187"/>
  <c r="O90" i="187"/>
  <c r="N90" i="187"/>
  <c r="M90" i="187"/>
  <c r="L90" i="187"/>
  <c r="K90" i="187"/>
  <c r="AF8" i="187"/>
  <c r="F90" i="187"/>
  <c r="AD8" i="187"/>
  <c r="D90" i="187"/>
  <c r="AB8" i="187"/>
  <c r="C90" i="187"/>
  <c r="O89" i="187"/>
  <c r="N89" i="187"/>
  <c r="M89" i="187"/>
  <c r="L89" i="187"/>
  <c r="J89" i="187"/>
  <c r="AF7" i="187"/>
  <c r="F89" i="187"/>
  <c r="AD7" i="187"/>
  <c r="E89" i="187"/>
  <c r="AB7" i="187"/>
  <c r="C89" i="187"/>
  <c r="O88" i="187"/>
  <c r="N88" i="187"/>
  <c r="M88" i="187"/>
  <c r="L88" i="187"/>
  <c r="J88" i="187"/>
  <c r="AF6" i="187"/>
  <c r="G88" i="187"/>
  <c r="AD6" i="187"/>
  <c r="D88" i="187"/>
  <c r="AB6" i="187"/>
  <c r="C88" i="187"/>
  <c r="O87" i="187"/>
  <c r="N87" i="187"/>
  <c r="M87" i="187"/>
  <c r="L87" i="187"/>
  <c r="J87" i="187"/>
  <c r="AF5" i="187"/>
  <c r="G87" i="187"/>
  <c r="AD5" i="187"/>
  <c r="E87" i="187"/>
  <c r="AB5" i="187"/>
  <c r="C87" i="187"/>
  <c r="O86" i="187"/>
  <c r="N86" i="187"/>
  <c r="M86" i="187"/>
  <c r="J86" i="187"/>
  <c r="AF4" i="187"/>
  <c r="G86" i="187"/>
  <c r="AD4" i="187"/>
  <c r="E86" i="187"/>
  <c r="AB4" i="187"/>
  <c r="C86" i="187"/>
  <c r="N85" i="187"/>
  <c r="F85" i="187"/>
  <c r="J83" i="187"/>
  <c r="C83" i="187"/>
  <c r="A65" i="187"/>
  <c r="AB34" i="187"/>
  <c r="AB33" i="187"/>
  <c r="AB32" i="187"/>
  <c r="AB31" i="187"/>
  <c r="AB30" i="187"/>
  <c r="AB29" i="187"/>
  <c r="AB28" i="187"/>
  <c r="AB27" i="187"/>
  <c r="AB26" i="187"/>
  <c r="AB25" i="187"/>
  <c r="AB24" i="187"/>
  <c r="AB23" i="187"/>
  <c r="AB22" i="187"/>
  <c r="AB21" i="187"/>
  <c r="AB20" i="187"/>
  <c r="AB19" i="187"/>
  <c r="AB18" i="187"/>
  <c r="G19" i="187"/>
  <c r="AB17" i="187"/>
  <c r="AB16" i="187"/>
  <c r="AB15" i="187"/>
  <c r="D15" i="187"/>
  <c r="O14" i="187"/>
  <c r="D14" i="187"/>
  <c r="D13" i="187"/>
  <c r="O9" i="187"/>
  <c r="D9" i="187"/>
  <c r="A7" i="187"/>
  <c r="A4" i="187"/>
  <c r="AB2" i="187"/>
  <c r="A2" i="187"/>
  <c r="AD128" i="186"/>
  <c r="AB128" i="186"/>
  <c r="AD127" i="186"/>
  <c r="O9" i="186"/>
  <c r="AB127" i="186"/>
  <c r="AD125" i="186"/>
  <c r="AB125" i="186"/>
  <c r="AD124" i="186"/>
  <c r="AB124" i="186"/>
  <c r="AB122" i="186"/>
  <c r="AB121" i="186"/>
  <c r="AB120" i="186"/>
  <c r="AB118" i="186"/>
  <c r="AD111" i="186"/>
  <c r="AB111" i="186"/>
  <c r="AD110" i="186"/>
  <c r="D15" i="186"/>
  <c r="AB110" i="186"/>
  <c r="AD109" i="186"/>
  <c r="AB109" i="186"/>
  <c r="AD108" i="186"/>
  <c r="D13" i="186"/>
  <c r="AB108" i="186"/>
  <c r="AD105" i="186"/>
  <c r="AB105" i="186"/>
  <c r="AD104" i="186"/>
  <c r="D9" i="186"/>
  <c r="AB104" i="186"/>
  <c r="O91" i="186"/>
  <c r="N91" i="186"/>
  <c r="M91" i="186"/>
  <c r="L91" i="186"/>
  <c r="K91" i="186"/>
  <c r="AF9" i="186"/>
  <c r="G91" i="186"/>
  <c r="AD9" i="186"/>
  <c r="D91" i="186"/>
  <c r="AB9" i="186"/>
  <c r="C91" i="186"/>
  <c r="O90" i="186"/>
  <c r="N90" i="186"/>
  <c r="M90" i="186"/>
  <c r="L90" i="186"/>
  <c r="K90" i="186"/>
  <c r="AF8" i="186"/>
  <c r="G90" i="186"/>
  <c r="AD8" i="186"/>
  <c r="E90" i="186"/>
  <c r="AB8" i="186"/>
  <c r="C90" i="186"/>
  <c r="O89" i="186"/>
  <c r="N89" i="186"/>
  <c r="M89" i="186"/>
  <c r="L89" i="186"/>
  <c r="J89" i="186"/>
  <c r="AF7" i="186"/>
  <c r="G89" i="186"/>
  <c r="AD7" i="186"/>
  <c r="E89" i="186"/>
  <c r="AB7" i="186"/>
  <c r="C89" i="186"/>
  <c r="O88" i="186"/>
  <c r="N88" i="186"/>
  <c r="M88" i="186"/>
  <c r="L88" i="186"/>
  <c r="J88" i="186"/>
  <c r="AF6" i="186"/>
  <c r="F88" i="186"/>
  <c r="AD6" i="186"/>
  <c r="E88" i="186"/>
  <c r="AB6" i="186"/>
  <c r="C88" i="186"/>
  <c r="O87" i="186"/>
  <c r="N87" i="186"/>
  <c r="M87" i="186"/>
  <c r="L87" i="186"/>
  <c r="J87" i="186"/>
  <c r="AF5" i="186"/>
  <c r="G87" i="186"/>
  <c r="AD5" i="186"/>
  <c r="E87" i="186"/>
  <c r="AB5" i="186"/>
  <c r="C87" i="186"/>
  <c r="O86" i="186"/>
  <c r="N86" i="186"/>
  <c r="J86" i="186"/>
  <c r="AF4" i="186"/>
  <c r="F86" i="186"/>
  <c r="AD4" i="186"/>
  <c r="E86" i="186"/>
  <c r="AB4" i="186"/>
  <c r="C86" i="186"/>
  <c r="N85" i="186"/>
  <c r="F85" i="186"/>
  <c r="J83" i="186"/>
  <c r="C83" i="186"/>
  <c r="A65" i="186"/>
  <c r="AB34" i="186"/>
  <c r="AB33" i="186"/>
  <c r="AB32" i="186"/>
  <c r="AB31" i="186"/>
  <c r="AB30" i="186"/>
  <c r="AB29" i="186"/>
  <c r="AB28" i="186"/>
  <c r="AB27" i="186"/>
  <c r="AB26" i="186"/>
  <c r="AB25" i="186"/>
  <c r="AB24" i="186"/>
  <c r="AB23" i="186"/>
  <c r="AB22" i="186"/>
  <c r="AB21" i="186"/>
  <c r="AB20" i="186"/>
  <c r="AB19" i="186"/>
  <c r="AB18" i="186"/>
  <c r="G19" i="186"/>
  <c r="AB17" i="186"/>
  <c r="AB16" i="186"/>
  <c r="AB15" i="186"/>
  <c r="D16" i="186"/>
  <c r="O14" i="186"/>
  <c r="D14" i="186"/>
  <c r="O10" i="186"/>
  <c r="D10" i="186"/>
  <c r="D8" i="186"/>
  <c r="A7" i="186"/>
  <c r="A4" i="186"/>
  <c r="AB2" i="186"/>
  <c r="A2" i="186"/>
  <c r="AD128" i="185"/>
  <c r="AB128" i="185"/>
  <c r="AD127" i="185"/>
  <c r="O9" i="185"/>
  <c r="AB127" i="185"/>
  <c r="AD125" i="185"/>
  <c r="AB125" i="185"/>
  <c r="AD124" i="185"/>
  <c r="AB124" i="185"/>
  <c r="AB122" i="185"/>
  <c r="AB121" i="185"/>
  <c r="AB120" i="185"/>
  <c r="AB118" i="185"/>
  <c r="AD111" i="185"/>
  <c r="AB111" i="185"/>
  <c r="AD110" i="185"/>
  <c r="AB110" i="185"/>
  <c r="AD109" i="185"/>
  <c r="AB109" i="185"/>
  <c r="AD108" i="185"/>
  <c r="D13" i="185"/>
  <c r="AB108" i="185"/>
  <c r="AD105" i="185"/>
  <c r="AB105" i="185"/>
  <c r="AD104" i="185"/>
  <c r="D9" i="185"/>
  <c r="AB104" i="185"/>
  <c r="O91" i="185"/>
  <c r="N91" i="185"/>
  <c r="M91" i="185"/>
  <c r="L91" i="185"/>
  <c r="K91" i="185"/>
  <c r="AF9" i="185"/>
  <c r="F91" i="185"/>
  <c r="G91" i="185"/>
  <c r="AD9" i="185"/>
  <c r="E91" i="185"/>
  <c r="AB9" i="185"/>
  <c r="C91" i="185"/>
  <c r="O90" i="185"/>
  <c r="N90" i="185"/>
  <c r="M90" i="185"/>
  <c r="L90" i="185"/>
  <c r="K90" i="185"/>
  <c r="AF8" i="185"/>
  <c r="G90" i="185"/>
  <c r="AD8" i="185"/>
  <c r="E90" i="185"/>
  <c r="AB8" i="185"/>
  <c r="C90" i="185"/>
  <c r="O89" i="185"/>
  <c r="N89" i="185"/>
  <c r="M89" i="185"/>
  <c r="L89" i="185"/>
  <c r="J89" i="185"/>
  <c r="AF7" i="185"/>
  <c r="G89" i="185"/>
  <c r="AD7" i="185"/>
  <c r="E89" i="185"/>
  <c r="AB7" i="185"/>
  <c r="C89" i="185"/>
  <c r="O88" i="185"/>
  <c r="N88" i="185"/>
  <c r="M88" i="185"/>
  <c r="L88" i="185"/>
  <c r="J88" i="185"/>
  <c r="AF6" i="185"/>
  <c r="F88" i="185"/>
  <c r="AD6" i="185"/>
  <c r="E88" i="185"/>
  <c r="AB6" i="185"/>
  <c r="C88" i="185"/>
  <c r="O87" i="185"/>
  <c r="N87" i="185"/>
  <c r="M87" i="185"/>
  <c r="L87" i="185"/>
  <c r="J87" i="185"/>
  <c r="AF5" i="185"/>
  <c r="F87" i="185"/>
  <c r="AD5" i="185"/>
  <c r="E87" i="185"/>
  <c r="AB5" i="185"/>
  <c r="C87" i="185"/>
  <c r="O86" i="185"/>
  <c r="N86" i="185"/>
  <c r="J86" i="185"/>
  <c r="AF4" i="185"/>
  <c r="G86" i="185"/>
  <c r="AD4" i="185"/>
  <c r="E86" i="185"/>
  <c r="AB4" i="185"/>
  <c r="D8" i="185"/>
  <c r="N85" i="185"/>
  <c r="F85" i="185"/>
  <c r="J83" i="185"/>
  <c r="C83" i="185"/>
  <c r="A65" i="185"/>
  <c r="AB34" i="185"/>
  <c r="AB33" i="185"/>
  <c r="AB32" i="185"/>
  <c r="AB31" i="185"/>
  <c r="AB30" i="185"/>
  <c r="AB29" i="185"/>
  <c r="AB28" i="185"/>
  <c r="AB27" i="185"/>
  <c r="AB26" i="185"/>
  <c r="AB25" i="185"/>
  <c r="AB24" i="185"/>
  <c r="AB23" i="185"/>
  <c r="AB22" i="185"/>
  <c r="AB21" i="185"/>
  <c r="AB20" i="185"/>
  <c r="AB19" i="185"/>
  <c r="AB18" i="185"/>
  <c r="G19" i="185"/>
  <c r="AB17" i="185"/>
  <c r="AB16" i="185"/>
  <c r="AB15" i="185"/>
  <c r="D16" i="185"/>
  <c r="D15" i="185"/>
  <c r="O14" i="185"/>
  <c r="D14" i="185"/>
  <c r="O10" i="185"/>
  <c r="D10" i="185"/>
  <c r="O8" i="185"/>
  <c r="A7" i="185"/>
  <c r="A4" i="185"/>
  <c r="AB2" i="185"/>
  <c r="A2" i="185"/>
  <c r="AD128" i="184"/>
  <c r="O10" i="184"/>
  <c r="AB128" i="184"/>
  <c r="AD127" i="184"/>
  <c r="O9" i="184"/>
  <c r="AB127" i="184"/>
  <c r="AD125" i="184"/>
  <c r="AB125" i="184"/>
  <c r="AD124" i="184"/>
  <c r="AB124" i="184"/>
  <c r="AB122" i="184"/>
  <c r="AB121" i="184"/>
  <c r="AB120" i="184"/>
  <c r="AB118" i="184"/>
  <c r="AD111" i="184"/>
  <c r="D16" i="184"/>
  <c r="AB111" i="184"/>
  <c r="AD110" i="184"/>
  <c r="AB110" i="184"/>
  <c r="AD109" i="184"/>
  <c r="AB109" i="184"/>
  <c r="AD108" i="184"/>
  <c r="D13" i="184"/>
  <c r="AB108" i="184"/>
  <c r="AD105" i="184"/>
  <c r="D10" i="184"/>
  <c r="AB105" i="184"/>
  <c r="AD104" i="184"/>
  <c r="D9" i="184"/>
  <c r="AB104" i="184"/>
  <c r="O91" i="184"/>
  <c r="N91" i="184"/>
  <c r="M91" i="184"/>
  <c r="L91" i="184"/>
  <c r="K91" i="184"/>
  <c r="AF9" i="184"/>
  <c r="F91" i="184"/>
  <c r="AD9" i="184"/>
  <c r="E91" i="184"/>
  <c r="AB9" i="184"/>
  <c r="C91" i="184"/>
  <c r="O90" i="184"/>
  <c r="N90" i="184"/>
  <c r="M90" i="184"/>
  <c r="L90" i="184"/>
  <c r="K90" i="184"/>
  <c r="AF8" i="184"/>
  <c r="G90" i="184"/>
  <c r="AD8" i="184"/>
  <c r="D90" i="184"/>
  <c r="AB8" i="184"/>
  <c r="C90" i="184"/>
  <c r="O89" i="184"/>
  <c r="N89" i="184"/>
  <c r="M89" i="184"/>
  <c r="L89" i="184"/>
  <c r="J89" i="184"/>
  <c r="AF7" i="184"/>
  <c r="G89" i="184"/>
  <c r="AD7" i="184"/>
  <c r="E89" i="184"/>
  <c r="AB7" i="184"/>
  <c r="C89" i="184"/>
  <c r="O88" i="184"/>
  <c r="N88" i="184"/>
  <c r="M88" i="184"/>
  <c r="L88" i="184"/>
  <c r="J88" i="184"/>
  <c r="AF6" i="184"/>
  <c r="F88" i="184"/>
  <c r="G88" i="184"/>
  <c r="AD6" i="184"/>
  <c r="E88" i="184"/>
  <c r="AB6" i="184"/>
  <c r="C88" i="184"/>
  <c r="O87" i="184"/>
  <c r="N87" i="184"/>
  <c r="M87" i="184"/>
  <c r="L87" i="184"/>
  <c r="J87" i="184"/>
  <c r="AF5" i="184"/>
  <c r="F87" i="184"/>
  <c r="AD5" i="184"/>
  <c r="E87" i="184"/>
  <c r="AB5" i="184"/>
  <c r="C87" i="184"/>
  <c r="O86" i="184"/>
  <c r="N86" i="184"/>
  <c r="J86" i="184"/>
  <c r="AF4" i="184"/>
  <c r="G86" i="184"/>
  <c r="AD4" i="184"/>
  <c r="E86" i="184"/>
  <c r="AB4" i="184"/>
  <c r="C86" i="184"/>
  <c r="N85" i="184"/>
  <c r="F85" i="184"/>
  <c r="J83" i="184"/>
  <c r="C83" i="184"/>
  <c r="A65" i="184"/>
  <c r="AB34" i="184"/>
  <c r="AB33" i="184"/>
  <c r="AB32" i="184"/>
  <c r="AB31" i="184"/>
  <c r="AB30" i="184"/>
  <c r="AB29" i="184"/>
  <c r="AB28" i="184"/>
  <c r="AB27" i="184"/>
  <c r="AB26" i="184"/>
  <c r="AB25" i="184"/>
  <c r="AB24" i="184"/>
  <c r="AB23" i="184"/>
  <c r="AB22" i="184"/>
  <c r="AB21" i="184"/>
  <c r="AB20" i="184"/>
  <c r="AB19" i="184"/>
  <c r="AB18" i="184"/>
  <c r="G19" i="184"/>
  <c r="AB17" i="184"/>
  <c r="AB16" i="184"/>
  <c r="AB15" i="184"/>
  <c r="D15" i="184"/>
  <c r="O14" i="184"/>
  <c r="D14" i="184"/>
  <c r="D8" i="184"/>
  <c r="A7" i="184"/>
  <c r="A4" i="184"/>
  <c r="AB2" i="184"/>
  <c r="A2" i="184"/>
  <c r="AD128" i="183"/>
  <c r="AB128" i="183"/>
  <c r="AD127" i="183"/>
  <c r="AB127" i="183"/>
  <c r="AD125" i="183"/>
  <c r="AB125" i="183"/>
  <c r="AD124" i="183"/>
  <c r="AB124" i="183"/>
  <c r="AB122" i="183"/>
  <c r="AB121" i="183"/>
  <c r="AB120" i="183"/>
  <c r="AB118" i="183"/>
  <c r="AD111" i="183"/>
  <c r="AB111" i="183"/>
  <c r="AD110" i="183"/>
  <c r="AB110" i="183"/>
  <c r="AD109" i="183"/>
  <c r="AB109" i="183"/>
  <c r="AD108" i="183"/>
  <c r="AB108" i="183"/>
  <c r="AD105" i="183"/>
  <c r="AB105" i="183"/>
  <c r="AD104" i="183"/>
  <c r="AB104" i="183"/>
  <c r="O91" i="183"/>
  <c r="N91" i="183"/>
  <c r="M91" i="183"/>
  <c r="L91" i="183"/>
  <c r="K91" i="183"/>
  <c r="AF9" i="183"/>
  <c r="G91" i="183"/>
  <c r="AD9" i="183"/>
  <c r="D91" i="183"/>
  <c r="AB9" i="183"/>
  <c r="C91" i="183"/>
  <c r="O90" i="183"/>
  <c r="N90" i="183"/>
  <c r="M90" i="183"/>
  <c r="L90" i="183"/>
  <c r="K90" i="183"/>
  <c r="AF8" i="183"/>
  <c r="F90" i="183"/>
  <c r="G90" i="183"/>
  <c r="AD8" i="183"/>
  <c r="E90" i="183"/>
  <c r="D90" i="183"/>
  <c r="AB8" i="183"/>
  <c r="C90" i="183"/>
  <c r="O89" i="183"/>
  <c r="N89" i="183"/>
  <c r="M89" i="183"/>
  <c r="L89" i="183"/>
  <c r="J89" i="183"/>
  <c r="AF7" i="183"/>
  <c r="F89" i="183"/>
  <c r="AD7" i="183"/>
  <c r="D89" i="183"/>
  <c r="E89" i="183"/>
  <c r="AB7" i="183"/>
  <c r="C89" i="183"/>
  <c r="O88" i="183"/>
  <c r="N88" i="183"/>
  <c r="M88" i="183"/>
  <c r="L88" i="183"/>
  <c r="J88" i="183"/>
  <c r="AF6" i="183"/>
  <c r="G88" i="183"/>
  <c r="AD6" i="183"/>
  <c r="E88" i="183"/>
  <c r="AB6" i="183"/>
  <c r="C88" i="183"/>
  <c r="O87" i="183"/>
  <c r="N87" i="183"/>
  <c r="M87" i="183"/>
  <c r="L87" i="183"/>
  <c r="J87" i="183"/>
  <c r="AF5" i="183"/>
  <c r="G87" i="183"/>
  <c r="AD5" i="183"/>
  <c r="E87" i="183"/>
  <c r="D87" i="183"/>
  <c r="AB5" i="183"/>
  <c r="C87" i="183"/>
  <c r="O86" i="183"/>
  <c r="N86" i="183"/>
  <c r="J86" i="183"/>
  <c r="AF4" i="183"/>
  <c r="G86" i="183"/>
  <c r="AD4" i="183"/>
  <c r="D86" i="183"/>
  <c r="AB4" i="183"/>
  <c r="C86" i="183"/>
  <c r="N85" i="183"/>
  <c r="F85" i="183"/>
  <c r="J83" i="183"/>
  <c r="C83" i="183"/>
  <c r="A65" i="183"/>
  <c r="AB34" i="183"/>
  <c r="AB33" i="183"/>
  <c r="AB32" i="183"/>
  <c r="AB31" i="183"/>
  <c r="AB30" i="183"/>
  <c r="AB29" i="183"/>
  <c r="AB28" i="183"/>
  <c r="AB27" i="183"/>
  <c r="AB26" i="183"/>
  <c r="AB25" i="183"/>
  <c r="AB24" i="183"/>
  <c r="AB23" i="183"/>
  <c r="AB22" i="183"/>
  <c r="AB21" i="183"/>
  <c r="AB20" i="183"/>
  <c r="AB19" i="183"/>
  <c r="AB18" i="183"/>
  <c r="G19" i="183"/>
  <c r="AB17" i="183"/>
  <c r="AB16" i="183"/>
  <c r="AB15" i="183"/>
  <c r="D16" i="183"/>
  <c r="D15" i="183"/>
  <c r="O14" i="183"/>
  <c r="D14" i="183"/>
  <c r="D13" i="183"/>
  <c r="O10" i="183"/>
  <c r="D10" i="183"/>
  <c r="O9" i="183"/>
  <c r="D9" i="183"/>
  <c r="A7" i="183"/>
  <c r="A4" i="183"/>
  <c r="AB2" i="183"/>
  <c r="A2" i="183"/>
  <c r="AD128" i="182"/>
  <c r="O10" i="182"/>
  <c r="AB128" i="182"/>
  <c r="AD127" i="182"/>
  <c r="AB127" i="182"/>
  <c r="AD125" i="182"/>
  <c r="AB125" i="182"/>
  <c r="AD124" i="182"/>
  <c r="AB124" i="182"/>
  <c r="AB122" i="182"/>
  <c r="AB121" i="182"/>
  <c r="AB120" i="182"/>
  <c r="AB118" i="182"/>
  <c r="AD111" i="182"/>
  <c r="D16" i="182"/>
  <c r="AB111" i="182"/>
  <c r="AD110" i="182"/>
  <c r="D15" i="182"/>
  <c r="AB110" i="182"/>
  <c r="AD109" i="182"/>
  <c r="D14" i="182"/>
  <c r="AB109" i="182"/>
  <c r="AD108" i="182"/>
  <c r="D13" i="182"/>
  <c r="AB108" i="182"/>
  <c r="AD105" i="182"/>
  <c r="AB105" i="182"/>
  <c r="AD104" i="182"/>
  <c r="AB104" i="182"/>
  <c r="O91" i="182"/>
  <c r="N91" i="182"/>
  <c r="M91" i="182"/>
  <c r="L91" i="182"/>
  <c r="K91" i="182"/>
  <c r="AF9" i="182"/>
  <c r="F91" i="182"/>
  <c r="AD9" i="182"/>
  <c r="E91" i="182"/>
  <c r="AB9" i="182"/>
  <c r="C91" i="182"/>
  <c r="O90" i="182"/>
  <c r="N90" i="182"/>
  <c r="M90" i="182"/>
  <c r="L90" i="182"/>
  <c r="K90" i="182"/>
  <c r="AF8" i="182"/>
  <c r="G90" i="182"/>
  <c r="AD8" i="182"/>
  <c r="D90" i="182"/>
  <c r="E90" i="182"/>
  <c r="AB8" i="182"/>
  <c r="C90" i="182"/>
  <c r="O89" i="182"/>
  <c r="N89" i="182"/>
  <c r="M89" i="182"/>
  <c r="L89" i="182"/>
  <c r="J89" i="182"/>
  <c r="AF7" i="182"/>
  <c r="F89" i="182"/>
  <c r="AD7" i="182"/>
  <c r="E89" i="182"/>
  <c r="AB7" i="182"/>
  <c r="C89" i="182"/>
  <c r="O88" i="182"/>
  <c r="N88" i="182"/>
  <c r="M88" i="182"/>
  <c r="L88" i="182"/>
  <c r="J88" i="182"/>
  <c r="AF6" i="182"/>
  <c r="G88" i="182"/>
  <c r="AD6" i="182"/>
  <c r="D88" i="182"/>
  <c r="AB6" i="182"/>
  <c r="C88" i="182"/>
  <c r="O87" i="182"/>
  <c r="N87" i="182"/>
  <c r="M87" i="182"/>
  <c r="L87" i="182"/>
  <c r="J87" i="182"/>
  <c r="AF5" i="182"/>
  <c r="G87" i="182"/>
  <c r="AD5" i="182"/>
  <c r="E87" i="182"/>
  <c r="AB5" i="182"/>
  <c r="C87" i="182"/>
  <c r="O86" i="182"/>
  <c r="N86" i="182"/>
  <c r="L86" i="182"/>
  <c r="J86" i="182"/>
  <c r="AF4" i="182"/>
  <c r="G86" i="182"/>
  <c r="AD4" i="182"/>
  <c r="E86" i="182"/>
  <c r="AB4" i="182"/>
  <c r="C86" i="182"/>
  <c r="N85" i="182"/>
  <c r="F85" i="182"/>
  <c r="J83" i="182"/>
  <c r="C83" i="182"/>
  <c r="A65" i="182"/>
  <c r="A50" i="182"/>
  <c r="AB34" i="182"/>
  <c r="AB33" i="182"/>
  <c r="AB32" i="182"/>
  <c r="AB31" i="182"/>
  <c r="AB30" i="182"/>
  <c r="AB29" i="182"/>
  <c r="AB28" i="182"/>
  <c r="AB27" i="182"/>
  <c r="AB26" i="182"/>
  <c r="AB25" i="182"/>
  <c r="AB24" i="182"/>
  <c r="AB23" i="182"/>
  <c r="AB22" i="182"/>
  <c r="AB21" i="182"/>
  <c r="AB20" i="182"/>
  <c r="AB19" i="182"/>
  <c r="AB18" i="182"/>
  <c r="G19" i="182"/>
  <c r="A19" i="182"/>
  <c r="AB17" i="182"/>
  <c r="AB16" i="182"/>
  <c r="AB15" i="182"/>
  <c r="O14" i="182"/>
  <c r="D10" i="182"/>
  <c r="O9" i="182"/>
  <c r="D9" i="182"/>
  <c r="O8" i="182"/>
  <c r="D8" i="182"/>
  <c r="A7" i="182"/>
  <c r="A4" i="182"/>
  <c r="AB2" i="182"/>
  <c r="A2" i="182"/>
  <c r="AD128" i="181"/>
  <c r="AB128" i="181"/>
  <c r="AD127" i="181"/>
  <c r="AB127" i="181"/>
  <c r="AD125" i="181"/>
  <c r="AB125" i="181"/>
  <c r="AD124" i="181"/>
  <c r="AB124" i="181"/>
  <c r="AB122" i="181"/>
  <c r="AB121" i="181"/>
  <c r="AB120" i="181"/>
  <c r="AB118" i="181"/>
  <c r="AD111" i="181"/>
  <c r="AB111" i="181"/>
  <c r="AD110" i="181"/>
  <c r="AB110" i="181"/>
  <c r="AD109" i="181"/>
  <c r="AB109" i="181"/>
  <c r="AD108" i="181"/>
  <c r="AB108" i="181"/>
  <c r="AD105" i="181"/>
  <c r="AB105" i="181"/>
  <c r="AD104" i="181"/>
  <c r="AB104" i="181"/>
  <c r="O91" i="181"/>
  <c r="N91" i="181"/>
  <c r="M91" i="181"/>
  <c r="L91" i="181"/>
  <c r="K91" i="181"/>
  <c r="AF9" i="181"/>
  <c r="G91" i="181"/>
  <c r="AD9" i="181"/>
  <c r="E91" i="181"/>
  <c r="AB9" i="181"/>
  <c r="C91" i="181"/>
  <c r="O90" i="181"/>
  <c r="N90" i="181"/>
  <c r="M90" i="181"/>
  <c r="L90" i="181"/>
  <c r="K90" i="181"/>
  <c r="AF8" i="181"/>
  <c r="F90" i="181"/>
  <c r="AD8" i="181"/>
  <c r="E90" i="181"/>
  <c r="AB8" i="181"/>
  <c r="C90" i="181"/>
  <c r="O89" i="181"/>
  <c r="N89" i="181"/>
  <c r="M89" i="181"/>
  <c r="L89" i="181"/>
  <c r="J89" i="181"/>
  <c r="AF7" i="181"/>
  <c r="G89" i="181"/>
  <c r="F89" i="181"/>
  <c r="AD7" i="181"/>
  <c r="D89" i="181"/>
  <c r="E89" i="181"/>
  <c r="AB7" i="181"/>
  <c r="C89" i="181"/>
  <c r="O88" i="181"/>
  <c r="N88" i="181"/>
  <c r="M88" i="181"/>
  <c r="L88" i="181"/>
  <c r="J88" i="181"/>
  <c r="AF6" i="181"/>
  <c r="G88" i="181"/>
  <c r="AD6" i="181"/>
  <c r="E88" i="181"/>
  <c r="AB6" i="181"/>
  <c r="C88" i="181"/>
  <c r="O87" i="181"/>
  <c r="N87" i="181"/>
  <c r="M87" i="181"/>
  <c r="L87" i="181"/>
  <c r="J87" i="181"/>
  <c r="AF5" i="181"/>
  <c r="G87" i="181"/>
  <c r="AD5" i="181"/>
  <c r="E87" i="181"/>
  <c r="AB5" i="181"/>
  <c r="C87" i="181"/>
  <c r="O86" i="181"/>
  <c r="N86" i="181"/>
  <c r="J86" i="181"/>
  <c r="AF4" i="181"/>
  <c r="F86" i="181"/>
  <c r="AD4" i="181"/>
  <c r="E86" i="181"/>
  <c r="AB4" i="181"/>
  <c r="C86" i="181"/>
  <c r="N85" i="181"/>
  <c r="F85" i="181"/>
  <c r="J83" i="181"/>
  <c r="C83" i="181"/>
  <c r="A65" i="181"/>
  <c r="AB34" i="181"/>
  <c r="AB33" i="181"/>
  <c r="AB32" i="181"/>
  <c r="AB31" i="181"/>
  <c r="AB30" i="181"/>
  <c r="AB29" i="181"/>
  <c r="AB28" i="181"/>
  <c r="AB27" i="181"/>
  <c r="AB26" i="181"/>
  <c r="AB25" i="181"/>
  <c r="AB24" i="181"/>
  <c r="AB23" i="181"/>
  <c r="AB22" i="181"/>
  <c r="AB21" i="181"/>
  <c r="AB20" i="181"/>
  <c r="AB19" i="181"/>
  <c r="AB18" i="181"/>
  <c r="G19" i="181"/>
  <c r="AB17" i="181"/>
  <c r="AB16" i="181"/>
  <c r="AB15" i="181"/>
  <c r="D16" i="181"/>
  <c r="D15" i="181"/>
  <c r="O14" i="181"/>
  <c r="D14" i="181"/>
  <c r="D13" i="181"/>
  <c r="O10" i="181"/>
  <c r="D10" i="181"/>
  <c r="O9" i="181"/>
  <c r="D9" i="181"/>
  <c r="D8" i="181"/>
  <c r="A7" i="181"/>
  <c r="A4" i="181"/>
  <c r="AB2" i="181"/>
  <c r="A2" i="181"/>
  <c r="AD128" i="180"/>
  <c r="O10" i="180"/>
  <c r="AB128" i="180"/>
  <c r="AD127" i="180"/>
  <c r="AB127" i="180"/>
  <c r="AD125" i="180"/>
  <c r="AB125" i="180"/>
  <c r="AD124" i="180"/>
  <c r="AB124" i="180"/>
  <c r="AB122" i="180"/>
  <c r="AB121" i="180"/>
  <c r="AB120" i="180"/>
  <c r="AB118" i="180"/>
  <c r="O14" i="180"/>
  <c r="AD111" i="180"/>
  <c r="D16" i="180"/>
  <c r="AB111" i="180"/>
  <c r="AD110" i="180"/>
  <c r="D15" i="180"/>
  <c r="AB110" i="180"/>
  <c r="AD109" i="180"/>
  <c r="AB109" i="180"/>
  <c r="AD108" i="180"/>
  <c r="D13" i="180"/>
  <c r="AB108" i="180"/>
  <c r="AD105" i="180"/>
  <c r="D10" i="180"/>
  <c r="AB105" i="180"/>
  <c r="AD104" i="180"/>
  <c r="D9" i="180"/>
  <c r="AB104" i="180"/>
  <c r="O91" i="180"/>
  <c r="N91" i="180"/>
  <c r="M91" i="180"/>
  <c r="L91" i="180"/>
  <c r="K91" i="180"/>
  <c r="AF9" i="180"/>
  <c r="G91" i="180"/>
  <c r="AD9" i="180"/>
  <c r="E91" i="180"/>
  <c r="AB9" i="180"/>
  <c r="C91" i="180"/>
  <c r="O90" i="180"/>
  <c r="N90" i="180"/>
  <c r="M90" i="180"/>
  <c r="L90" i="180"/>
  <c r="K90" i="180"/>
  <c r="AF8" i="180"/>
  <c r="G90" i="180"/>
  <c r="AD8" i="180"/>
  <c r="E90" i="180"/>
  <c r="D90" i="180"/>
  <c r="AB8" i="180"/>
  <c r="C90" i="180"/>
  <c r="O89" i="180"/>
  <c r="N89" i="180"/>
  <c r="M89" i="180"/>
  <c r="L89" i="180"/>
  <c r="J89" i="180"/>
  <c r="AF7" i="180"/>
  <c r="G89" i="180"/>
  <c r="F89" i="180"/>
  <c r="AD7" i="180"/>
  <c r="E89" i="180"/>
  <c r="AB7" i="180"/>
  <c r="C89" i="180"/>
  <c r="O88" i="180"/>
  <c r="N88" i="180"/>
  <c r="M88" i="180"/>
  <c r="L88" i="180"/>
  <c r="J88" i="180"/>
  <c r="AF6" i="180"/>
  <c r="G88" i="180"/>
  <c r="AD6" i="180"/>
  <c r="E88" i="180"/>
  <c r="D88" i="180"/>
  <c r="AB6" i="180"/>
  <c r="C88" i="180"/>
  <c r="O87" i="180"/>
  <c r="N87" i="180"/>
  <c r="M87" i="180"/>
  <c r="L87" i="180"/>
  <c r="J87" i="180"/>
  <c r="AF5" i="180"/>
  <c r="G87" i="180"/>
  <c r="AD5" i="180"/>
  <c r="E87" i="180"/>
  <c r="AB5" i="180"/>
  <c r="C87" i="180"/>
  <c r="O86" i="180"/>
  <c r="N86" i="180"/>
  <c r="J86" i="180"/>
  <c r="AF4" i="180"/>
  <c r="G86" i="180"/>
  <c r="AD4" i="180"/>
  <c r="D86" i="180"/>
  <c r="E86" i="180"/>
  <c r="AB4" i="180"/>
  <c r="C86" i="180"/>
  <c r="N85" i="180"/>
  <c r="F85" i="180"/>
  <c r="J83" i="180"/>
  <c r="C83" i="180"/>
  <c r="A65" i="180"/>
  <c r="AB34" i="180"/>
  <c r="AB33" i="180"/>
  <c r="AB32" i="180"/>
  <c r="AB31" i="180"/>
  <c r="AB30" i="180"/>
  <c r="AB29" i="180"/>
  <c r="AB28" i="180"/>
  <c r="AB27" i="180"/>
  <c r="AB26" i="180"/>
  <c r="AB25" i="180"/>
  <c r="AB24" i="180"/>
  <c r="AB23" i="180"/>
  <c r="AB22" i="180"/>
  <c r="AB21" i="180"/>
  <c r="AB20" i="180"/>
  <c r="AB19" i="180"/>
  <c r="AB18" i="180"/>
  <c r="G19" i="180"/>
  <c r="AB17" i="180"/>
  <c r="AB16" i="180"/>
  <c r="AB15" i="180"/>
  <c r="D14" i="180"/>
  <c r="O9" i="180"/>
  <c r="O8" i="180"/>
  <c r="A7" i="180"/>
  <c r="A4" i="180"/>
  <c r="AB2" i="180"/>
  <c r="A2" i="180"/>
  <c r="J34" i="179"/>
  <c r="J33" i="179"/>
  <c r="J32" i="179"/>
  <c r="J31" i="179"/>
  <c r="J30" i="179"/>
  <c r="J29" i="179"/>
  <c r="J28" i="179"/>
  <c r="J27" i="179"/>
  <c r="J26" i="179"/>
  <c r="J25" i="179"/>
  <c r="J24" i="179"/>
  <c r="J23" i="179"/>
  <c r="J22" i="179"/>
  <c r="J21" i="179"/>
  <c r="J20" i="179"/>
  <c r="J19" i="179"/>
  <c r="J18" i="179"/>
  <c r="J17" i="179"/>
  <c r="J16" i="179"/>
  <c r="J15" i="179"/>
  <c r="J2" i="179"/>
  <c r="G1" i="179"/>
  <c r="A19" i="248"/>
  <c r="A50" i="248"/>
  <c r="A19" i="246"/>
  <c r="A50" i="246"/>
  <c r="A19" i="245"/>
  <c r="A50" i="245"/>
  <c r="A19" i="244"/>
  <c r="A50" i="244"/>
  <c r="A19" i="243"/>
  <c r="A50" i="243"/>
  <c r="A19" i="242"/>
  <c r="A50" i="242"/>
  <c r="A19" i="241"/>
  <c r="A50" i="241"/>
  <c r="A19" i="240"/>
  <c r="A50" i="240"/>
  <c r="A19" i="239"/>
  <c r="A50" i="239"/>
  <c r="A19" i="238"/>
  <c r="A50" i="238"/>
  <c r="A19" i="237"/>
  <c r="A50" i="237"/>
  <c r="A19" i="235"/>
  <c r="A50" i="235"/>
  <c r="A19" i="234"/>
  <c r="A50" i="234"/>
  <c r="A19" i="233"/>
  <c r="A50" i="233"/>
  <c r="A19" i="232"/>
  <c r="A50" i="232"/>
  <c r="A19" i="230"/>
  <c r="A50" i="230"/>
  <c r="A19" i="229"/>
  <c r="A50" i="229"/>
  <c r="A19" i="228"/>
  <c r="A50" i="228"/>
  <c r="A19" i="227"/>
  <c r="A50" i="227"/>
  <c r="A19" i="226"/>
  <c r="A50" i="226"/>
  <c r="A19" i="225"/>
  <c r="A50" i="225"/>
  <c r="A19" i="224"/>
  <c r="A50" i="224"/>
  <c r="A19" i="223"/>
  <c r="A50" i="223"/>
  <c r="A19" i="221"/>
  <c r="A50" i="221"/>
  <c r="A19" i="218"/>
  <c r="A50" i="218"/>
  <c r="A19" i="217"/>
  <c r="A50" i="217"/>
  <c r="A19" i="215"/>
  <c r="A50" i="215"/>
  <c r="A19" i="214"/>
  <c r="A50" i="214"/>
  <c r="A19" i="213"/>
  <c r="A50" i="213"/>
  <c r="A19" i="212"/>
  <c r="A50" i="212"/>
  <c r="A19" i="211"/>
  <c r="A50" i="211"/>
  <c r="A19" i="210"/>
  <c r="A50" i="210"/>
  <c r="A19" i="209"/>
  <c r="A50" i="209"/>
  <c r="A19" i="207"/>
  <c r="A50" i="207"/>
  <c r="A19" i="206"/>
  <c r="A50" i="206"/>
  <c r="A19" i="205"/>
  <c r="A50" i="205"/>
  <c r="A19" i="204"/>
  <c r="A50" i="204"/>
  <c r="A19" i="203"/>
  <c r="A50" i="203"/>
  <c r="A19" i="201"/>
  <c r="A50" i="201"/>
  <c r="A19" i="200"/>
  <c r="A50" i="200"/>
  <c r="A19" i="199"/>
  <c r="A50" i="199"/>
  <c r="A19" i="198"/>
  <c r="A50" i="198"/>
  <c r="A19" i="197"/>
  <c r="A50" i="197"/>
  <c r="A19" i="196"/>
  <c r="A50" i="196"/>
  <c r="A19" i="195"/>
  <c r="A50" i="195"/>
  <c r="A19" i="193"/>
  <c r="A50" i="193"/>
  <c r="A19" i="192"/>
  <c r="A50" i="192"/>
  <c r="A19" i="191"/>
  <c r="A50" i="191"/>
  <c r="A19" i="190"/>
  <c r="A50" i="190"/>
  <c r="A19" i="189"/>
  <c r="A50" i="189"/>
  <c r="A19" i="188"/>
  <c r="A50" i="188"/>
  <c r="A19" i="187"/>
  <c r="A50" i="187"/>
  <c r="A19" i="186"/>
  <c r="A50" i="186"/>
  <c r="A19" i="185"/>
  <c r="A50" i="185"/>
  <c r="A19" i="184"/>
  <c r="A50" i="184"/>
  <c r="A19" i="183"/>
  <c r="A50" i="183"/>
  <c r="D87" i="182"/>
  <c r="A19" i="181"/>
  <c r="A50" i="181"/>
  <c r="A19" i="180"/>
  <c r="A50" i="180"/>
  <c r="L87" i="249"/>
  <c r="N88" i="249"/>
  <c r="O91" i="249"/>
  <c r="L88" i="249"/>
  <c r="N89" i="249"/>
  <c r="F86" i="249"/>
  <c r="F88" i="249"/>
  <c r="F89" i="249"/>
  <c r="F90" i="249"/>
  <c r="D88" i="248"/>
  <c r="D87" i="247"/>
  <c r="F88" i="247"/>
  <c r="D91" i="247"/>
  <c r="D88" i="247"/>
  <c r="F89" i="247"/>
  <c r="E87" i="246"/>
  <c r="D88" i="246"/>
  <c r="F89" i="246"/>
  <c r="F86" i="245"/>
  <c r="E88" i="245"/>
  <c r="D89" i="245"/>
  <c r="G89" i="245"/>
  <c r="F90" i="245"/>
  <c r="D88" i="244"/>
  <c r="F89" i="244"/>
  <c r="D8" i="243"/>
  <c r="D87" i="243"/>
  <c r="D91" i="243"/>
  <c r="F87" i="242"/>
  <c r="D90" i="242"/>
  <c r="F91" i="242"/>
  <c r="F91" i="241"/>
  <c r="O8" i="241"/>
  <c r="D87" i="241"/>
  <c r="F88" i="241"/>
  <c r="D91" i="241"/>
  <c r="D88" i="240"/>
  <c r="F89" i="240"/>
  <c r="F86" i="240"/>
  <c r="D89" i="240"/>
  <c r="F90" i="240"/>
  <c r="D86" i="239"/>
  <c r="F87" i="239"/>
  <c r="D90" i="239"/>
  <c r="F91" i="239"/>
  <c r="O8" i="239"/>
  <c r="F87" i="238"/>
  <c r="D90" i="238"/>
  <c r="F91" i="238"/>
  <c r="O8" i="238"/>
  <c r="E88" i="237"/>
  <c r="G89" i="237"/>
  <c r="G87" i="236"/>
  <c r="F88" i="236"/>
  <c r="G91" i="236"/>
  <c r="D8" i="235"/>
  <c r="D87" i="235"/>
  <c r="F88" i="235"/>
  <c r="D91" i="235"/>
  <c r="D88" i="234"/>
  <c r="F89" i="234"/>
  <c r="F86" i="233"/>
  <c r="D89" i="233"/>
  <c r="F90" i="233"/>
  <c r="D8" i="232"/>
  <c r="D86" i="232"/>
  <c r="F87" i="232"/>
  <c r="F91" i="232"/>
  <c r="D87" i="232"/>
  <c r="F88" i="232"/>
  <c r="D91" i="232"/>
  <c r="F86" i="231"/>
  <c r="D89" i="231"/>
  <c r="F90" i="231"/>
  <c r="F91" i="230"/>
  <c r="D88" i="230"/>
  <c r="F89" i="230"/>
  <c r="D88" i="229"/>
  <c r="F89" i="229"/>
  <c r="F86" i="229"/>
  <c r="F90" i="229"/>
  <c r="E88" i="228"/>
  <c r="G89" i="228"/>
  <c r="F91" i="228"/>
  <c r="F86" i="227"/>
  <c r="D89" i="227"/>
  <c r="D8" i="226"/>
  <c r="F91" i="226"/>
  <c r="D87" i="226"/>
  <c r="F88" i="226"/>
  <c r="D91" i="226"/>
  <c r="D88" i="225"/>
  <c r="F89" i="225"/>
  <c r="D8" i="224"/>
  <c r="D87" i="224"/>
  <c r="F88" i="224"/>
  <c r="D88" i="223"/>
  <c r="F89" i="223"/>
  <c r="F86" i="222"/>
  <c r="D89" i="222"/>
  <c r="F90" i="222"/>
  <c r="F91" i="221"/>
  <c r="F89" i="221"/>
  <c r="E88" i="220"/>
  <c r="G89" i="220"/>
  <c r="F88" i="220"/>
  <c r="E87" i="219"/>
  <c r="G88" i="219"/>
  <c r="E91" i="219"/>
  <c r="F91" i="219"/>
  <c r="D88" i="218"/>
  <c r="F89" i="218"/>
  <c r="D88" i="217"/>
  <c r="D86" i="216"/>
  <c r="F87" i="216"/>
  <c r="F91" i="216"/>
  <c r="F87" i="215"/>
  <c r="F91" i="215"/>
  <c r="O8" i="215"/>
  <c r="D86" i="214"/>
  <c r="D90" i="214"/>
  <c r="F91" i="214"/>
  <c r="D86" i="213"/>
  <c r="F87" i="213"/>
  <c r="D90" i="213"/>
  <c r="F91" i="213"/>
  <c r="G86" i="212"/>
  <c r="F91" i="212"/>
  <c r="F89" i="212"/>
  <c r="C86" i="211"/>
  <c r="E87" i="211"/>
  <c r="E91" i="211"/>
  <c r="D87" i="210"/>
  <c r="F88" i="210"/>
  <c r="D91" i="210"/>
  <c r="F91" i="209"/>
  <c r="D88" i="209"/>
  <c r="F89" i="209"/>
  <c r="F91" i="208"/>
  <c r="F88" i="208"/>
  <c r="D91" i="208"/>
  <c r="D88" i="207"/>
  <c r="F89" i="207"/>
  <c r="D88" i="206"/>
  <c r="F89" i="206"/>
  <c r="D86" i="205"/>
  <c r="F87" i="205"/>
  <c r="D90" i="205"/>
  <c r="O8" i="205"/>
  <c r="D86" i="204"/>
  <c r="F87" i="204"/>
  <c r="F91" i="204"/>
  <c r="O8" i="204"/>
  <c r="F89" i="204"/>
  <c r="F87" i="203"/>
  <c r="F91" i="203"/>
  <c r="O8" i="203"/>
  <c r="F86" i="202"/>
  <c r="D89" i="202"/>
  <c r="F90" i="202"/>
  <c r="F91" i="201"/>
  <c r="D88" i="201"/>
  <c r="F89" i="201"/>
  <c r="D88" i="200"/>
  <c r="D88" i="199"/>
  <c r="F89" i="199"/>
  <c r="D88" i="198"/>
  <c r="F89" i="198"/>
  <c r="F91" i="197"/>
  <c r="D88" i="197"/>
  <c r="F89" i="197"/>
  <c r="D86" i="196"/>
  <c r="F87" i="196"/>
  <c r="D90" i="196"/>
  <c r="F91" i="196"/>
  <c r="O8" i="196"/>
  <c r="D86" i="195"/>
  <c r="D90" i="195"/>
  <c r="F91" i="195"/>
  <c r="F89" i="194"/>
  <c r="F86" i="194"/>
  <c r="D89" i="194"/>
  <c r="F90" i="194"/>
  <c r="D87" i="193"/>
  <c r="F88" i="193"/>
  <c r="D88" i="193"/>
  <c r="F89" i="193"/>
  <c r="E87" i="192"/>
  <c r="D88" i="192"/>
  <c r="G88" i="192"/>
  <c r="F89" i="192"/>
  <c r="D88" i="191"/>
  <c r="F89" i="191"/>
  <c r="D88" i="190"/>
  <c r="F89" i="190"/>
  <c r="D88" i="189"/>
  <c r="F89" i="189"/>
  <c r="D86" i="188"/>
  <c r="F87" i="188"/>
  <c r="D90" i="188"/>
  <c r="F91" i="188"/>
  <c r="O8" i="188"/>
  <c r="D8" i="187"/>
  <c r="D87" i="187"/>
  <c r="F88" i="187"/>
  <c r="D91" i="187"/>
  <c r="D88" i="186"/>
  <c r="F89" i="186"/>
  <c r="D88" i="185"/>
  <c r="F89" i="185"/>
  <c r="F86" i="185"/>
  <c r="F90" i="185"/>
  <c r="D88" i="184"/>
  <c r="F86" i="184"/>
  <c r="D89" i="184"/>
  <c r="G89" i="183"/>
  <c r="F87" i="183"/>
  <c r="F91" i="183"/>
  <c r="D86" i="182"/>
  <c r="F88" i="182"/>
  <c r="D91" i="182"/>
  <c r="F87" i="181"/>
  <c r="F91" i="181"/>
  <c r="D87" i="180"/>
  <c r="D8" i="180"/>
  <c r="E89" i="249"/>
  <c r="D90" i="248"/>
  <c r="F87" i="247"/>
  <c r="G90" i="247"/>
  <c r="D90" i="247"/>
  <c r="E90" i="245"/>
  <c r="D8" i="244"/>
  <c r="G87" i="244"/>
  <c r="F91" i="244"/>
  <c r="G89" i="243"/>
  <c r="E90" i="243"/>
  <c r="F86" i="242"/>
  <c r="G89" i="241"/>
  <c r="D87" i="240"/>
  <c r="E86" i="240"/>
  <c r="G89" i="239"/>
  <c r="D86" i="238"/>
  <c r="E88" i="238"/>
  <c r="D86" i="237"/>
  <c r="D86" i="236"/>
  <c r="D90" i="235"/>
  <c r="D89" i="234"/>
  <c r="D86" i="233"/>
  <c r="G90" i="232"/>
  <c r="D88" i="232"/>
  <c r="F88" i="231"/>
  <c r="F89" i="231"/>
  <c r="E91" i="230"/>
  <c r="F87" i="230"/>
  <c r="D89" i="229"/>
  <c r="E91" i="229"/>
  <c r="E89" i="228"/>
  <c r="E87" i="227"/>
  <c r="D90" i="227"/>
  <c r="F91" i="227"/>
  <c r="E88" i="226"/>
  <c r="D90" i="226"/>
  <c r="D86" i="226"/>
  <c r="D87" i="225"/>
  <c r="F90" i="225"/>
  <c r="G90" i="224"/>
  <c r="D87" i="223"/>
  <c r="F87" i="223"/>
  <c r="E86" i="222"/>
  <c r="G88" i="222"/>
  <c r="D88" i="221"/>
  <c r="D89" i="221"/>
  <c r="O8" i="220"/>
  <c r="G90" i="218"/>
  <c r="D8" i="218"/>
  <c r="D8" i="217"/>
  <c r="D87" i="216"/>
  <c r="G88" i="216"/>
  <c r="D8" i="216"/>
  <c r="E88" i="216"/>
  <c r="D90" i="215"/>
  <c r="E87" i="215"/>
  <c r="F89" i="214"/>
  <c r="E87" i="213"/>
  <c r="F88" i="213"/>
  <c r="G90" i="213"/>
  <c r="D88" i="213"/>
  <c r="F89" i="211"/>
  <c r="D90" i="211"/>
  <c r="G90" i="211"/>
  <c r="D88" i="210"/>
  <c r="F90" i="209"/>
  <c r="F88" i="209"/>
  <c r="E87" i="209"/>
  <c r="G86" i="208"/>
  <c r="E89" i="208"/>
  <c r="E90" i="208"/>
  <c r="D87" i="207"/>
  <c r="F88" i="207"/>
  <c r="D89" i="207"/>
  <c r="G90" i="207"/>
  <c r="G87" i="207"/>
  <c r="D90" i="207"/>
  <c r="D8" i="206"/>
  <c r="D89" i="205"/>
  <c r="E87" i="204"/>
  <c r="E89" i="204"/>
  <c r="F87" i="202"/>
  <c r="E87" i="202"/>
  <c r="O8" i="201"/>
  <c r="O8" i="199"/>
  <c r="D8" i="198"/>
  <c r="G90" i="198"/>
  <c r="E87" i="198"/>
  <c r="F88" i="197"/>
  <c r="E90" i="197"/>
  <c r="G90" i="197"/>
  <c r="D87" i="196"/>
  <c r="G90" i="196"/>
  <c r="F87" i="195"/>
  <c r="E87" i="195"/>
  <c r="F89" i="195"/>
  <c r="O8" i="195"/>
  <c r="D88" i="194"/>
  <c r="F90" i="193"/>
  <c r="F87" i="193"/>
  <c r="D90" i="193"/>
  <c r="F87" i="192"/>
  <c r="D90" i="192"/>
  <c r="F90" i="192"/>
  <c r="E89" i="191"/>
  <c r="F91" i="191"/>
  <c r="O8" i="191"/>
  <c r="G86" i="191"/>
  <c r="D91" i="191"/>
  <c r="F86" i="190"/>
  <c r="E87" i="188"/>
  <c r="D89" i="188"/>
  <c r="E88" i="187"/>
  <c r="O8" i="187"/>
  <c r="O8" i="186"/>
  <c r="F90" i="186"/>
  <c r="G86" i="186"/>
  <c r="E91" i="186"/>
  <c r="G88" i="185"/>
  <c r="D87" i="184"/>
  <c r="F87" i="182"/>
  <c r="D90" i="181"/>
  <c r="O8" i="181"/>
  <c r="D86" i="181"/>
  <c r="D87" i="181"/>
  <c r="G90" i="181"/>
  <c r="D91" i="180"/>
  <c r="F88" i="180"/>
  <c r="F90" i="180"/>
  <c r="N86" i="200"/>
  <c r="N86" i="201"/>
  <c r="N86" i="202"/>
  <c r="N86" i="203"/>
  <c r="N86" i="205"/>
  <c r="N86" i="208"/>
  <c r="N86" i="211"/>
  <c r="N86" i="213"/>
  <c r="N86" i="215"/>
  <c r="O86" i="216"/>
  <c r="N86" i="218"/>
  <c r="O86" i="219"/>
  <c r="O86" i="221"/>
  <c r="O86" i="222"/>
  <c r="O86" i="223"/>
  <c r="O86" i="226"/>
  <c r="L89" i="227"/>
  <c r="L90" i="227"/>
  <c r="L91" i="227"/>
  <c r="O86" i="228"/>
  <c r="M89" i="228"/>
  <c r="M90" i="229"/>
  <c r="M91" i="229"/>
  <c r="L89" i="230"/>
  <c r="M90" i="230"/>
  <c r="M91" i="230"/>
  <c r="L89" i="231"/>
  <c r="N86" i="233"/>
  <c r="M89" i="233"/>
  <c r="O88" i="234"/>
  <c r="O86" i="235"/>
  <c r="L89" i="235"/>
  <c r="M91" i="235"/>
  <c r="M89" i="236"/>
  <c r="L91" i="237"/>
  <c r="N86" i="238"/>
  <c r="N86" i="239"/>
  <c r="L89" i="239"/>
  <c r="M90" i="239"/>
  <c r="M90" i="240"/>
  <c r="M91" i="240"/>
  <c r="N86" i="241"/>
  <c r="L90" i="241"/>
  <c r="M91" i="241"/>
  <c r="L90" i="242"/>
  <c r="L91" i="242"/>
  <c r="N86" i="244"/>
  <c r="O86" i="245"/>
  <c r="M89" i="245"/>
  <c r="M90" i="245"/>
  <c r="N86" i="246"/>
  <c r="L89" i="246"/>
  <c r="M90" i="246"/>
  <c r="O86" i="248"/>
  <c r="O86" i="200"/>
  <c r="O86" i="201"/>
  <c r="O86" i="202"/>
  <c r="O86" i="203"/>
  <c r="N86" i="204"/>
  <c r="O86" i="205"/>
  <c r="O86" i="208"/>
  <c r="N86" i="210"/>
  <c r="O86" i="211"/>
  <c r="O86" i="213"/>
  <c r="O86" i="215"/>
  <c r="O86" i="218"/>
  <c r="N86" i="220"/>
  <c r="N86" i="225"/>
  <c r="L91" i="226"/>
  <c r="M89" i="227"/>
  <c r="M90" i="227"/>
  <c r="M91" i="227"/>
  <c r="O88" i="228"/>
  <c r="L89" i="229"/>
  <c r="N86" i="230"/>
  <c r="M89" i="230"/>
  <c r="O88" i="231"/>
  <c r="M89" i="231"/>
  <c r="L91" i="231"/>
  <c r="N86" i="232"/>
  <c r="O88" i="232"/>
  <c r="L91" i="232"/>
  <c r="O86" i="233"/>
  <c r="L91" i="233"/>
  <c r="N86" i="234"/>
  <c r="L90" i="234"/>
  <c r="L91" i="234"/>
  <c r="M89" i="235"/>
  <c r="N86" i="236"/>
  <c r="L91" i="236"/>
  <c r="N86" i="237"/>
  <c r="L89" i="237"/>
  <c r="L90" i="237"/>
  <c r="M91" i="237"/>
  <c r="O86" i="238"/>
  <c r="L91" i="238"/>
  <c r="O86" i="239"/>
  <c r="M89" i="239"/>
  <c r="L91" i="239"/>
  <c r="L89" i="240"/>
  <c r="O86" i="241"/>
  <c r="L89" i="241"/>
  <c r="M90" i="241"/>
  <c r="L89" i="242"/>
  <c r="M90" i="242"/>
  <c r="M91" i="242"/>
  <c r="L91" i="243"/>
  <c r="O86" i="244"/>
  <c r="L89" i="244"/>
  <c r="L90" i="244"/>
  <c r="L91" i="244"/>
  <c r="O86" i="246"/>
  <c r="M89" i="246"/>
  <c r="L91" i="246"/>
  <c r="N86" i="247"/>
  <c r="L91" i="247"/>
  <c r="M89" i="248"/>
  <c r="L91" i="248"/>
  <c r="L90" i="249"/>
  <c r="M91" i="249"/>
  <c r="N86" i="212"/>
  <c r="N86" i="214"/>
  <c r="N86" i="217"/>
  <c r="O86" i="220"/>
  <c r="N86" i="224"/>
  <c r="O86" i="225"/>
  <c r="N86" i="227"/>
  <c r="N86" i="229"/>
  <c r="O86" i="230"/>
  <c r="N86" i="231"/>
  <c r="O86" i="232"/>
  <c r="O86" i="234"/>
  <c r="O86" i="236"/>
  <c r="O86" i="237"/>
  <c r="M89" i="237"/>
  <c r="M90" i="237"/>
  <c r="L89" i="238"/>
  <c r="L90" i="238"/>
  <c r="M91" i="238"/>
  <c r="M91" i="239"/>
  <c r="N86" i="240"/>
  <c r="M89" i="240"/>
  <c r="M89" i="241"/>
  <c r="N86" i="242"/>
  <c r="M89" i="242"/>
  <c r="N86" i="243"/>
  <c r="L89" i="243"/>
  <c r="L90" i="243"/>
  <c r="M91" i="243"/>
  <c r="M89" i="244"/>
  <c r="M90" i="244"/>
  <c r="M91" i="244"/>
  <c r="L91" i="245"/>
  <c r="M91" i="246"/>
  <c r="O86" i="247"/>
  <c r="L89" i="247"/>
  <c r="L90" i="247"/>
  <c r="M91" i="247"/>
  <c r="L90" i="248"/>
  <c r="M91" i="248"/>
  <c r="O86" i="249"/>
  <c r="L89" i="249"/>
  <c r="E87" i="249"/>
  <c r="E91" i="249"/>
  <c r="G90" i="248"/>
  <c r="D8" i="248"/>
  <c r="F91" i="248"/>
  <c r="E91" i="248"/>
  <c r="D86" i="247"/>
  <c r="D89" i="247"/>
  <c r="G86" i="246"/>
  <c r="G87" i="246"/>
  <c r="D89" i="246"/>
  <c r="D90" i="246"/>
  <c r="F88" i="246"/>
  <c r="D8" i="245"/>
  <c r="E86" i="245"/>
  <c r="D87" i="245"/>
  <c r="E91" i="245"/>
  <c r="D89" i="244"/>
  <c r="G90" i="244"/>
  <c r="E86" i="244"/>
  <c r="E87" i="244"/>
  <c r="F88" i="244"/>
  <c r="E88" i="243"/>
  <c r="D89" i="243"/>
  <c r="F90" i="243"/>
  <c r="E88" i="242"/>
  <c r="E91" i="242"/>
  <c r="G89" i="242"/>
  <c r="G90" i="242"/>
  <c r="D86" i="241"/>
  <c r="G87" i="241"/>
  <c r="E90" i="240"/>
  <c r="E91" i="239"/>
  <c r="E88" i="239"/>
  <c r="G86" i="238"/>
  <c r="E91" i="238"/>
  <c r="F86" i="237"/>
  <c r="F87" i="237"/>
  <c r="E89" i="237"/>
  <c r="G88" i="237"/>
  <c r="G91" i="237"/>
  <c r="F86" i="236"/>
  <c r="D89" i="236"/>
  <c r="D88" i="236"/>
  <c r="D88" i="235"/>
  <c r="E89" i="235"/>
  <c r="F89" i="235"/>
  <c r="E86" i="235"/>
  <c r="E86" i="234"/>
  <c r="F88" i="234"/>
  <c r="D8" i="234"/>
  <c r="F90" i="234"/>
  <c r="F88" i="233"/>
  <c r="F89" i="233"/>
  <c r="D8" i="233"/>
  <c r="D89" i="232"/>
  <c r="D88" i="231"/>
  <c r="O8" i="231"/>
  <c r="D87" i="230"/>
  <c r="G88" i="230"/>
  <c r="F86" i="230"/>
  <c r="E87" i="229"/>
  <c r="F88" i="229"/>
  <c r="F91" i="229"/>
  <c r="D8" i="229"/>
  <c r="F86" i="228"/>
  <c r="F90" i="228"/>
  <c r="D88" i="227"/>
  <c r="D91" i="227"/>
  <c r="G86" i="226"/>
  <c r="G87" i="226"/>
  <c r="G90" i="226"/>
  <c r="D86" i="225"/>
  <c r="D8" i="225"/>
  <c r="G86" i="225"/>
  <c r="G88" i="225"/>
  <c r="F86" i="224"/>
  <c r="F87" i="224"/>
  <c r="E89" i="224"/>
  <c r="D88" i="224"/>
  <c r="D86" i="224"/>
  <c r="G89" i="224"/>
  <c r="D86" i="223"/>
  <c r="C89" i="223"/>
  <c r="G86" i="223"/>
  <c r="G88" i="223"/>
  <c r="D90" i="223"/>
  <c r="F87" i="222"/>
  <c r="F89" i="222"/>
  <c r="F88" i="221"/>
  <c r="F90" i="221"/>
  <c r="F87" i="220"/>
  <c r="F90" i="220"/>
  <c r="O8" i="219"/>
  <c r="C86" i="219"/>
  <c r="D90" i="219"/>
  <c r="G86" i="218"/>
  <c r="G88" i="218"/>
  <c r="D86" i="218"/>
  <c r="D89" i="217"/>
  <c r="F91" i="217"/>
  <c r="G86" i="216"/>
  <c r="C89" i="216"/>
  <c r="D88" i="215"/>
  <c r="G90" i="215"/>
  <c r="D89" i="215"/>
  <c r="D8" i="214"/>
  <c r="E87" i="214"/>
  <c r="D89" i="213"/>
  <c r="F88" i="212"/>
  <c r="F87" i="212"/>
  <c r="D89" i="211"/>
  <c r="E86" i="211"/>
  <c r="E88" i="211"/>
  <c r="F91" i="211"/>
  <c r="G86" i="209"/>
  <c r="D86" i="209"/>
  <c r="C89" i="209"/>
  <c r="O8" i="208"/>
  <c r="G90" i="208"/>
  <c r="D88" i="208"/>
  <c r="D87" i="206"/>
  <c r="F91" i="206"/>
  <c r="G90" i="206"/>
  <c r="D89" i="206"/>
  <c r="E91" i="206"/>
  <c r="F88" i="205"/>
  <c r="F86" i="205"/>
  <c r="D90" i="204"/>
  <c r="F88" i="204"/>
  <c r="F86" i="203"/>
  <c r="F90" i="203"/>
  <c r="D87" i="203"/>
  <c r="G89" i="203"/>
  <c r="E91" i="202"/>
  <c r="G89" i="202"/>
  <c r="E90" i="202"/>
  <c r="D8" i="201"/>
  <c r="D90" i="201"/>
  <c r="E87" i="200"/>
  <c r="F91" i="200"/>
  <c r="E86" i="200"/>
  <c r="F88" i="200"/>
  <c r="D89" i="200"/>
  <c r="G86" i="199"/>
  <c r="F90" i="199"/>
  <c r="G88" i="199"/>
  <c r="D89" i="198"/>
  <c r="E91" i="198"/>
  <c r="D90" i="198"/>
  <c r="F91" i="198"/>
  <c r="G87" i="197"/>
  <c r="D89" i="197"/>
  <c r="E87" i="197"/>
  <c r="F88" i="196"/>
  <c r="D88" i="196"/>
  <c r="D8" i="195"/>
  <c r="D89" i="195"/>
  <c r="F88" i="194"/>
  <c r="O8" i="193"/>
  <c r="D89" i="193"/>
  <c r="D91" i="193"/>
  <c r="F91" i="193"/>
  <c r="F91" i="192"/>
  <c r="D89" i="192"/>
  <c r="D91" i="192"/>
  <c r="G90" i="191"/>
  <c r="D90" i="191"/>
  <c r="D87" i="191"/>
  <c r="D90" i="190"/>
  <c r="F87" i="190"/>
  <c r="E89" i="190"/>
  <c r="D91" i="190"/>
  <c r="D87" i="189"/>
  <c r="F91" i="189"/>
  <c r="F90" i="189"/>
  <c r="O8" i="189"/>
  <c r="D89" i="189"/>
  <c r="D91" i="189"/>
  <c r="D88" i="188"/>
  <c r="G90" i="188"/>
  <c r="E90" i="187"/>
  <c r="G91" i="187"/>
  <c r="D89" i="187"/>
  <c r="G90" i="187"/>
  <c r="D87" i="186"/>
  <c r="D89" i="186"/>
  <c r="D90" i="186"/>
  <c r="C86" i="185"/>
  <c r="G87" i="185"/>
  <c r="G87" i="184"/>
  <c r="E90" i="184"/>
  <c r="G91" i="184"/>
  <c r="D86" i="184"/>
  <c r="D91" i="184"/>
  <c r="D88" i="183"/>
  <c r="E86" i="183"/>
  <c r="O8" i="183"/>
  <c r="D8" i="183"/>
  <c r="F88" i="183"/>
  <c r="F86" i="182"/>
  <c r="F88" i="181"/>
  <c r="D88" i="181"/>
  <c r="D89" i="180"/>
  <c r="F91" i="180"/>
  <c r="M86" i="249"/>
  <c r="L86" i="248"/>
  <c r="M86" i="246"/>
  <c r="L86" i="244"/>
  <c r="M86" i="243"/>
  <c r="L86" i="238"/>
  <c r="L86" i="237"/>
  <c r="L86" i="235"/>
  <c r="L86" i="232"/>
  <c r="L86" i="231"/>
  <c r="M86" i="228"/>
  <c r="M86" i="227"/>
  <c r="L86" i="226"/>
  <c r="L86" i="224"/>
  <c r="L86" i="223"/>
  <c r="L86" i="222"/>
  <c r="L86" i="219"/>
  <c r="M86" i="216"/>
  <c r="L86" i="249"/>
  <c r="M86" i="247"/>
  <c r="L86" i="246"/>
  <c r="L86" i="243"/>
  <c r="M86" i="239"/>
  <c r="M86" i="233"/>
  <c r="M86" i="229"/>
  <c r="L86" i="228"/>
  <c r="L86" i="227"/>
  <c r="L86" i="247"/>
  <c r="M86" i="245"/>
  <c r="M86" i="242"/>
  <c r="M86" i="241"/>
  <c r="M86" i="240"/>
  <c r="L86" i="239"/>
  <c r="M86" i="236"/>
  <c r="M86" i="234"/>
  <c r="L86" i="233"/>
  <c r="M86" i="230"/>
  <c r="L86" i="229"/>
  <c r="M86" i="225"/>
  <c r="M86" i="221"/>
  <c r="M86" i="220"/>
  <c r="L86" i="218"/>
  <c r="M86" i="217"/>
  <c r="L86" i="180"/>
  <c r="M86" i="182"/>
  <c r="L86" i="184"/>
  <c r="L86" i="188"/>
  <c r="M86" i="189"/>
  <c r="L86" i="191"/>
  <c r="L86" i="193"/>
  <c r="M86" i="195"/>
  <c r="M86" i="196"/>
  <c r="M86" i="197"/>
  <c r="L86" i="198"/>
  <c r="L86" i="201"/>
  <c r="M86" i="205"/>
  <c r="M86" i="208"/>
  <c r="M86" i="209"/>
  <c r="M86" i="210"/>
  <c r="L86" i="212"/>
  <c r="M86" i="213"/>
  <c r="M86" i="214"/>
  <c r="L86" i="217"/>
  <c r="M86" i="218"/>
  <c r="M86" i="222"/>
  <c r="M86" i="223"/>
  <c r="M86" i="224"/>
  <c r="L86" i="230"/>
  <c r="M86" i="232"/>
  <c r="L86" i="234"/>
  <c r="L86" i="240"/>
  <c r="J88" i="249"/>
  <c r="J88" i="245"/>
  <c r="J88" i="244"/>
  <c r="J88" i="242"/>
  <c r="J88" i="241"/>
  <c r="J88" i="240"/>
  <c r="J88" i="236"/>
  <c r="J88" i="221"/>
  <c r="J88" i="217"/>
  <c r="J88" i="247"/>
  <c r="J88" i="237"/>
  <c r="J88" i="233"/>
  <c r="J88" i="227"/>
  <c r="J88" i="226"/>
  <c r="J88" i="224"/>
  <c r="J88" i="222"/>
  <c r="J88" i="248"/>
  <c r="J88" i="246"/>
  <c r="J88" i="243"/>
  <c r="J88" i="235"/>
  <c r="J88" i="230"/>
  <c r="J88" i="229"/>
  <c r="J88" i="225"/>
  <c r="J88" i="219"/>
  <c r="J88" i="216"/>
  <c r="O89" i="249"/>
  <c r="O89" i="247"/>
  <c r="O89" i="246"/>
  <c r="O89" i="238"/>
  <c r="N89" i="237"/>
  <c r="N89" i="235"/>
  <c r="O89" i="231"/>
  <c r="O89" i="230"/>
  <c r="O89" i="229"/>
  <c r="O89" i="227"/>
  <c r="N89" i="226"/>
  <c r="N89" i="224"/>
  <c r="O89" i="222"/>
  <c r="N89" i="219"/>
  <c r="O89" i="218"/>
  <c r="O89" i="216"/>
  <c r="N89" i="215"/>
  <c r="O89" i="248"/>
  <c r="N89" i="247"/>
  <c r="N89" i="246"/>
  <c r="O89" i="245"/>
  <c r="O89" i="242"/>
  <c r="O89" i="241"/>
  <c r="O89" i="240"/>
  <c r="O89" i="239"/>
  <c r="N89" i="238"/>
  <c r="O89" i="236"/>
  <c r="O89" i="234"/>
  <c r="O89" i="232"/>
  <c r="N89" i="231"/>
  <c r="N89" i="230"/>
  <c r="N89" i="229"/>
  <c r="O89" i="228"/>
  <c r="N89" i="227"/>
  <c r="O89" i="225"/>
  <c r="N89" i="222"/>
  <c r="N89" i="248"/>
  <c r="N89" i="245"/>
  <c r="O89" i="244"/>
  <c r="O89" i="243"/>
  <c r="N89" i="242"/>
  <c r="N89" i="241"/>
  <c r="N89" i="240"/>
  <c r="N89" i="239"/>
  <c r="N89" i="236"/>
  <c r="N89" i="234"/>
  <c r="O89" i="233"/>
  <c r="N89" i="232"/>
  <c r="N89" i="228"/>
  <c r="N89" i="225"/>
  <c r="O89" i="223"/>
  <c r="N89" i="221"/>
  <c r="N89" i="220"/>
  <c r="O89" i="217"/>
  <c r="M86" i="180"/>
  <c r="L86" i="181"/>
  <c r="L86" i="183"/>
  <c r="M86" i="184"/>
  <c r="L86" i="185"/>
  <c r="L86" i="186"/>
  <c r="M86" i="188"/>
  <c r="L86" i="190"/>
  <c r="M86" i="191"/>
  <c r="L86" i="192"/>
  <c r="M86" i="193"/>
  <c r="L86" i="194"/>
  <c r="M86" i="198"/>
  <c r="L86" i="200"/>
  <c r="M86" i="201"/>
  <c r="L86" i="207"/>
  <c r="L86" i="211"/>
  <c r="M86" i="212"/>
  <c r="M86" i="231"/>
  <c r="L86" i="241"/>
  <c r="O90" i="249"/>
  <c r="N90" i="245"/>
  <c r="N90" i="244"/>
  <c r="O90" i="243"/>
  <c r="N90" i="242"/>
  <c r="N90" i="241"/>
  <c r="O90" i="239"/>
  <c r="N90" i="236"/>
  <c r="N90" i="235"/>
  <c r="N90" i="232"/>
  <c r="N90" i="231"/>
  <c r="N90" i="230"/>
  <c r="N90" i="229"/>
  <c r="O90" i="226"/>
  <c r="N90" i="225"/>
  <c r="O90" i="219"/>
  <c r="N90" i="217"/>
  <c r="N90" i="216"/>
  <c r="N90" i="249"/>
  <c r="O90" i="246"/>
  <c r="N90" i="243"/>
  <c r="N90" i="239"/>
  <c r="O90" i="237"/>
  <c r="O90" i="233"/>
  <c r="N90" i="226"/>
  <c r="O90" i="224"/>
  <c r="O90" i="222"/>
  <c r="O90" i="248"/>
  <c r="O90" i="247"/>
  <c r="N90" i="246"/>
  <c r="O90" i="240"/>
  <c r="O90" i="238"/>
  <c r="N90" i="237"/>
  <c r="O90" i="234"/>
  <c r="N90" i="233"/>
  <c r="O90" i="228"/>
  <c r="O90" i="227"/>
  <c r="N90" i="224"/>
  <c r="O90" i="223"/>
  <c r="N90" i="222"/>
  <c r="O90" i="221"/>
  <c r="O90" i="220"/>
  <c r="N90" i="218"/>
  <c r="N90" i="215"/>
  <c r="M86" i="181"/>
  <c r="M86" i="183"/>
  <c r="M86" i="185"/>
  <c r="M86" i="186"/>
  <c r="L86" i="187"/>
  <c r="M86" i="190"/>
  <c r="M86" i="192"/>
  <c r="M86" i="194"/>
  <c r="L86" i="199"/>
  <c r="M86" i="200"/>
  <c r="L86" i="202"/>
  <c r="L86" i="203"/>
  <c r="L86" i="204"/>
  <c r="L86" i="206"/>
  <c r="M86" i="207"/>
  <c r="M86" i="211"/>
  <c r="L86" i="215"/>
  <c r="M86" i="219"/>
  <c r="L86" i="220"/>
  <c r="L86" i="221"/>
  <c r="L86" i="225"/>
  <c r="M86" i="235"/>
  <c r="L86" i="236"/>
  <c r="M86" i="237"/>
  <c r="L86" i="242"/>
  <c r="L86" i="245"/>
  <c r="M86" i="248"/>
  <c r="O88" i="249"/>
  <c r="O88" i="245"/>
  <c r="O88" i="244"/>
  <c r="O88" i="242"/>
  <c r="O88" i="241"/>
  <c r="O88" i="240"/>
  <c r="N88" i="239"/>
  <c r="N88" i="238"/>
  <c r="O88" i="236"/>
  <c r="N88" i="234"/>
  <c r="N88" i="232"/>
  <c r="N88" i="231"/>
  <c r="N88" i="228"/>
  <c r="N88" i="223"/>
  <c r="O88" i="221"/>
  <c r="N88" i="220"/>
  <c r="O88" i="217"/>
  <c r="O88" i="247"/>
  <c r="N88" i="245"/>
  <c r="N88" i="244"/>
  <c r="N88" i="242"/>
  <c r="N88" i="241"/>
  <c r="N88" i="240"/>
  <c r="O88" i="237"/>
  <c r="N88" i="236"/>
  <c r="O88" i="233"/>
  <c r="O88" i="227"/>
  <c r="O88" i="226"/>
  <c r="O88" i="224"/>
  <c r="O88" i="222"/>
  <c r="O88" i="248"/>
  <c r="N88" i="247"/>
  <c r="O88" i="246"/>
  <c r="O88" i="243"/>
  <c r="N88" i="237"/>
  <c r="O88" i="235"/>
  <c r="N88" i="233"/>
  <c r="O88" i="230"/>
  <c r="O88" i="229"/>
  <c r="N88" i="227"/>
  <c r="N88" i="226"/>
  <c r="O88" i="225"/>
  <c r="N88" i="224"/>
  <c r="N88" i="222"/>
  <c r="O88" i="219"/>
  <c r="N88" i="218"/>
  <c r="O88" i="216"/>
  <c r="O88" i="215"/>
  <c r="K90" i="248"/>
  <c r="O87" i="249"/>
  <c r="M88" i="249"/>
  <c r="M89" i="249"/>
  <c r="F91" i="249"/>
  <c r="F87" i="249"/>
  <c r="E86" i="249"/>
  <c r="E90" i="249"/>
  <c r="D8" i="249"/>
  <c r="E88" i="249"/>
  <c r="F86" i="248"/>
  <c r="F89" i="248"/>
  <c r="D86" i="248"/>
  <c r="F87" i="248"/>
  <c r="G88" i="248"/>
  <c r="F91" i="247"/>
  <c r="F91" i="246"/>
  <c r="O8" i="246"/>
  <c r="D91" i="246"/>
  <c r="F87" i="245"/>
  <c r="F88" i="245"/>
  <c r="F91" i="245"/>
  <c r="O8" i="244"/>
  <c r="F86" i="244"/>
  <c r="E91" i="244"/>
  <c r="F86" i="243"/>
  <c r="F87" i="243"/>
  <c r="F88" i="243"/>
  <c r="G88" i="242"/>
  <c r="D86" i="242"/>
  <c r="D8" i="241"/>
  <c r="D90" i="241"/>
  <c r="C86" i="240"/>
  <c r="F87" i="240"/>
  <c r="F88" i="240"/>
  <c r="G91" i="240"/>
  <c r="D89" i="239"/>
  <c r="D8" i="239"/>
  <c r="D8" i="238"/>
  <c r="E89" i="238"/>
  <c r="D8" i="237"/>
  <c r="D87" i="237"/>
  <c r="G90" i="237"/>
  <c r="D8" i="236"/>
  <c r="D87" i="236"/>
  <c r="O8" i="236"/>
  <c r="D90" i="236"/>
  <c r="D91" i="236"/>
  <c r="F86" i="235"/>
  <c r="F87" i="235"/>
  <c r="O8" i="234"/>
  <c r="F86" i="234"/>
  <c r="E91" i="234"/>
  <c r="E90" i="233"/>
  <c r="D91" i="233"/>
  <c r="G87" i="233"/>
  <c r="G86" i="232"/>
  <c r="F89" i="232"/>
  <c r="D90" i="231"/>
  <c r="D91" i="231"/>
  <c r="F91" i="231"/>
  <c r="F87" i="231"/>
  <c r="G90" i="230"/>
  <c r="D89" i="230"/>
  <c r="D90" i="230"/>
  <c r="E90" i="229"/>
  <c r="E86" i="228"/>
  <c r="G87" i="228"/>
  <c r="F88" i="228"/>
  <c r="F90" i="227"/>
  <c r="G87" i="227"/>
  <c r="F89" i="227"/>
  <c r="F89" i="226"/>
  <c r="E89" i="225"/>
  <c r="E90" i="225"/>
  <c r="G91" i="225"/>
  <c r="O8" i="224"/>
  <c r="F91" i="224"/>
  <c r="D91" i="224"/>
  <c r="D90" i="224"/>
  <c r="E89" i="223"/>
  <c r="G91" i="223"/>
  <c r="C89" i="222"/>
  <c r="D8" i="222"/>
  <c r="E88" i="222"/>
  <c r="G91" i="222"/>
  <c r="O8" i="221"/>
  <c r="F86" i="221"/>
  <c r="E91" i="221"/>
  <c r="F86" i="220"/>
  <c r="D91" i="220"/>
  <c r="F86" i="219"/>
  <c r="F87" i="219"/>
  <c r="D89" i="218"/>
  <c r="D90" i="218"/>
  <c r="F91" i="218"/>
  <c r="F86" i="217"/>
  <c r="D91" i="217"/>
  <c r="F89" i="217"/>
  <c r="D86" i="217"/>
  <c r="F87" i="217"/>
  <c r="G88" i="217"/>
  <c r="D89" i="216"/>
  <c r="D90" i="216"/>
  <c r="D8" i="215"/>
  <c r="F86" i="215"/>
  <c r="D91" i="215"/>
  <c r="G88" i="215"/>
  <c r="D86" i="215"/>
  <c r="F87" i="214"/>
  <c r="F86" i="214"/>
  <c r="D91" i="214"/>
  <c r="O8" i="214"/>
  <c r="F86" i="213"/>
  <c r="D91" i="213"/>
  <c r="O8" i="213"/>
  <c r="D89" i="212"/>
  <c r="E90" i="212"/>
  <c r="F86" i="211"/>
  <c r="F87" i="211"/>
  <c r="G88" i="211"/>
  <c r="D89" i="209"/>
  <c r="D90" i="209"/>
  <c r="D86" i="208"/>
  <c r="G89" i="208"/>
  <c r="D87" i="208"/>
  <c r="O8" i="207"/>
  <c r="F91" i="207"/>
  <c r="F86" i="207"/>
  <c r="D91" i="207"/>
  <c r="E86" i="206"/>
  <c r="G87" i="206"/>
  <c r="F88" i="206"/>
  <c r="F86" i="206"/>
  <c r="F91" i="205"/>
  <c r="E87" i="205"/>
  <c r="D88" i="205"/>
  <c r="F89" i="205"/>
  <c r="G90" i="205"/>
  <c r="F86" i="204"/>
  <c r="D91" i="204"/>
  <c r="D86" i="203"/>
  <c r="G88" i="203"/>
  <c r="E91" i="203"/>
  <c r="D8" i="202"/>
  <c r="E88" i="202"/>
  <c r="G91" i="202"/>
  <c r="F86" i="201"/>
  <c r="D91" i="201"/>
  <c r="D86" i="201"/>
  <c r="F87" i="201"/>
  <c r="G88" i="201"/>
  <c r="O8" i="200"/>
  <c r="F86" i="200"/>
  <c r="D91" i="200"/>
  <c r="D89" i="199"/>
  <c r="D90" i="199"/>
  <c r="F91" i="199"/>
  <c r="E86" i="198"/>
  <c r="G87" i="198"/>
  <c r="F88" i="198"/>
  <c r="F86" i="198"/>
  <c r="O8" i="197"/>
  <c r="F86" i="197"/>
  <c r="D91" i="197"/>
  <c r="G86" i="196"/>
  <c r="E91" i="196"/>
  <c r="G86" i="195"/>
  <c r="G88" i="195"/>
  <c r="E91" i="195"/>
  <c r="E86" i="194"/>
  <c r="E87" i="194"/>
  <c r="E90" i="194"/>
  <c r="E91" i="194"/>
  <c r="D8" i="193"/>
  <c r="D8" i="192"/>
  <c r="D86" i="191"/>
  <c r="F87" i="191"/>
  <c r="G88" i="191"/>
  <c r="F91" i="190"/>
  <c r="F86" i="189"/>
  <c r="D86" i="189"/>
  <c r="F87" i="189"/>
  <c r="G88" i="189"/>
  <c r="G86" i="188"/>
  <c r="G88" i="188"/>
  <c r="E91" i="188"/>
  <c r="F86" i="187"/>
  <c r="F87" i="187"/>
  <c r="D86" i="187"/>
  <c r="G89" i="187"/>
  <c r="D86" i="186"/>
  <c r="F87" i="186"/>
  <c r="G88" i="186"/>
  <c r="F91" i="186"/>
  <c r="D86" i="185"/>
  <c r="D87" i="185"/>
  <c r="D90" i="185"/>
  <c r="D91" i="185"/>
  <c r="D89" i="185"/>
  <c r="F89" i="184"/>
  <c r="F90" i="184"/>
  <c r="O8" i="184"/>
  <c r="F86" i="183"/>
  <c r="E91" i="183"/>
  <c r="G89" i="182"/>
  <c r="E88" i="182"/>
  <c r="D89" i="182"/>
  <c r="F90" i="182"/>
  <c r="G91" i="182"/>
  <c r="G86" i="181"/>
  <c r="D91" i="181"/>
  <c r="F86" i="180"/>
  <c r="F87" i="180"/>
</calcChain>
</file>

<file path=xl/sharedStrings.xml><?xml version="1.0" encoding="utf-8"?>
<sst xmlns="http://schemas.openxmlformats.org/spreadsheetml/2006/main" count="14144" uniqueCount="276">
  <si>
    <t>Change in</t>
  </si>
  <si>
    <t>Number</t>
  </si>
  <si>
    <t>last year</t>
  </si>
  <si>
    <t>Jobs</t>
  </si>
  <si>
    <t>Held by men</t>
  </si>
  <si>
    <t>Held by women</t>
  </si>
  <si>
    <t>Employed persons</t>
  </si>
  <si>
    <t>Total employment income</t>
  </si>
  <si>
    <t>Number of jobs and employed persons in</t>
  </si>
  <si>
    <t>Single job holders</t>
  </si>
  <si>
    <t>Multiple job holders</t>
  </si>
  <si>
    <t>OMUEs</t>
  </si>
  <si>
    <t>Number of jobs</t>
  </si>
  <si>
    <t>Type of organisation</t>
  </si>
  <si>
    <t>Private sector entities</t>
  </si>
  <si>
    <t>Incorporated</t>
  </si>
  <si>
    <t>Unincorporated</t>
  </si>
  <si>
    <t>Public sector entities</t>
  </si>
  <si>
    <t>Employment size</t>
  </si>
  <si>
    <t>Fewer than 5 employees</t>
  </si>
  <si>
    <t>5–19 employees</t>
  </si>
  <si>
    <t>20–199 employees</t>
  </si>
  <si>
    <t>200 or more employees</t>
  </si>
  <si>
    <t>Spotlight</t>
  </si>
  <si>
    <t>Formatted</t>
  </si>
  <si>
    <t>1 year mv</t>
  </si>
  <si>
    <t>5 year mv</t>
  </si>
  <si>
    <t>Total jobs</t>
  </si>
  <si>
    <t>Duration adjusted median income</t>
  </si>
  <si>
    <t>Employee jobs</t>
  </si>
  <si>
    <t>OMUE jobs</t>
  </si>
  <si>
    <t>Jobs per industry</t>
  </si>
  <si>
    <t>Distribution</t>
  </si>
  <si>
    <t>Total job holders</t>
  </si>
  <si>
    <t>Jobs by age/sex</t>
  </si>
  <si>
    <t>Male</t>
  </si>
  <si>
    <t>14 years and under</t>
  </si>
  <si>
    <t>15 to 17 years</t>
  </si>
  <si>
    <t>18 to 20 years</t>
  </si>
  <si>
    <t>21 to 24 years</t>
  </si>
  <si>
    <t>25 to 29 years</t>
  </si>
  <si>
    <t>30 to 34 years</t>
  </si>
  <si>
    <t>35 to 39 years</t>
  </si>
  <si>
    <t>40 to 44 years</t>
  </si>
  <si>
    <t>45 to 49 years</t>
  </si>
  <si>
    <t>50 to 54 years</t>
  </si>
  <si>
    <t>55 to 59 years</t>
  </si>
  <si>
    <t>60 to 64 years</t>
  </si>
  <si>
    <t>65 to 69 years</t>
  </si>
  <si>
    <t>70 to 74 years</t>
  </si>
  <si>
    <t>75 to 79 years</t>
  </si>
  <si>
    <t>80 to 84 years</t>
  </si>
  <si>
    <t>85 years and over</t>
  </si>
  <si>
    <t>Total</t>
  </si>
  <si>
    <t>Female</t>
  </si>
  <si>
    <t>Employed persons by occupation</t>
  </si>
  <si>
    <t>Managers</t>
  </si>
  <si>
    <t>Professionals</t>
  </si>
  <si>
    <t>Labourers</t>
  </si>
  <si>
    <t>2015-16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</si>
  <si>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</si>
  <si>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</si>
  <si>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</si>
  <si>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</si>
  <si>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</si>
  <si>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</si>
  <si>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</si>
  <si>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</si>
  <si>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</si>
  <si>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</si>
  <si>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</si>
  <si>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</si>
  <si>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</si>
  <si>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</si>
  <si>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</si>
  <si>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</si>
  <si>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</si>
  <si>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</si>
  <si>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</si>
  <si>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Total all services</t>
  </si>
  <si>
    <t xml:space="preserve">            Australian Bureau of Statistics</t>
  </si>
  <si>
    <t>Males</t>
  </si>
  <si>
    <t>Females</t>
  </si>
  <si>
    <t>Duration adjusted median income (jobs)</t>
  </si>
  <si>
    <t>%</t>
  </si>
  <si>
    <t>Employees</t>
  </si>
  <si>
    <t>Persons</t>
  </si>
  <si>
    <t>Multi jobs male</t>
  </si>
  <si>
    <t>Multi jobs female</t>
  </si>
  <si>
    <t>2016-17</t>
  </si>
  <si>
    <t>Contents</t>
  </si>
  <si>
    <t>Tables</t>
  </si>
  <si>
    <r>
      <t xml:space="preserve">More information available from the </t>
    </r>
    <r>
      <rPr>
        <b/>
        <u/>
        <sz val="12"/>
        <color indexed="12"/>
        <rFont val="Arial"/>
        <family val="2"/>
      </rPr>
      <t>ABS website</t>
    </r>
  </si>
  <si>
    <t>Inquiries</t>
  </si>
  <si>
    <t>Average age of employed persons</t>
  </si>
  <si>
    <t>Yrs</t>
  </si>
  <si>
    <t>Median income per job</t>
  </si>
  <si>
    <t>Persons average age</t>
  </si>
  <si>
    <t>Persons employees</t>
  </si>
  <si>
    <t>Persons OMUEs</t>
  </si>
  <si>
    <t>Persons both employees and OMUEs</t>
  </si>
  <si>
    <t>Employees plus both emp/OMUE</t>
  </si>
  <si>
    <t>OMUEs plus both emp/OMUE</t>
  </si>
  <si>
    <t>Employed persons male</t>
  </si>
  <si>
    <t>Employed persons female</t>
  </si>
  <si>
    <t>Campbelltown</t>
  </si>
  <si>
    <t>Kingston</t>
  </si>
  <si>
    <t>Adelaide</t>
  </si>
  <si>
    <t>Adelaide Hills</t>
  </si>
  <si>
    <t>Adelaide Plains</t>
  </si>
  <si>
    <t>Alexandrina</t>
  </si>
  <si>
    <t>Anangu Pitjantjatjara</t>
  </si>
  <si>
    <t>Barossa</t>
  </si>
  <si>
    <t>Barunga West</t>
  </si>
  <si>
    <t>Berri and Barmera</t>
  </si>
  <si>
    <t>Burnside</t>
  </si>
  <si>
    <t>10.10</t>
  </si>
  <si>
    <t>Ceduna</t>
  </si>
  <si>
    <t>Charles Sturt</t>
  </si>
  <si>
    <t>Clare and Gilbert Valleys</t>
  </si>
  <si>
    <t>Cleve</t>
  </si>
  <si>
    <t>Coober Pedy</t>
  </si>
  <si>
    <t>Copper Coast</t>
  </si>
  <si>
    <t>Elliston</t>
  </si>
  <si>
    <t>Flinders Ranges</t>
  </si>
  <si>
    <t>Franklin Harbour</t>
  </si>
  <si>
    <t>Gawler</t>
  </si>
  <si>
    <t>10.20</t>
  </si>
  <si>
    <t>Goyder</t>
  </si>
  <si>
    <t>Grant</t>
  </si>
  <si>
    <t>Holdfast Bay</t>
  </si>
  <si>
    <t>Kangaroo Island</t>
  </si>
  <si>
    <t>Karoonda East Murray</t>
  </si>
  <si>
    <t>Kimba</t>
  </si>
  <si>
    <t>Light</t>
  </si>
  <si>
    <t>Lower Eyre Peninsula</t>
  </si>
  <si>
    <t>Loxton Waikerie</t>
  </si>
  <si>
    <t>10.30</t>
  </si>
  <si>
    <t>Maralinga Tjarutja</t>
  </si>
  <si>
    <t>Marion</t>
  </si>
  <si>
    <t>Mid Murray</t>
  </si>
  <si>
    <t>Mitcham</t>
  </si>
  <si>
    <t>Mount Barker</t>
  </si>
  <si>
    <t>Mount Gambier</t>
  </si>
  <si>
    <t>Mount Remarkable</t>
  </si>
  <si>
    <t>Murray Bridge</t>
  </si>
  <si>
    <t>Naracoorte and Lucindale</t>
  </si>
  <si>
    <t>Northern Areas</t>
  </si>
  <si>
    <t>10.40</t>
  </si>
  <si>
    <t>Norwood Payneham St Peters</t>
  </si>
  <si>
    <t>Onkaparinga</t>
  </si>
  <si>
    <t>Orroroo/Carrieton</t>
  </si>
  <si>
    <t>Peterborough</t>
  </si>
  <si>
    <t>Playford</t>
  </si>
  <si>
    <t>Port Adelaide Enfield</t>
  </si>
  <si>
    <t>Port Augusta</t>
  </si>
  <si>
    <t>Port Lincoln</t>
  </si>
  <si>
    <t>Port Pirie City and Dists</t>
  </si>
  <si>
    <t>Prospect</t>
  </si>
  <si>
    <t>10.50</t>
  </si>
  <si>
    <t>Renmark Paringa</t>
  </si>
  <si>
    <t>Robe</t>
  </si>
  <si>
    <t>Roxby Downs</t>
  </si>
  <si>
    <t>Salisbury</t>
  </si>
  <si>
    <t>Southern Mallee</t>
  </si>
  <si>
    <t>Streaky Bay</t>
  </si>
  <si>
    <t>Tatiara</t>
  </si>
  <si>
    <t>Tea Tree Gully</t>
  </si>
  <si>
    <t>The Coorong</t>
  </si>
  <si>
    <t>Tumby Bay</t>
  </si>
  <si>
    <t>10.60</t>
  </si>
  <si>
    <t>Unley</t>
  </si>
  <si>
    <t>Victor Harbor</t>
  </si>
  <si>
    <t>Wakefield</t>
  </si>
  <si>
    <t>Walkerville</t>
  </si>
  <si>
    <t>Wattle Range</t>
  </si>
  <si>
    <t>West Torrens</t>
  </si>
  <si>
    <t>Whyalla</t>
  </si>
  <si>
    <t>Wudinna</t>
  </si>
  <si>
    <t>Yankalilla</t>
  </si>
  <si>
    <t>Yorke Peninsula</t>
  </si>
  <si>
    <t>10.70</t>
  </si>
  <si>
    <t>1 Year mv</t>
  </si>
  <si>
    <t>7 Year mv</t>
  </si>
  <si>
    <t>2017-18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</si>
  <si>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</si>
  <si>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</si>
  <si>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</si>
  <si>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</si>
  <si>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</si>
  <si>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Change</t>
  </si>
  <si>
    <t>* Totals may differ from the sum of their components due to perturbation</t>
  </si>
  <si>
    <t>and data which could not be classified to component characteristics.</t>
  </si>
  <si>
    <t>2018-19</t>
  </si>
  <si>
    <t>10.9</t>
  </si>
  <si>
    <t>South Australia</t>
  </si>
  <si>
    <t>10.1</t>
  </si>
  <si>
    <t>10.2</t>
  </si>
  <si>
    <t>10.3</t>
  </si>
  <si>
    <t>10.4</t>
  </si>
  <si>
    <t>10.5</t>
  </si>
  <si>
    <t>10.6</t>
  </si>
  <si>
    <t>10.7</t>
  </si>
  <si>
    <t>10.8</t>
  </si>
  <si>
    <t>10.11</t>
  </si>
  <si>
    <t>10.12</t>
  </si>
  <si>
    <t>10.13</t>
  </si>
  <si>
    <t>10.14</t>
  </si>
  <si>
    <t>10.15</t>
  </si>
  <si>
    <t>10.16</t>
  </si>
  <si>
    <t>10.17</t>
  </si>
  <si>
    <t>10.18</t>
  </si>
  <si>
    <t>10.19</t>
  </si>
  <si>
    <t>10.21</t>
  </si>
  <si>
    <t>10.22</t>
  </si>
  <si>
    <t>10.23</t>
  </si>
  <si>
    <t>10.24</t>
  </si>
  <si>
    <t>10.25</t>
  </si>
  <si>
    <t>10.26</t>
  </si>
  <si>
    <t>10.27</t>
  </si>
  <si>
    <t>10.28</t>
  </si>
  <si>
    <t>10.29</t>
  </si>
  <si>
    <t>10.31</t>
  </si>
  <si>
    <t>10.32</t>
  </si>
  <si>
    <t>10.33</t>
  </si>
  <si>
    <t>10.34</t>
  </si>
  <si>
    <t>10.35</t>
  </si>
  <si>
    <t>10.36</t>
  </si>
  <si>
    <t>10.37</t>
  </si>
  <si>
    <t>10.38</t>
  </si>
  <si>
    <t>10.39</t>
  </si>
  <si>
    <t>10.41</t>
  </si>
  <si>
    <t>10.42</t>
  </si>
  <si>
    <t>10.43</t>
  </si>
  <si>
    <t>10.44</t>
  </si>
  <si>
    <t>10.45</t>
  </si>
  <si>
    <t>10.46</t>
  </si>
  <si>
    <t>10.47</t>
  </si>
  <si>
    <t>10.48</t>
  </si>
  <si>
    <t>10.49</t>
  </si>
  <si>
    <t>10.51</t>
  </si>
  <si>
    <t>10.52</t>
  </si>
  <si>
    <t>10.53</t>
  </si>
  <si>
    <t>10.54</t>
  </si>
  <si>
    <t>10.55</t>
  </si>
  <si>
    <t>10.56</t>
  </si>
  <si>
    <t>10.57</t>
  </si>
  <si>
    <t>10.58</t>
  </si>
  <si>
    <t>10.59</t>
  </si>
  <si>
    <t>10.61</t>
  </si>
  <si>
    <t>10.62</t>
  </si>
  <si>
    <t>10.63</t>
  </si>
  <si>
    <t>10.64</t>
  </si>
  <si>
    <t>10.65</t>
  </si>
  <si>
    <t>10.66</t>
  </si>
  <si>
    <t>10.67</t>
  </si>
  <si>
    <t>10.68</t>
  </si>
  <si>
    <t>10.69</t>
  </si>
  <si>
    <t>* Data for some LGAs are supressed due to small counts.</t>
  </si>
  <si>
    <t>Multiple Job Holders</t>
  </si>
  <si>
    <t>Single Job Holders</t>
  </si>
  <si>
    <t>2019-20</t>
  </si>
  <si>
    <t>Person employees distribution</t>
  </si>
  <si>
    <t>Person OMUEs distribution</t>
  </si>
  <si>
    <t>Person both employees and OMUEs distribution</t>
  </si>
  <si>
    <t>Both Employees and OMUEs</t>
  </si>
  <si>
    <t>* OMUEs = Owners of Unincorporated Enterprises</t>
  </si>
  <si>
    <t>2020-21</t>
  </si>
  <si>
    <t>Duration adjusted median employee income per job in</t>
  </si>
  <si>
    <t xml:space="preserve">* Data in this release is on Australian Statistical Geography Standard (ASGS) Edition 3. </t>
  </si>
  <si>
    <t>© Commonwealth of Australia 2024</t>
  </si>
  <si>
    <t>Jobs in Australia: Table 10. South Australia Spotlights by Local Government Areas, 2021-22</t>
  </si>
  <si>
    <t>Released at 11.30am (Canberra time) 8 November 2024</t>
  </si>
  <si>
    <t>2021-22</t>
  </si>
  <si>
    <t>For further information about these and related statistics visit abs.gov.au/about/contact-us.</t>
  </si>
  <si>
    <t>* There are some small revisions to data for 2017-18 to 2019-20.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</si>
</sst>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0.0"/>
    <numFmt numFmtId="166" formatCode="#,##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0"/>
      <color indexed="12"/>
      <name val="Arial"/>
      <family val="2"/>
    </font>
    <font>
      <u/>
      <sz val="8"/>
      <color indexed="12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8"/>
      <color theme="1"/>
      <name val="Calibri"/>
      <family val="2"/>
      <scheme val="minor"/>
    </font>
    <font>
      <b/>
      <u/>
      <sz val="12"/>
      <color indexed="12"/>
      <name val="Arial"/>
      <family val="2"/>
    </font>
    <font>
      <sz val="9"/>
      <name val="Arial"/>
      <family val="2"/>
    </font>
    <font>
      <b/>
      <sz val="9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b/>
      <sz val="9"/>
      <name val="Arial"/>
      <family val="2"/>
    </font>
    <font>
      <sz val="9"/>
      <color theme="1"/>
      <name val="Arial"/>
      <family val="2"/>
    </font>
    <font>
      <sz val="10"/>
      <color theme="1"/>
      <name val="Arial"/>
      <family val="2"/>
    </font>
    <font>
      <sz val="8"/>
      <color rgb="FF6E6E73"/>
      <name val="Segoe UI"/>
      <family val="2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3"/>
      <color theme="0"/>
      <name val="Calibri"/>
      <family val="2"/>
      <scheme val="minor"/>
    </font>
    <font>
      <sz val="10"/>
      <color theme="0"/>
      <name val="Arial"/>
      <family val="2"/>
    </font>
    <font>
      <sz val="11"/>
      <color theme="4" tint="-0.249977111117893"/>
      <name val="Calibri"/>
      <family val="2"/>
      <scheme val="minor"/>
    </font>
    <font>
      <sz val="8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rgb="FFFFFFCC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55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">
    <xf numFmtId="0" fontId="0" fillId="0" borderId="0"/>
    <xf numFmtId="9" fontId="1" fillId="0" borderId="0" applyFont="0" applyFill="0" applyBorder="0" applyAlignment="0" applyProtection="0"/>
    <xf numFmtId="0" fontId="2" fillId="0" borderId="1" applyNumberFormat="0" applyFill="0" applyAlignment="0" applyProtection="0"/>
    <xf numFmtId="0" fontId="3" fillId="0" borderId="0"/>
    <xf numFmtId="0" fontId="4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26" fillId="0" borderId="11" applyNumberFormat="0" applyFill="0" applyAlignment="0" applyProtection="0"/>
    <xf numFmtId="0" fontId="26" fillId="0" borderId="0" applyNumberFormat="0" applyFill="0" applyBorder="0" applyAlignment="0" applyProtection="0"/>
    <xf numFmtId="0" fontId="27" fillId="0" borderId="12" applyNumberFormat="0" applyFill="0" applyAlignment="0" applyProtection="0"/>
  </cellStyleXfs>
  <cellXfs count="147">
    <xf numFmtId="0" fontId="0" fillId="0" borderId="0" xfId="0"/>
    <xf numFmtId="0" fontId="4" fillId="0" borderId="0" xfId="3" applyFont="1" applyAlignment="1">
      <alignment vertical="center"/>
    </xf>
    <xf numFmtId="0" fontId="7" fillId="0" borderId="0" xfId="0" applyFont="1"/>
    <xf numFmtId="0" fontId="8" fillId="3" borderId="0" xfId="3" applyFont="1" applyFill="1" applyAlignment="1">
      <alignment vertical="center"/>
    </xf>
    <xf numFmtId="0" fontId="0" fillId="0" borderId="0" xfId="0" applyAlignment="1">
      <alignment horizontal="center"/>
    </xf>
    <xf numFmtId="164" fontId="5" fillId="0" borderId="0" xfId="1" applyNumberFormat="1" applyFont="1" applyFill="1" applyAlignment="1">
      <alignment horizontal="center"/>
    </xf>
    <xf numFmtId="0" fontId="12" fillId="0" borderId="0" xfId="3" applyFont="1"/>
    <xf numFmtId="0" fontId="12" fillId="0" borderId="0" xfId="3" applyFont="1" applyAlignment="1">
      <alignment horizontal="left"/>
    </xf>
    <xf numFmtId="0" fontId="13" fillId="0" borderId="0" xfId="3" applyFont="1"/>
    <xf numFmtId="0" fontId="14" fillId="0" borderId="0" xfId="0" applyFont="1"/>
    <xf numFmtId="0" fontId="3" fillId="0" borderId="10" xfId="3" applyBorder="1" applyAlignment="1" applyProtection="1">
      <alignment wrapText="1"/>
      <protection locked="0"/>
    </xf>
    <xf numFmtId="0" fontId="3" fillId="0" borderId="10" xfId="3" applyBorder="1" applyAlignment="1">
      <alignment wrapText="1"/>
    </xf>
    <xf numFmtId="0" fontId="12" fillId="0" borderId="0" xfId="5" applyFont="1" applyAlignment="1" applyProtection="1"/>
    <xf numFmtId="0" fontId="10" fillId="0" borderId="0" xfId="5" applyAlignment="1" applyProtection="1"/>
    <xf numFmtId="0" fontId="3" fillId="0" borderId="0" xfId="3" applyAlignment="1">
      <alignment horizontal="left"/>
    </xf>
    <xf numFmtId="0" fontId="3" fillId="0" borderId="0" xfId="3"/>
    <xf numFmtId="0" fontId="10" fillId="0" borderId="0" xfId="5" applyAlignment="1" applyProtection="1">
      <alignment horizontal="right"/>
    </xf>
    <xf numFmtId="0" fontId="16" fillId="0" borderId="0" xfId="5" applyFont="1" applyFill="1" applyAlignment="1" applyProtection="1">
      <alignment horizontal="left" wrapText="1"/>
    </xf>
    <xf numFmtId="0" fontId="24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26" fillId="0" borderId="11" xfId="6" applyAlignment="1">
      <alignment horizontal="right"/>
    </xf>
    <xf numFmtId="0" fontId="26" fillId="0" borderId="11" xfId="6" applyFill="1" applyAlignment="1">
      <alignment horizontal="right"/>
    </xf>
    <xf numFmtId="0" fontId="6" fillId="0" borderId="0" xfId="0" applyFont="1" applyProtection="1">
      <protection locked="0" hidden="1"/>
    </xf>
    <xf numFmtId="0" fontId="0" fillId="0" borderId="0" xfId="0" applyProtection="1">
      <protection locked="0" hidden="1"/>
    </xf>
    <xf numFmtId="0" fontId="26" fillId="0" borderId="0" xfId="7"/>
    <xf numFmtId="0" fontId="0" fillId="0" borderId="0" xfId="0" applyAlignment="1">
      <alignment horizontal="right"/>
    </xf>
    <xf numFmtId="2" fontId="0" fillId="0" borderId="0" xfId="1" applyNumberFormat="1" applyFont="1"/>
    <xf numFmtId="0" fontId="26" fillId="0" borderId="0" xfId="7" applyAlignment="1">
      <alignment horizontal="left" indent="1"/>
    </xf>
    <xf numFmtId="0" fontId="23" fillId="0" borderId="3" xfId="0" applyFont="1" applyBorder="1" applyProtection="1">
      <protection locked="0" hidden="1"/>
    </xf>
    <xf numFmtId="0" fontId="23" fillId="0" borderId="5" xfId="0" applyFont="1" applyBorder="1" applyAlignment="1" applyProtection="1">
      <alignment horizontal="left" indent="1"/>
      <protection locked="0" hidden="1"/>
    </xf>
    <xf numFmtId="0" fontId="17" fillId="0" borderId="5" xfId="0" applyFont="1" applyBorder="1" applyProtection="1">
      <protection locked="0" hidden="1"/>
    </xf>
    <xf numFmtId="3" fontId="0" fillId="0" borderId="0" xfId="0" applyNumberFormat="1"/>
    <xf numFmtId="0" fontId="16" fillId="0" borderId="5" xfId="0" applyFont="1" applyBorder="1" applyAlignment="1" applyProtection="1">
      <alignment horizontal="left" indent="1"/>
      <protection locked="0" hidden="1"/>
    </xf>
    <xf numFmtId="0" fontId="26" fillId="0" borderId="11" xfId="6"/>
    <xf numFmtId="0" fontId="23" fillId="0" borderId="8" xfId="0" applyFont="1" applyBorder="1" applyProtection="1">
      <protection locked="0" hidden="1"/>
    </xf>
    <xf numFmtId="0" fontId="23" fillId="0" borderId="8" xfId="0" applyFont="1" applyBorder="1" applyAlignment="1" applyProtection="1">
      <alignment horizontal="right"/>
      <protection locked="0" hidden="1"/>
    </xf>
    <xf numFmtId="0" fontId="23" fillId="0" borderId="9" xfId="0" applyFont="1" applyBorder="1" applyAlignment="1" applyProtection="1">
      <alignment horizontal="center"/>
      <protection locked="0" hidden="1"/>
    </xf>
    <xf numFmtId="0" fontId="0" fillId="0" borderId="0" xfId="0" applyAlignment="1">
      <alignment horizontal="left" indent="1"/>
    </xf>
    <xf numFmtId="4" fontId="0" fillId="0" borderId="0" xfId="0" applyNumberFormat="1"/>
    <xf numFmtId="0" fontId="27" fillId="0" borderId="12" xfId="8" applyAlignment="1">
      <alignment horizontal="left" indent="1"/>
    </xf>
    <xf numFmtId="4" fontId="27" fillId="0" borderId="12" xfId="8" applyNumberFormat="1"/>
    <xf numFmtId="3" fontId="27" fillId="0" borderId="12" xfId="8" applyNumberFormat="1"/>
    <xf numFmtId="9" fontId="27" fillId="0" borderId="12" xfId="8" applyNumberFormat="1"/>
    <xf numFmtId="2" fontId="0" fillId="0" borderId="0" xfId="0" applyNumberFormat="1"/>
    <xf numFmtId="0" fontId="26" fillId="0" borderId="11" xfId="6" applyAlignment="1">
      <alignment horizontal="left"/>
    </xf>
    <xf numFmtId="0" fontId="18" fillId="2" borderId="0" xfId="0" applyFont="1" applyFill="1" applyProtection="1">
      <protection locked="0" hidden="1"/>
    </xf>
    <xf numFmtId="0" fontId="19" fillId="2" borderId="0" xfId="0" applyFont="1" applyFill="1" applyProtection="1">
      <protection locked="0" hidden="1"/>
    </xf>
    <xf numFmtId="0" fontId="18" fillId="2" borderId="0" xfId="0" applyFont="1" applyFill="1" applyAlignment="1" applyProtection="1">
      <alignment horizontal="right"/>
      <protection locked="0" hidden="1"/>
    </xf>
    <xf numFmtId="0" fontId="18" fillId="0" borderId="0" xfId="0" applyFont="1" applyProtection="1">
      <protection locked="0" hidden="1"/>
    </xf>
    <xf numFmtId="0" fontId="2" fillId="4" borderId="1" xfId="2" applyFill="1"/>
    <xf numFmtId="0" fontId="2" fillId="4" borderId="1" xfId="2" applyFill="1" applyAlignment="1">
      <alignment horizontal="center"/>
    </xf>
    <xf numFmtId="0" fontId="2" fillId="4" borderId="1" xfId="2" applyFill="1" applyAlignment="1">
      <alignment horizontal="right"/>
    </xf>
    <xf numFmtId="9" fontId="0" fillId="0" borderId="0" xfId="1" applyFont="1"/>
    <xf numFmtId="0" fontId="0" fillId="0" borderId="0" xfId="0" applyAlignment="1">
      <alignment horizontal="left" indent="2"/>
    </xf>
    <xf numFmtId="0" fontId="10" fillId="0" borderId="0" xfId="5" quotePrefix="1" applyAlignment="1" applyProtection="1">
      <alignment horizontal="right"/>
    </xf>
    <xf numFmtId="0" fontId="11" fillId="0" borderId="0" xfId="5" applyFont="1" applyAlignment="1" applyProtection="1"/>
    <xf numFmtId="0" fontId="9" fillId="0" borderId="0" xfId="3" applyFont="1" applyProtection="1">
      <protection locked="0" hidden="1"/>
    </xf>
    <xf numFmtId="0" fontId="4" fillId="0" borderId="0" xfId="3" applyFont="1" applyAlignment="1" applyProtection="1">
      <alignment vertical="center"/>
      <protection locked="0" hidden="1"/>
    </xf>
    <xf numFmtId="0" fontId="0" fillId="0" borderId="0" xfId="0" applyAlignment="1" applyProtection="1">
      <alignment horizontal="left"/>
      <protection locked="0" hidden="1"/>
    </xf>
    <xf numFmtId="0" fontId="0" fillId="0" borderId="0" xfId="0" applyAlignment="1" applyProtection="1">
      <alignment horizontal="left" vertical="center" indent="1"/>
      <protection locked="0" hidden="1"/>
    </xf>
    <xf numFmtId="0" fontId="17" fillId="0" borderId="0" xfId="0" applyFont="1" applyProtection="1">
      <protection locked="0" hidden="1"/>
    </xf>
    <xf numFmtId="0" fontId="22" fillId="0" borderId="2" xfId="0" applyFont="1" applyBorder="1" applyAlignment="1" applyProtection="1">
      <alignment vertical="center"/>
      <protection locked="0" hidden="1"/>
    </xf>
    <xf numFmtId="0" fontId="16" fillId="0" borderId="3" xfId="0" applyFont="1" applyBorder="1" applyProtection="1">
      <protection locked="0" hidden="1"/>
    </xf>
    <xf numFmtId="3" fontId="22" fillId="0" borderId="3" xfId="0" applyNumberFormat="1" applyFont="1" applyBorder="1" applyAlignment="1" applyProtection="1">
      <alignment horizontal="right"/>
      <protection locked="0" hidden="1"/>
    </xf>
    <xf numFmtId="0" fontId="16" fillId="0" borderId="4" xfId="0" applyFont="1" applyBorder="1" applyAlignment="1" applyProtection="1">
      <alignment horizontal="right"/>
      <protection locked="0" hidden="1"/>
    </xf>
    <xf numFmtId="0" fontId="16" fillId="0" borderId="3" xfId="0" applyFont="1" applyBorder="1" applyAlignment="1" applyProtection="1">
      <alignment vertical="center"/>
      <protection locked="0" hidden="1"/>
    </xf>
    <xf numFmtId="0" fontId="16" fillId="0" borderId="3" xfId="0" applyFont="1" applyBorder="1" applyAlignment="1" applyProtection="1">
      <alignment horizontal="center" vertical="center"/>
      <protection locked="0" hidden="1"/>
    </xf>
    <xf numFmtId="0" fontId="22" fillId="0" borderId="3" xfId="0" applyFont="1" applyBorder="1" applyAlignment="1" applyProtection="1">
      <alignment horizontal="right"/>
      <protection locked="0" hidden="1"/>
    </xf>
    <xf numFmtId="0" fontId="16" fillId="0" borderId="0" xfId="0" applyFont="1" applyProtection="1">
      <protection locked="0" hidden="1"/>
    </xf>
    <xf numFmtId="0" fontId="23" fillId="0" borderId="0" xfId="0" applyFont="1" applyProtection="1">
      <protection locked="0" hidden="1"/>
    </xf>
    <xf numFmtId="165" fontId="16" fillId="0" borderId="0" xfId="0" applyNumberFormat="1" applyFont="1" applyAlignment="1" applyProtection="1">
      <alignment horizontal="right"/>
      <protection locked="0" hidden="1"/>
    </xf>
    <xf numFmtId="0" fontId="16" fillId="0" borderId="6" xfId="0" applyFont="1" applyBorder="1" applyAlignment="1" applyProtection="1">
      <alignment horizontal="center"/>
      <protection locked="0" hidden="1"/>
    </xf>
    <xf numFmtId="0" fontId="16" fillId="0" borderId="5" xfId="0" applyFont="1" applyBorder="1" applyAlignment="1" applyProtection="1">
      <alignment horizontal="left" indent="2"/>
      <protection locked="0" hidden="1"/>
    </xf>
    <xf numFmtId="0" fontId="16" fillId="0" borderId="0" xfId="0" applyFont="1" applyAlignment="1" applyProtection="1">
      <alignment horizontal="center"/>
      <protection locked="0" hidden="1"/>
    </xf>
    <xf numFmtId="0" fontId="16" fillId="0" borderId="0" xfId="0" applyFont="1" applyAlignment="1" applyProtection="1">
      <alignment horizontal="right"/>
      <protection locked="0" hidden="1"/>
    </xf>
    <xf numFmtId="0" fontId="16" fillId="0" borderId="5" xfId="0" applyFont="1" applyBorder="1" applyAlignment="1" applyProtection="1">
      <alignment horizontal="left" vertical="center" indent="1"/>
      <protection locked="0" hidden="1"/>
    </xf>
    <xf numFmtId="0" fontId="23" fillId="0" borderId="0" xfId="0" applyFont="1" applyAlignment="1" applyProtection="1">
      <alignment horizontal="left" indent="1"/>
      <protection locked="0" hidden="1"/>
    </xf>
    <xf numFmtId="0" fontId="16" fillId="0" borderId="0" xfId="0" applyFont="1" applyAlignment="1" applyProtection="1">
      <alignment horizontal="left" indent="1"/>
      <protection locked="0" hidden="1"/>
    </xf>
    <xf numFmtId="0" fontId="16" fillId="0" borderId="0" xfId="0" applyFont="1" applyAlignment="1" applyProtection="1">
      <alignment vertical="center" wrapText="1"/>
      <protection locked="0" hidden="1"/>
    </xf>
    <xf numFmtId="0" fontId="23" fillId="0" borderId="0" xfId="0" applyFont="1" applyAlignment="1" applyProtection="1">
      <alignment horizontal="right"/>
      <protection locked="0" hidden="1"/>
    </xf>
    <xf numFmtId="0" fontId="23" fillId="0" borderId="7" xfId="0" applyFont="1" applyBorder="1" applyAlignment="1" applyProtection="1">
      <alignment horizontal="left" indent="1"/>
      <protection locked="0" hidden="1"/>
    </xf>
    <xf numFmtId="165" fontId="16" fillId="0" borderId="8" xfId="0" applyNumberFormat="1" applyFont="1" applyBorder="1" applyAlignment="1" applyProtection="1">
      <alignment horizontal="right"/>
      <protection locked="0" hidden="1"/>
    </xf>
    <xf numFmtId="0" fontId="16" fillId="0" borderId="9" xfId="0" applyFont="1" applyBorder="1" applyAlignment="1" applyProtection="1">
      <alignment horizontal="center"/>
      <protection locked="0" hidden="1"/>
    </xf>
    <xf numFmtId="0" fontId="16" fillId="0" borderId="7" xfId="0" applyFont="1" applyBorder="1" applyAlignment="1" applyProtection="1">
      <alignment horizontal="left" vertical="center" indent="1"/>
      <protection locked="0" hidden="1"/>
    </xf>
    <xf numFmtId="0" fontId="17" fillId="0" borderId="0" xfId="0" applyFont="1"/>
    <xf numFmtId="9" fontId="26" fillId="0" borderId="0" xfId="6" applyNumberFormat="1" applyBorder="1" applyAlignment="1">
      <alignment horizontal="right"/>
    </xf>
    <xf numFmtId="0" fontId="26" fillId="0" borderId="0" xfId="6" applyBorder="1" applyAlignment="1">
      <alignment horizontal="right"/>
    </xf>
    <xf numFmtId="0" fontId="26" fillId="0" borderId="0" xfId="6" applyFill="1" applyBorder="1" applyAlignment="1">
      <alignment horizontal="right"/>
    </xf>
    <xf numFmtId="2" fontId="0" fillId="0" borderId="0" xfId="1" applyNumberFormat="1" applyFont="1" applyBorder="1"/>
    <xf numFmtId="164" fontId="0" fillId="0" borderId="0" xfId="1" applyNumberFormat="1" applyFont="1" applyBorder="1"/>
    <xf numFmtId="0" fontId="5" fillId="0" borderId="0" xfId="0" applyFont="1"/>
    <xf numFmtId="0" fontId="5" fillId="0" borderId="0" xfId="0" applyFont="1" applyAlignment="1">
      <alignment horizontal="right"/>
    </xf>
    <xf numFmtId="3" fontId="5" fillId="0" borderId="0" xfId="0" applyNumberFormat="1" applyFont="1" applyAlignment="1">
      <alignment horizontal="right"/>
    </xf>
    <xf numFmtId="164" fontId="18" fillId="0" borderId="0" xfId="0" applyNumberFormat="1" applyFont="1" applyAlignment="1" applyProtection="1">
      <alignment horizontal="right"/>
      <protection locked="0" hidden="1"/>
    </xf>
    <xf numFmtId="9" fontId="18" fillId="0" borderId="0" xfId="0" applyNumberFormat="1" applyFont="1" applyAlignment="1" applyProtection="1">
      <alignment horizontal="center"/>
      <protection locked="0" hidden="1"/>
    </xf>
    <xf numFmtId="0" fontId="18" fillId="0" borderId="0" xfId="0" applyFont="1" applyAlignment="1" applyProtection="1">
      <alignment horizontal="left" indent="1"/>
      <protection locked="0" hidden="1"/>
    </xf>
    <xf numFmtId="0" fontId="18" fillId="0" borderId="0" xfId="0" applyFont="1" applyAlignment="1" applyProtection="1">
      <alignment horizontal="right"/>
      <protection locked="0" hidden="1"/>
    </xf>
    <xf numFmtId="0" fontId="21" fillId="2" borderId="0" xfId="0" applyFont="1" applyFill="1" applyAlignment="1" applyProtection="1">
      <alignment horizontal="right"/>
      <protection locked="0" hidden="1"/>
    </xf>
    <xf numFmtId="0" fontId="30" fillId="0" borderId="0" xfId="2" applyFont="1" applyFill="1" applyBorder="1" applyProtection="1">
      <protection hidden="1"/>
    </xf>
    <xf numFmtId="0" fontId="30" fillId="0" borderId="0" xfId="2" applyFont="1" applyFill="1" applyBorder="1" applyAlignment="1" applyProtection="1">
      <alignment horizontal="center"/>
      <protection hidden="1"/>
    </xf>
    <xf numFmtId="0" fontId="29" fillId="0" borderId="0" xfId="0" applyFont="1"/>
    <xf numFmtId="0" fontId="30" fillId="0" borderId="0" xfId="2" applyFont="1" applyFill="1" applyBorder="1" applyAlignment="1"/>
    <xf numFmtId="0" fontId="30" fillId="0" borderId="0" xfId="2" applyFont="1" applyFill="1" applyBorder="1" applyAlignment="1" applyProtection="1">
      <alignment horizontal="right"/>
      <protection hidden="1"/>
    </xf>
    <xf numFmtId="0" fontId="31" fillId="0" borderId="0" xfId="3" applyFont="1" applyAlignment="1" applyProtection="1">
      <alignment vertical="center"/>
      <protection locked="0" hidden="1"/>
    </xf>
    <xf numFmtId="0" fontId="29" fillId="0" borderId="0" xfId="0" applyFont="1" applyAlignment="1">
      <alignment horizontal="center"/>
    </xf>
    <xf numFmtId="0" fontId="28" fillId="0" borderId="0" xfId="6" applyFont="1" applyFill="1" applyBorder="1" applyAlignment="1">
      <alignment horizontal="right"/>
    </xf>
    <xf numFmtId="0" fontId="28" fillId="0" borderId="0" xfId="7" applyFont="1" applyFill="1" applyBorder="1"/>
    <xf numFmtId="3" fontId="29" fillId="0" borderId="0" xfId="0" applyNumberFormat="1" applyFont="1" applyProtection="1">
      <protection hidden="1"/>
    </xf>
    <xf numFmtId="0" fontId="29" fillId="0" borderId="0" xfId="0" applyFont="1" applyAlignment="1">
      <alignment horizontal="right"/>
    </xf>
    <xf numFmtId="2" fontId="29" fillId="0" borderId="0" xfId="1" applyNumberFormat="1" applyFont="1" applyFill="1" applyBorder="1"/>
    <xf numFmtId="0" fontId="28" fillId="0" borderId="0" xfId="7" applyFont="1" applyFill="1" applyBorder="1" applyAlignment="1">
      <alignment horizontal="left" indent="1"/>
    </xf>
    <xf numFmtId="3" fontId="29" fillId="0" borderId="0" xfId="0" applyNumberFormat="1" applyFont="1"/>
    <xf numFmtId="0" fontId="28" fillId="0" borderId="0" xfId="6" applyFont="1" applyFill="1" applyBorder="1" applyAlignment="1">
      <alignment horizontal="center"/>
    </xf>
    <xf numFmtId="0" fontId="28" fillId="0" borderId="0" xfId="6" applyFont="1" applyFill="1" applyBorder="1"/>
    <xf numFmtId="0" fontId="29" fillId="0" borderId="0" xfId="0" applyFont="1" applyAlignment="1">
      <alignment horizontal="left" indent="1"/>
    </xf>
    <xf numFmtId="4" fontId="29" fillId="0" borderId="0" xfId="0" applyNumberFormat="1" applyFont="1"/>
    <xf numFmtId="164" fontId="29" fillId="0" borderId="0" xfId="1" applyNumberFormat="1" applyFont="1" applyFill="1" applyBorder="1"/>
    <xf numFmtId="0" fontId="28" fillId="0" borderId="0" xfId="8" applyFont="1" applyFill="1" applyBorder="1" applyAlignment="1">
      <alignment horizontal="left" indent="1"/>
    </xf>
    <xf numFmtId="4" fontId="28" fillId="0" borderId="0" xfId="8" applyNumberFormat="1" applyFont="1" applyFill="1" applyBorder="1"/>
    <xf numFmtId="3" fontId="28" fillId="0" borderId="0" xfId="8" applyNumberFormat="1" applyFont="1" applyFill="1" applyBorder="1"/>
    <xf numFmtId="0" fontId="28" fillId="0" borderId="0" xfId="8" applyFont="1" applyFill="1" applyBorder="1"/>
    <xf numFmtId="9" fontId="28" fillId="0" borderId="0" xfId="8" applyNumberFormat="1" applyFont="1" applyFill="1" applyBorder="1"/>
    <xf numFmtId="2" fontId="29" fillId="0" borderId="0" xfId="0" applyNumberFormat="1" applyFont="1"/>
    <xf numFmtId="0" fontId="28" fillId="0" borderId="0" xfId="6" applyFont="1" applyFill="1" applyBorder="1" applyAlignment="1"/>
    <xf numFmtId="9" fontId="28" fillId="0" borderId="0" xfId="6" applyNumberFormat="1" applyFont="1" applyFill="1" applyBorder="1" applyAlignment="1">
      <alignment horizontal="right"/>
    </xf>
    <xf numFmtId="0" fontId="28" fillId="0" borderId="0" xfId="7" applyFont="1" applyFill="1" applyBorder="1" applyAlignment="1">
      <alignment horizontal="right"/>
    </xf>
    <xf numFmtId="165" fontId="29" fillId="0" borderId="0" xfId="0" applyNumberFormat="1" applyFont="1"/>
    <xf numFmtId="0" fontId="28" fillId="0" borderId="0" xfId="6" applyFont="1" applyFill="1" applyBorder="1" applyAlignment="1">
      <alignment horizontal="left"/>
    </xf>
    <xf numFmtId="0" fontId="28" fillId="0" borderId="0" xfId="7" applyFont="1" applyFill="1" applyBorder="1" applyAlignment="1">
      <alignment horizontal="left"/>
    </xf>
    <xf numFmtId="165" fontId="29" fillId="0" borderId="0" xfId="1" applyNumberFormat="1" applyFont="1" applyFill="1" applyBorder="1"/>
    <xf numFmtId="166" fontId="29" fillId="0" borderId="0" xfId="0" applyNumberFormat="1" applyFont="1"/>
    <xf numFmtId="165" fontId="29" fillId="0" borderId="0" xfId="1" applyNumberFormat="1" applyFont="1" applyBorder="1" applyAlignment="1">
      <alignment horizontal="right"/>
    </xf>
    <xf numFmtId="0" fontId="32" fillId="0" borderId="0" xfId="0" applyFont="1"/>
    <xf numFmtId="0" fontId="33" fillId="0" borderId="0" xfId="0" applyFont="1" applyAlignment="1">
      <alignment vertical="center"/>
    </xf>
    <xf numFmtId="0" fontId="33" fillId="0" borderId="0" xfId="0" applyFont="1" applyAlignment="1">
      <alignment horizontal="left" vertical="center" indent="1"/>
    </xf>
    <xf numFmtId="0" fontId="18" fillId="0" borderId="0" xfId="0" applyFont="1"/>
    <xf numFmtId="0" fontId="16" fillId="0" borderId="0" xfId="3" applyFont="1" applyAlignment="1">
      <alignment vertical="center" wrapText="1"/>
    </xf>
    <xf numFmtId="0" fontId="11" fillId="0" borderId="0" xfId="5" applyFont="1" applyAlignment="1" applyProtection="1"/>
    <xf numFmtId="0" fontId="18" fillId="0" borderId="0" xfId="0" applyFont="1" applyAlignment="1" applyProtection="1">
      <alignment horizontal="right"/>
      <protection locked="0" hidden="1"/>
    </xf>
    <xf numFmtId="0" fontId="21" fillId="2" borderId="0" xfId="0" applyFont="1" applyFill="1" applyAlignment="1" applyProtection="1">
      <alignment horizontal="right"/>
      <protection locked="0" hidden="1"/>
    </xf>
    <xf numFmtId="0" fontId="30" fillId="0" borderId="0" xfId="2" applyFont="1" applyFill="1" applyBorder="1" applyAlignment="1">
      <alignment horizontal="center"/>
    </xf>
    <xf numFmtId="0" fontId="16" fillId="0" borderId="5" xfId="0" applyFont="1" applyBorder="1" applyAlignment="1" applyProtection="1">
      <alignment horizontal="left" vertical="center" wrapText="1" indent="1"/>
      <protection locked="0" hidden="1"/>
    </xf>
    <xf numFmtId="0" fontId="16" fillId="0" borderId="0" xfId="0" applyFont="1" applyAlignment="1" applyProtection="1">
      <alignment horizontal="left" vertical="center" wrapText="1" indent="1"/>
      <protection locked="0" hidden="1"/>
    </xf>
    <xf numFmtId="0" fontId="20" fillId="2" borderId="0" xfId="0" applyFont="1" applyFill="1" applyAlignment="1" applyProtection="1">
      <alignment horizontal="center" vertical="top" wrapText="1"/>
      <protection locked="0" hidden="1"/>
    </xf>
    <xf numFmtId="0" fontId="20" fillId="2" borderId="0" xfId="0" applyFont="1" applyFill="1" applyAlignment="1" applyProtection="1">
      <alignment horizontal="center" vertical="top"/>
      <protection locked="0" hidden="1"/>
    </xf>
    <xf numFmtId="0" fontId="2" fillId="0" borderId="1" xfId="2" applyAlignment="1">
      <alignment horizontal="center"/>
    </xf>
  </cellXfs>
  <cellStyles count="9">
    <cellStyle name="Heading 2" xfId="2" builtinId="17"/>
    <cellStyle name="Heading 3" xfId="6" builtinId="18"/>
    <cellStyle name="Heading 4" xfId="7" builtinId="19"/>
    <cellStyle name="Hyperlink" xfId="5" builtinId="8"/>
    <cellStyle name="Normal" xfId="0" builtinId="0"/>
    <cellStyle name="Normal 2" xfId="3" xr:uid="{00000000-0005-0000-0000-000005000000}"/>
    <cellStyle name="Normal 4" xfId="4" xr:uid="{00000000-0005-0000-0000-000006000000}"/>
    <cellStyle name="Percent" xfId="1" builtinId="5"/>
    <cellStyle name="Total" xfId="8" builtinId="2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3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3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3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4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4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4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4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4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4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4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5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5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5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5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5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5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5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5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5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6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6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6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6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6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6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6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6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6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6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10.1'!$U$4:$Y$4</c:f>
              <c:numCache>
                <c:formatCode>#,##0</c:formatCode>
                <c:ptCount val="5"/>
                <c:pt idx="1">
                  <c:v>18655</c:v>
                </c:pt>
                <c:pt idx="2">
                  <c:v>19032</c:v>
                </c:pt>
                <c:pt idx="3">
                  <c:v>20490</c:v>
                </c:pt>
                <c:pt idx="4">
                  <c:v>22184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64-4A4C-A0BD-4CC6A4C47B3C}"/>
            </c:ext>
          </c:extLst>
        </c:ser>
        <c:ser>
          <c:idx val="1"/>
          <c:order val="1"/>
          <c:tx>
            <c:strRef>
              <c:f>'Table 10.1'!$S$7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10.1'!$U$7:$Y$7</c:f>
              <c:numCache>
                <c:formatCode>#,##0</c:formatCode>
                <c:ptCount val="5"/>
                <c:pt idx="1">
                  <c:v>12895</c:v>
                </c:pt>
                <c:pt idx="2">
                  <c:v>12927</c:v>
                </c:pt>
                <c:pt idx="3">
                  <c:v>13966</c:v>
                </c:pt>
                <c:pt idx="4">
                  <c:v>14237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64-4A4C-A0BD-4CC6A4C47B3C}"/>
            </c:ext>
          </c:extLst>
        </c:ser>
        <c:ser>
          <c:idx val="2"/>
          <c:order val="2"/>
          <c:tx>
            <c:strRef>
              <c:f>'Table 10.1'!$S$11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10.1'!$U$11:$Y$11</c:f>
              <c:numCache>
                <c:formatCode>#,##0</c:formatCode>
                <c:ptCount val="5"/>
                <c:pt idx="1">
                  <c:v>16598</c:v>
                </c:pt>
                <c:pt idx="2">
                  <c:v>16957</c:v>
                </c:pt>
                <c:pt idx="3">
                  <c:v>18280</c:v>
                </c:pt>
                <c:pt idx="4">
                  <c:v>19918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64-4A4C-A0BD-4CC6A4C47B3C}"/>
            </c:ext>
          </c:extLst>
        </c:ser>
        <c:ser>
          <c:idx val="3"/>
          <c:order val="3"/>
          <c:tx>
            <c:strRef>
              <c:f>'Table 10.1'!$S$12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10.1'!$U$12:$Y$12</c:f>
              <c:numCache>
                <c:formatCode>#,##0</c:formatCode>
                <c:ptCount val="5"/>
                <c:pt idx="1">
                  <c:v>2063</c:v>
                </c:pt>
                <c:pt idx="2">
                  <c:v>2082</c:v>
                </c:pt>
                <c:pt idx="3">
                  <c:v>2214</c:v>
                </c:pt>
                <c:pt idx="4">
                  <c:v>2266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64-4A4C-A0BD-4CC6A4C47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10.1'!$S$1</c:f>
              <c:strCache>
                <c:ptCount val="1"/>
                <c:pt idx="0">
                  <c:v>Adelaide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10.1'!$V$8:$Z$8</c:f>
              <c:numCache>
                <c:formatCode>#,##0</c:formatCode>
                <c:ptCount val="5"/>
                <c:pt idx="0">
                  <c:v>38703.5</c:v>
                </c:pt>
                <c:pt idx="1">
                  <c:v>38359.5</c:v>
                </c:pt>
                <c:pt idx="2">
                  <c:v>35745.870000000003</c:v>
                </c:pt>
                <c:pt idx="3">
                  <c:v>36908.43</c:v>
                </c:pt>
                <c:pt idx="4">
                  <c:v>35940.949999999997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21-4B5B-B6BB-BAC78B4AD48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42727.89</c:v>
                </c:pt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21-4B5B-B6BB-BAC78B4AD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10.10'!$S$1</c:f>
              <c:strCache>
                <c:ptCount val="1"/>
                <c:pt idx="0">
                  <c:v>Campbelltown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10.10'!$V$8:$Z$8</c:f>
              <c:numCache>
                <c:formatCode>#,##0</c:formatCode>
                <c:ptCount val="5"/>
                <c:pt idx="0">
                  <c:v>42025.69</c:v>
                </c:pt>
                <c:pt idx="1">
                  <c:v>44194</c:v>
                </c:pt>
                <c:pt idx="2">
                  <c:v>43829.42</c:v>
                </c:pt>
                <c:pt idx="3">
                  <c:v>46360</c:v>
                </c:pt>
                <c:pt idx="4">
                  <c:v>47085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7F-4AA3-9644-332789B21F2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42727.89</c:v>
                </c:pt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7F-4AA3-9644-332789B21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10.11'!$S$4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10.11'!$U$4:$Y$4</c:f>
              <c:numCache>
                <c:formatCode>#,##0</c:formatCode>
                <c:ptCount val="5"/>
                <c:pt idx="1">
                  <c:v>3234</c:v>
                </c:pt>
                <c:pt idx="2">
                  <c:v>2943</c:v>
                </c:pt>
                <c:pt idx="3">
                  <c:v>3048</c:v>
                </c:pt>
                <c:pt idx="4">
                  <c:v>3219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38-47C2-BAEA-61AC5DACAB39}"/>
            </c:ext>
          </c:extLst>
        </c:ser>
        <c:ser>
          <c:idx val="1"/>
          <c:order val="1"/>
          <c:tx>
            <c:strRef>
              <c:f>'Table 10.11'!$S$7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10.11'!$U$7:$Y$7</c:f>
              <c:numCache>
                <c:formatCode>#,##0</c:formatCode>
                <c:ptCount val="5"/>
                <c:pt idx="1">
                  <c:v>2168</c:v>
                </c:pt>
                <c:pt idx="2">
                  <c:v>1947</c:v>
                </c:pt>
                <c:pt idx="3">
                  <c:v>2139</c:v>
                </c:pt>
                <c:pt idx="4">
                  <c:v>2162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38-47C2-BAEA-61AC5DACAB39}"/>
            </c:ext>
          </c:extLst>
        </c:ser>
        <c:ser>
          <c:idx val="2"/>
          <c:order val="2"/>
          <c:tx>
            <c:strRef>
              <c:f>'Table 10.11'!$S$11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10.11'!$U$11:$Y$11</c:f>
              <c:numCache>
                <c:formatCode>#,##0</c:formatCode>
                <c:ptCount val="5"/>
                <c:pt idx="1">
                  <c:v>2796</c:v>
                </c:pt>
                <c:pt idx="2">
                  <c:v>2514</c:v>
                </c:pt>
                <c:pt idx="3">
                  <c:v>2621</c:v>
                </c:pt>
                <c:pt idx="4">
                  <c:v>2791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38-47C2-BAEA-61AC5DACAB39}"/>
            </c:ext>
          </c:extLst>
        </c:ser>
        <c:ser>
          <c:idx val="3"/>
          <c:order val="3"/>
          <c:tx>
            <c:strRef>
              <c:f>'Table 10.11'!$S$12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10.11'!$U$12:$Y$12</c:f>
              <c:numCache>
                <c:formatCode>#,##0</c:formatCode>
                <c:ptCount val="5"/>
                <c:pt idx="1">
                  <c:v>438</c:v>
                </c:pt>
                <c:pt idx="2">
                  <c:v>427</c:v>
                </c:pt>
                <c:pt idx="3">
                  <c:v>425</c:v>
                </c:pt>
                <c:pt idx="4">
                  <c:v>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38-47C2-BAEA-61AC5DACA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10.11'!$S$1</c:f>
              <c:strCache>
                <c:ptCount val="1"/>
                <c:pt idx="0">
                  <c:v>Ceduna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10.11'!$AB$15:$AB$33</c:f>
              <c:numCache>
                <c:formatCode>0.0%</c:formatCode>
                <c:ptCount val="19"/>
                <c:pt idx="0">
                  <c:v>0.11868390129259694</c:v>
                </c:pt>
                <c:pt idx="1">
                  <c:v>2.4383078730904818E-2</c:v>
                </c:pt>
                <c:pt idx="2">
                  <c:v>1.4982373678025853E-2</c:v>
                </c:pt>
                <c:pt idx="3">
                  <c:v>4.1128084606345478E-3</c:v>
                </c:pt>
                <c:pt idx="4">
                  <c:v>3.9659224441833139E-2</c:v>
                </c:pt>
                <c:pt idx="5">
                  <c:v>1.3807285546415981E-2</c:v>
                </c:pt>
                <c:pt idx="6">
                  <c:v>8.5781433607520566E-2</c:v>
                </c:pt>
                <c:pt idx="7">
                  <c:v>6.3454759106933017E-2</c:v>
                </c:pt>
                <c:pt idx="8">
                  <c:v>6.2279670975323151E-2</c:v>
                </c:pt>
                <c:pt idx="9">
                  <c:v>2.3501762632197414E-3</c:v>
                </c:pt>
                <c:pt idx="10">
                  <c:v>1.6157461809635721E-2</c:v>
                </c:pt>
                <c:pt idx="11">
                  <c:v>1.2044653349001176E-2</c:v>
                </c:pt>
                <c:pt idx="12">
                  <c:v>2.7908343125734428E-2</c:v>
                </c:pt>
                <c:pt idx="13">
                  <c:v>5.1410105757931847E-2</c:v>
                </c:pt>
                <c:pt idx="14">
                  <c:v>5.5229142185663924E-2</c:v>
                </c:pt>
                <c:pt idx="15">
                  <c:v>9.1069330199764986E-2</c:v>
                </c:pt>
                <c:pt idx="16">
                  <c:v>0.15569917743830788</c:v>
                </c:pt>
                <c:pt idx="17">
                  <c:v>4.4065804935370153E-3</c:v>
                </c:pt>
                <c:pt idx="18">
                  <c:v>8.960047003525265E-2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FC-44A0-8856-6DCFA0D79DB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FC-44A0-8856-6DCFA0D79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10.11'!$S$63:$S$79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10.11'!$Y$44:$Y$60</c:f>
              <c:numCache>
                <c:formatCode>#,##0</c:formatCode>
                <c:ptCount val="17"/>
                <c:pt idx="0">
                  <c:v>3</c:v>
                </c:pt>
                <c:pt idx="1">
                  <c:v>49</c:v>
                </c:pt>
                <c:pt idx="2">
                  <c:v>135</c:v>
                </c:pt>
                <c:pt idx="3">
                  <c:v>185</c:v>
                </c:pt>
                <c:pt idx="4">
                  <c:v>206</c:v>
                </c:pt>
                <c:pt idx="5">
                  <c:v>167</c:v>
                </c:pt>
                <c:pt idx="6">
                  <c:v>133</c:v>
                </c:pt>
                <c:pt idx="7">
                  <c:v>115</c:v>
                </c:pt>
                <c:pt idx="8">
                  <c:v>155</c:v>
                </c:pt>
                <c:pt idx="9">
                  <c:v>167</c:v>
                </c:pt>
                <c:pt idx="10">
                  <c:v>112</c:v>
                </c:pt>
                <c:pt idx="11">
                  <c:v>118</c:v>
                </c:pt>
                <c:pt idx="12">
                  <c:v>85</c:v>
                </c:pt>
                <c:pt idx="13">
                  <c:v>40</c:v>
                </c:pt>
                <c:pt idx="14">
                  <c:v>24</c:v>
                </c:pt>
                <c:pt idx="15">
                  <c:v>2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08-48CA-949D-5BE0788342BA}"/>
            </c:ext>
          </c:extLst>
        </c:ser>
        <c:ser>
          <c:idx val="1"/>
          <c:order val="1"/>
          <c:tx>
            <c:strRef>
              <c:f>'Table 10.11'!$S$62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10.11'!$S$63:$S$79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10.11'!$Y$63:$Y$79</c:f>
              <c:numCache>
                <c:formatCode>#,##0</c:formatCode>
                <c:ptCount val="17"/>
                <c:pt idx="0">
                  <c:v>3</c:v>
                </c:pt>
                <c:pt idx="1">
                  <c:v>35</c:v>
                </c:pt>
                <c:pt idx="2">
                  <c:v>135</c:v>
                </c:pt>
                <c:pt idx="3">
                  <c:v>119</c:v>
                </c:pt>
                <c:pt idx="4">
                  <c:v>166</c:v>
                </c:pt>
                <c:pt idx="5">
                  <c:v>145</c:v>
                </c:pt>
                <c:pt idx="6">
                  <c:v>138</c:v>
                </c:pt>
                <c:pt idx="7">
                  <c:v>128</c:v>
                </c:pt>
                <c:pt idx="8">
                  <c:v>137</c:v>
                </c:pt>
                <c:pt idx="9">
                  <c:v>151</c:v>
                </c:pt>
                <c:pt idx="10">
                  <c:v>131</c:v>
                </c:pt>
                <c:pt idx="11">
                  <c:v>120</c:v>
                </c:pt>
                <c:pt idx="12">
                  <c:v>65</c:v>
                </c:pt>
                <c:pt idx="13">
                  <c:v>30</c:v>
                </c:pt>
                <c:pt idx="14">
                  <c:v>15</c:v>
                </c:pt>
                <c:pt idx="15">
                  <c:v>1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08-48CA-949D-5BE078834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10.11'!$S$83:$S$90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10.11'!$Y$83:$Y$90</c:f>
              <c:numCache>
                <c:formatCode>#,##0</c:formatCode>
                <c:ptCount val="8"/>
                <c:pt idx="0">
                  <c:v>113</c:v>
                </c:pt>
                <c:pt idx="1">
                  <c:v>76</c:v>
                </c:pt>
                <c:pt idx="2">
                  <c:v>156</c:v>
                </c:pt>
                <c:pt idx="3">
                  <c:v>90</c:v>
                </c:pt>
                <c:pt idx="4">
                  <c:v>27</c:v>
                </c:pt>
                <c:pt idx="5">
                  <c:v>44</c:v>
                </c:pt>
                <c:pt idx="6">
                  <c:v>132</c:v>
                </c:pt>
                <c:pt idx="7">
                  <c:v>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CA-42F3-A94D-92EF3C37CF36}"/>
            </c:ext>
          </c:extLst>
        </c:ser>
        <c:ser>
          <c:idx val="1"/>
          <c:order val="1"/>
          <c:tx>
            <c:strRef>
              <c:f>'Table 10.11'!$S$92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10.11'!$S$83:$S$90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10.11'!$Y$93:$Y$100</c:f>
              <c:numCache>
                <c:formatCode>#,##0</c:formatCode>
                <c:ptCount val="8"/>
                <c:pt idx="0">
                  <c:v>74</c:v>
                </c:pt>
                <c:pt idx="1">
                  <c:v>154</c:v>
                </c:pt>
                <c:pt idx="2">
                  <c:v>25</c:v>
                </c:pt>
                <c:pt idx="3">
                  <c:v>238</c:v>
                </c:pt>
                <c:pt idx="4">
                  <c:v>168</c:v>
                </c:pt>
                <c:pt idx="5">
                  <c:v>76</c:v>
                </c:pt>
                <c:pt idx="6">
                  <c:v>13</c:v>
                </c:pt>
                <c:pt idx="7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CA-42F3-A94D-92EF3C37CF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10.11'!$S$1</c:f>
              <c:strCache>
                <c:ptCount val="1"/>
                <c:pt idx="0">
                  <c:v>Ceduna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10.11'!$U$8:$Y$8</c:f>
              <c:numCache>
                <c:formatCode>#,##0</c:formatCode>
                <c:ptCount val="5"/>
                <c:pt idx="1">
                  <c:v>33114</c:v>
                </c:pt>
                <c:pt idx="2">
                  <c:v>35555</c:v>
                </c:pt>
                <c:pt idx="3">
                  <c:v>35352.14</c:v>
                </c:pt>
                <c:pt idx="4">
                  <c:v>37254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5B-4D09-9969-BEC8F48E9C1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5B-4D09-9969-BEC8F48E9C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10.11'!$S$4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10.11'!$V$4:$Z$4</c:f>
              <c:numCache>
                <c:formatCode>#,##0</c:formatCode>
                <c:ptCount val="5"/>
                <c:pt idx="0">
                  <c:v>3234</c:v>
                </c:pt>
                <c:pt idx="1">
                  <c:v>2943</c:v>
                </c:pt>
                <c:pt idx="2">
                  <c:v>3048</c:v>
                </c:pt>
                <c:pt idx="3">
                  <c:v>3219</c:v>
                </c:pt>
                <c:pt idx="4">
                  <c:v>3406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19-4B27-AB94-497ABD017EC2}"/>
            </c:ext>
          </c:extLst>
        </c:ser>
        <c:ser>
          <c:idx val="1"/>
          <c:order val="1"/>
          <c:tx>
            <c:strRef>
              <c:f>'Table 10.11'!$S$7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10.11'!$V$7:$Z$7</c:f>
              <c:numCache>
                <c:formatCode>#,##0</c:formatCode>
                <c:ptCount val="5"/>
                <c:pt idx="0">
                  <c:v>2168</c:v>
                </c:pt>
                <c:pt idx="1">
                  <c:v>1947</c:v>
                </c:pt>
                <c:pt idx="2">
                  <c:v>2139</c:v>
                </c:pt>
                <c:pt idx="3">
                  <c:v>2162</c:v>
                </c:pt>
                <c:pt idx="4">
                  <c:v>2191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19-4B27-AB94-497ABD017EC2}"/>
            </c:ext>
          </c:extLst>
        </c:ser>
        <c:ser>
          <c:idx val="2"/>
          <c:order val="2"/>
          <c:tx>
            <c:strRef>
              <c:f>'Table 10.11'!$S$11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10.11'!$V$11:$Z$11</c:f>
              <c:numCache>
                <c:formatCode>#,##0</c:formatCode>
                <c:ptCount val="5"/>
                <c:pt idx="0">
                  <c:v>2796</c:v>
                </c:pt>
                <c:pt idx="1">
                  <c:v>2514</c:v>
                </c:pt>
                <c:pt idx="2">
                  <c:v>2621</c:v>
                </c:pt>
                <c:pt idx="3">
                  <c:v>2791</c:v>
                </c:pt>
                <c:pt idx="4">
                  <c:v>2967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19-4B27-AB94-497ABD017EC2}"/>
            </c:ext>
          </c:extLst>
        </c:ser>
        <c:ser>
          <c:idx val="3"/>
          <c:order val="3"/>
          <c:tx>
            <c:strRef>
              <c:f>'Table 10.11'!$S$12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10.11'!$V$12:$Z$12</c:f>
              <c:numCache>
                <c:formatCode>#,##0</c:formatCode>
                <c:ptCount val="5"/>
                <c:pt idx="0">
                  <c:v>438</c:v>
                </c:pt>
                <c:pt idx="1">
                  <c:v>427</c:v>
                </c:pt>
                <c:pt idx="2">
                  <c:v>425</c:v>
                </c:pt>
                <c:pt idx="3">
                  <c:v>428</c:v>
                </c:pt>
                <c:pt idx="4">
                  <c:v>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719-4B27-AB94-497ABD017E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10.11'!$S$1</c:f>
              <c:strCache>
                <c:ptCount val="1"/>
                <c:pt idx="0">
                  <c:v>Ceduna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10.11'!$AB$15:$AB$33</c:f>
              <c:numCache>
                <c:formatCode>0.0%</c:formatCode>
                <c:ptCount val="19"/>
                <c:pt idx="0">
                  <c:v>0.11868390129259694</c:v>
                </c:pt>
                <c:pt idx="1">
                  <c:v>2.4383078730904818E-2</c:v>
                </c:pt>
                <c:pt idx="2">
                  <c:v>1.4982373678025853E-2</c:v>
                </c:pt>
                <c:pt idx="3">
                  <c:v>4.1128084606345478E-3</c:v>
                </c:pt>
                <c:pt idx="4">
                  <c:v>3.9659224441833139E-2</c:v>
                </c:pt>
                <c:pt idx="5">
                  <c:v>1.3807285546415981E-2</c:v>
                </c:pt>
                <c:pt idx="6">
                  <c:v>8.5781433607520566E-2</c:v>
                </c:pt>
                <c:pt idx="7">
                  <c:v>6.3454759106933017E-2</c:v>
                </c:pt>
                <c:pt idx="8">
                  <c:v>6.2279670975323151E-2</c:v>
                </c:pt>
                <c:pt idx="9">
                  <c:v>2.3501762632197414E-3</c:v>
                </c:pt>
                <c:pt idx="10">
                  <c:v>1.6157461809635721E-2</c:v>
                </c:pt>
                <c:pt idx="11">
                  <c:v>1.2044653349001176E-2</c:v>
                </c:pt>
                <c:pt idx="12">
                  <c:v>2.7908343125734428E-2</c:v>
                </c:pt>
                <c:pt idx="13">
                  <c:v>5.1410105757931847E-2</c:v>
                </c:pt>
                <c:pt idx="14">
                  <c:v>5.5229142185663924E-2</c:v>
                </c:pt>
                <c:pt idx="15">
                  <c:v>9.1069330199764986E-2</c:v>
                </c:pt>
                <c:pt idx="16">
                  <c:v>0.15569917743830788</c:v>
                </c:pt>
                <c:pt idx="17">
                  <c:v>4.4065804935370153E-3</c:v>
                </c:pt>
                <c:pt idx="18">
                  <c:v>8.960047003525265E-2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E8-4342-91CE-2D630725E89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E8-4342-91CE-2D630725E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10.11'!$S$63:$S$79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10.11'!$Z$44:$Z$60</c:f>
              <c:numCache>
                <c:formatCode>#,##0</c:formatCode>
                <c:ptCount val="17"/>
                <c:pt idx="0">
                  <c:v>6</c:v>
                </c:pt>
                <c:pt idx="1">
                  <c:v>52</c:v>
                </c:pt>
                <c:pt idx="2">
                  <c:v>143</c:v>
                </c:pt>
                <c:pt idx="3">
                  <c:v>178</c:v>
                </c:pt>
                <c:pt idx="4">
                  <c:v>231</c:v>
                </c:pt>
                <c:pt idx="5">
                  <c:v>187</c:v>
                </c:pt>
                <c:pt idx="6">
                  <c:v>160</c:v>
                </c:pt>
                <c:pt idx="7">
                  <c:v>122</c:v>
                </c:pt>
                <c:pt idx="8">
                  <c:v>151</c:v>
                </c:pt>
                <c:pt idx="9">
                  <c:v>160</c:v>
                </c:pt>
                <c:pt idx="10">
                  <c:v>125</c:v>
                </c:pt>
                <c:pt idx="11">
                  <c:v>128</c:v>
                </c:pt>
                <c:pt idx="12">
                  <c:v>98</c:v>
                </c:pt>
                <c:pt idx="13">
                  <c:v>44</c:v>
                </c:pt>
                <c:pt idx="14">
                  <c:v>29</c:v>
                </c:pt>
                <c:pt idx="15">
                  <c:v>3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08-444C-8183-599FE3B5D424}"/>
            </c:ext>
          </c:extLst>
        </c:ser>
        <c:ser>
          <c:idx val="1"/>
          <c:order val="1"/>
          <c:tx>
            <c:strRef>
              <c:f>'Table 10.11'!$S$62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10.11'!$S$63:$S$79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10.11'!$Z$63:$Z$79</c:f>
              <c:numCache>
                <c:formatCode>#,##0</c:formatCode>
                <c:ptCount val="17"/>
                <c:pt idx="0">
                  <c:v>7</c:v>
                </c:pt>
                <c:pt idx="1">
                  <c:v>34</c:v>
                </c:pt>
                <c:pt idx="2">
                  <c:v>122</c:v>
                </c:pt>
                <c:pt idx="3">
                  <c:v>146</c:v>
                </c:pt>
                <c:pt idx="4">
                  <c:v>154</c:v>
                </c:pt>
                <c:pt idx="5">
                  <c:v>148</c:v>
                </c:pt>
                <c:pt idx="6">
                  <c:v>177</c:v>
                </c:pt>
                <c:pt idx="7">
                  <c:v>132</c:v>
                </c:pt>
                <c:pt idx="8">
                  <c:v>118</c:v>
                </c:pt>
                <c:pt idx="9">
                  <c:v>176</c:v>
                </c:pt>
                <c:pt idx="10">
                  <c:v>129</c:v>
                </c:pt>
                <c:pt idx="11">
                  <c:v>127</c:v>
                </c:pt>
                <c:pt idx="12">
                  <c:v>67</c:v>
                </c:pt>
                <c:pt idx="13">
                  <c:v>37</c:v>
                </c:pt>
                <c:pt idx="14">
                  <c:v>21</c:v>
                </c:pt>
                <c:pt idx="15">
                  <c:v>6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08-444C-8183-599FE3B5D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10.11'!$Z$83:$Z$90</c:f>
              <c:numCache>
                <c:formatCode>#,##0</c:formatCode>
                <c:ptCount val="8"/>
                <c:pt idx="0">
                  <c:v>114</c:v>
                </c:pt>
                <c:pt idx="1">
                  <c:v>88</c:v>
                </c:pt>
                <c:pt idx="2">
                  <c:v>172</c:v>
                </c:pt>
                <c:pt idx="3">
                  <c:v>87</c:v>
                </c:pt>
                <c:pt idx="4">
                  <c:v>29</c:v>
                </c:pt>
                <c:pt idx="5">
                  <c:v>41</c:v>
                </c:pt>
                <c:pt idx="6">
                  <c:v>134</c:v>
                </c:pt>
                <c:pt idx="7">
                  <c:v>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D8-4866-963B-8FBDC1D4FC05}"/>
            </c:ext>
          </c:extLst>
        </c:ser>
        <c:ser>
          <c:idx val="1"/>
          <c:order val="1"/>
          <c:tx>
            <c:strRef>
              <c:f>'Table 10.11'!$S$92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10.11'!$S$83:$S$90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10.11'!$Z$93:$Z$100</c:f>
              <c:numCache>
                <c:formatCode>#,##0</c:formatCode>
                <c:ptCount val="8"/>
                <c:pt idx="0">
                  <c:v>70</c:v>
                </c:pt>
                <c:pt idx="1">
                  <c:v>169</c:v>
                </c:pt>
                <c:pt idx="2">
                  <c:v>19</c:v>
                </c:pt>
                <c:pt idx="3">
                  <c:v>232</c:v>
                </c:pt>
                <c:pt idx="4">
                  <c:v>164</c:v>
                </c:pt>
                <c:pt idx="5">
                  <c:v>77</c:v>
                </c:pt>
                <c:pt idx="6">
                  <c:v>13</c:v>
                </c:pt>
                <c:pt idx="7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D8-4866-963B-8FBDC1D4FC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10.2'!$U$4:$Y$4</c:f>
              <c:numCache>
                <c:formatCode>#,##0</c:formatCode>
                <c:ptCount val="5"/>
                <c:pt idx="1">
                  <c:v>31762</c:v>
                </c:pt>
                <c:pt idx="2">
                  <c:v>31201</c:v>
                </c:pt>
                <c:pt idx="3">
                  <c:v>31906</c:v>
                </c:pt>
                <c:pt idx="4">
                  <c:v>32825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C2-4D2B-9DA4-34CA2790B57D}"/>
            </c:ext>
          </c:extLst>
        </c:ser>
        <c:ser>
          <c:idx val="1"/>
          <c:order val="1"/>
          <c:tx>
            <c:strRef>
              <c:f>'Table 10.2'!$S$7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10.2'!$U$7:$Y$7</c:f>
              <c:numCache>
                <c:formatCode>#,##0</c:formatCode>
                <c:ptCount val="5"/>
                <c:pt idx="1">
                  <c:v>23003</c:v>
                </c:pt>
                <c:pt idx="2">
                  <c:v>22559</c:v>
                </c:pt>
                <c:pt idx="3">
                  <c:v>23259</c:v>
                </c:pt>
                <c:pt idx="4">
                  <c:v>23657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C2-4D2B-9DA4-34CA2790B57D}"/>
            </c:ext>
          </c:extLst>
        </c:ser>
        <c:ser>
          <c:idx val="2"/>
          <c:order val="2"/>
          <c:tx>
            <c:strRef>
              <c:f>'Table 10.2'!$S$11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10.2'!$U$11:$Y$11</c:f>
              <c:numCache>
                <c:formatCode>#,##0</c:formatCode>
                <c:ptCount val="5"/>
                <c:pt idx="1">
                  <c:v>26957</c:v>
                </c:pt>
                <c:pt idx="2">
                  <c:v>26566</c:v>
                </c:pt>
                <c:pt idx="3">
                  <c:v>27018</c:v>
                </c:pt>
                <c:pt idx="4">
                  <c:v>27882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C2-4D2B-9DA4-34CA2790B57D}"/>
            </c:ext>
          </c:extLst>
        </c:ser>
        <c:ser>
          <c:idx val="3"/>
          <c:order val="3"/>
          <c:tx>
            <c:strRef>
              <c:f>'Table 10.2'!$S$12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10.2'!$U$12:$Y$12</c:f>
              <c:numCache>
                <c:formatCode>#,##0</c:formatCode>
                <c:ptCount val="5"/>
                <c:pt idx="1">
                  <c:v>4806</c:v>
                </c:pt>
                <c:pt idx="2">
                  <c:v>4637</c:v>
                </c:pt>
                <c:pt idx="3">
                  <c:v>4884</c:v>
                </c:pt>
                <c:pt idx="4">
                  <c:v>4943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C2-4D2B-9DA4-34CA2790B5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10.11'!$S$1</c:f>
              <c:strCache>
                <c:ptCount val="1"/>
                <c:pt idx="0">
                  <c:v>Ceduna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10.11'!$V$8:$Z$8</c:f>
              <c:numCache>
                <c:formatCode>#,##0</c:formatCode>
                <c:ptCount val="5"/>
                <c:pt idx="0">
                  <c:v>33114</c:v>
                </c:pt>
                <c:pt idx="1">
                  <c:v>35555</c:v>
                </c:pt>
                <c:pt idx="2">
                  <c:v>35352.14</c:v>
                </c:pt>
                <c:pt idx="3">
                  <c:v>37254</c:v>
                </c:pt>
                <c:pt idx="4">
                  <c:v>36602.89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8A-428E-BBE1-CD5EB1463EF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42727.89</c:v>
                </c:pt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8A-428E-BBE1-CD5EB1463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10.12'!$S$4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10.12'!$U$4:$Y$4</c:f>
              <c:numCache>
                <c:formatCode>#,##0</c:formatCode>
                <c:ptCount val="5"/>
                <c:pt idx="1">
                  <c:v>89350</c:v>
                </c:pt>
                <c:pt idx="2">
                  <c:v>92066</c:v>
                </c:pt>
                <c:pt idx="3">
                  <c:v>93085</c:v>
                </c:pt>
                <c:pt idx="4">
                  <c:v>98555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4D-4A55-A0D1-5347E5BE5D34}"/>
            </c:ext>
          </c:extLst>
        </c:ser>
        <c:ser>
          <c:idx val="1"/>
          <c:order val="1"/>
          <c:tx>
            <c:strRef>
              <c:f>'Table 10.12'!$S$7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10.12'!$U$7:$Y$7</c:f>
              <c:numCache>
                <c:formatCode>#,##0</c:formatCode>
                <c:ptCount val="5"/>
                <c:pt idx="1">
                  <c:v>63763</c:v>
                </c:pt>
                <c:pt idx="2">
                  <c:v>65434</c:v>
                </c:pt>
                <c:pt idx="3">
                  <c:v>66836</c:v>
                </c:pt>
                <c:pt idx="4">
                  <c:v>68255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4D-4A55-A0D1-5347E5BE5D34}"/>
            </c:ext>
          </c:extLst>
        </c:ser>
        <c:ser>
          <c:idx val="2"/>
          <c:order val="2"/>
          <c:tx>
            <c:strRef>
              <c:f>'Table 10.12'!$S$11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10.12'!$U$11:$Y$11</c:f>
              <c:numCache>
                <c:formatCode>#,##0</c:formatCode>
                <c:ptCount val="5"/>
                <c:pt idx="1">
                  <c:v>80563</c:v>
                </c:pt>
                <c:pt idx="2">
                  <c:v>82733</c:v>
                </c:pt>
                <c:pt idx="3">
                  <c:v>83537</c:v>
                </c:pt>
                <c:pt idx="4">
                  <c:v>88560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4D-4A55-A0D1-5347E5BE5D34}"/>
            </c:ext>
          </c:extLst>
        </c:ser>
        <c:ser>
          <c:idx val="3"/>
          <c:order val="3"/>
          <c:tx>
            <c:strRef>
              <c:f>'Table 10.12'!$S$12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10.12'!$U$12:$Y$12</c:f>
              <c:numCache>
                <c:formatCode>#,##0</c:formatCode>
                <c:ptCount val="5"/>
                <c:pt idx="1">
                  <c:v>8787</c:v>
                </c:pt>
                <c:pt idx="2">
                  <c:v>9330</c:v>
                </c:pt>
                <c:pt idx="3">
                  <c:v>9546</c:v>
                </c:pt>
                <c:pt idx="4">
                  <c:v>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B4D-4A55-A0D1-5347E5BE5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10.12'!$S$1</c:f>
              <c:strCache>
                <c:ptCount val="1"/>
                <c:pt idx="0">
                  <c:v>Charles Sturt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10.12'!$AB$15:$AB$33</c:f>
              <c:numCache>
                <c:formatCode>0.0%</c:formatCode>
                <c:ptCount val="19"/>
                <c:pt idx="0">
                  <c:v>5.5081652079886877E-3</c:v>
                </c:pt>
                <c:pt idx="1">
                  <c:v>6.3214513460809777E-3</c:v>
                </c:pt>
                <c:pt idx="2">
                  <c:v>5.6495660933615521E-2</c:v>
                </c:pt>
                <c:pt idx="3">
                  <c:v>7.4582035618236094E-3</c:v>
                </c:pt>
                <c:pt idx="4">
                  <c:v>6.0802380710331505E-2</c:v>
                </c:pt>
                <c:pt idx="5">
                  <c:v>3.3640472075635613E-2</c:v>
                </c:pt>
                <c:pt idx="6">
                  <c:v>9.4562997329094386E-2</c:v>
                </c:pt>
                <c:pt idx="7">
                  <c:v>7.8389693446577272E-2</c:v>
                </c:pt>
                <c:pt idx="8">
                  <c:v>4.181954289622284E-2</c:v>
                </c:pt>
                <c:pt idx="9">
                  <c:v>1.2615177028363353E-2</c:v>
                </c:pt>
                <c:pt idx="10">
                  <c:v>3.9000767076698431E-2</c:v>
                </c:pt>
                <c:pt idx="11">
                  <c:v>1.6552221287764665E-2</c:v>
                </c:pt>
                <c:pt idx="12">
                  <c:v>7.5034888126946572E-2</c:v>
                </c:pt>
                <c:pt idx="13">
                  <c:v>9.3814404406532173E-2</c:v>
                </c:pt>
                <c:pt idx="14">
                  <c:v>6.6957478073620874E-2</c:v>
                </c:pt>
                <c:pt idx="15">
                  <c:v>8.0977422067780011E-2</c:v>
                </c:pt>
                <c:pt idx="16">
                  <c:v>0.14592941045996877</c:v>
                </c:pt>
                <c:pt idx="17">
                  <c:v>2.477750154801623E-2</c:v>
                </c:pt>
                <c:pt idx="18">
                  <c:v>4.0516436697688604E-2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18-4DB6-87A6-3D54E3643EE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18-4DB6-87A6-3D54E3643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10.12'!$S$63:$S$79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10.12'!$Y$44:$Y$60</c:f>
              <c:numCache>
                <c:formatCode>#,##0</c:formatCode>
                <c:ptCount val="17"/>
                <c:pt idx="0">
                  <c:v>54</c:v>
                </c:pt>
                <c:pt idx="1">
                  <c:v>861</c:v>
                </c:pt>
                <c:pt idx="2">
                  <c:v>2352</c:v>
                </c:pt>
                <c:pt idx="3">
                  <c:v>4743</c:v>
                </c:pt>
                <c:pt idx="4">
                  <c:v>7253</c:v>
                </c:pt>
                <c:pt idx="5">
                  <c:v>6575</c:v>
                </c:pt>
                <c:pt idx="6">
                  <c:v>5585</c:v>
                </c:pt>
                <c:pt idx="7">
                  <c:v>4455</c:v>
                </c:pt>
                <c:pt idx="8">
                  <c:v>4311</c:v>
                </c:pt>
                <c:pt idx="9">
                  <c:v>4180</c:v>
                </c:pt>
                <c:pt idx="10">
                  <c:v>3753</c:v>
                </c:pt>
                <c:pt idx="11">
                  <c:v>2802</c:v>
                </c:pt>
                <c:pt idx="12">
                  <c:v>1394</c:v>
                </c:pt>
                <c:pt idx="13">
                  <c:v>608</c:v>
                </c:pt>
                <c:pt idx="14">
                  <c:v>233</c:v>
                </c:pt>
                <c:pt idx="15">
                  <c:v>100</c:v>
                </c:pt>
                <c:pt idx="16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43-4962-A7E0-732CB180FBA3}"/>
            </c:ext>
          </c:extLst>
        </c:ser>
        <c:ser>
          <c:idx val="1"/>
          <c:order val="1"/>
          <c:tx>
            <c:strRef>
              <c:f>'Table 10.12'!$S$62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10.12'!$S$63:$S$79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10.12'!$Y$63:$Y$79</c:f>
              <c:numCache>
                <c:formatCode>#,##0</c:formatCode>
                <c:ptCount val="17"/>
                <c:pt idx="0">
                  <c:v>72</c:v>
                </c:pt>
                <c:pt idx="1">
                  <c:v>1050</c:v>
                </c:pt>
                <c:pt idx="2">
                  <c:v>2705</c:v>
                </c:pt>
                <c:pt idx="3">
                  <c:v>5018</c:v>
                </c:pt>
                <c:pt idx="4">
                  <c:v>6808</c:v>
                </c:pt>
                <c:pt idx="5">
                  <c:v>6276</c:v>
                </c:pt>
                <c:pt idx="6">
                  <c:v>5286</c:v>
                </c:pt>
                <c:pt idx="7">
                  <c:v>4374</c:v>
                </c:pt>
                <c:pt idx="8">
                  <c:v>4295</c:v>
                </c:pt>
                <c:pt idx="9">
                  <c:v>4506</c:v>
                </c:pt>
                <c:pt idx="10">
                  <c:v>3944</c:v>
                </c:pt>
                <c:pt idx="11">
                  <c:v>2830</c:v>
                </c:pt>
                <c:pt idx="12">
                  <c:v>1269</c:v>
                </c:pt>
                <c:pt idx="13">
                  <c:v>477</c:v>
                </c:pt>
                <c:pt idx="14">
                  <c:v>137</c:v>
                </c:pt>
                <c:pt idx="15">
                  <c:v>87</c:v>
                </c:pt>
                <c:pt idx="16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43-4962-A7E0-732CB180F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10.12'!$S$83:$S$90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10.12'!$Y$83:$Y$90</c:f>
              <c:numCache>
                <c:formatCode>#,##0</c:formatCode>
                <c:ptCount val="8"/>
                <c:pt idx="0">
                  <c:v>4286</c:v>
                </c:pt>
                <c:pt idx="1">
                  <c:v>5899</c:v>
                </c:pt>
                <c:pt idx="2">
                  <c:v>5348</c:v>
                </c:pt>
                <c:pt idx="3">
                  <c:v>2588</c:v>
                </c:pt>
                <c:pt idx="4">
                  <c:v>2296</c:v>
                </c:pt>
                <c:pt idx="5">
                  <c:v>2166</c:v>
                </c:pt>
                <c:pt idx="6">
                  <c:v>2385</c:v>
                </c:pt>
                <c:pt idx="7">
                  <c:v>3451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FC-41FA-9B1D-2075D3AC6B17}"/>
            </c:ext>
          </c:extLst>
        </c:ser>
        <c:ser>
          <c:idx val="1"/>
          <c:order val="1"/>
          <c:tx>
            <c:strRef>
              <c:f>'Table 10.12'!$S$92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10.12'!$S$83:$S$90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10.12'!$Y$93:$Y$100</c:f>
              <c:numCache>
                <c:formatCode>#,##0</c:formatCode>
                <c:ptCount val="8"/>
                <c:pt idx="0">
                  <c:v>3211</c:v>
                </c:pt>
                <c:pt idx="1">
                  <c:v>8053</c:v>
                </c:pt>
                <c:pt idx="2">
                  <c:v>1156</c:v>
                </c:pt>
                <c:pt idx="3">
                  <c:v>5115</c:v>
                </c:pt>
                <c:pt idx="4">
                  <c:v>6292</c:v>
                </c:pt>
                <c:pt idx="5">
                  <c:v>3394</c:v>
                </c:pt>
                <c:pt idx="6">
                  <c:v>268</c:v>
                </c:pt>
                <c:pt idx="7">
                  <c:v>1849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FC-41FA-9B1D-2075D3AC6B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10.12'!$S$1</c:f>
              <c:strCache>
                <c:ptCount val="1"/>
                <c:pt idx="0">
                  <c:v>Charles Sturt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10.12'!$U$8:$Y$8</c:f>
              <c:numCache>
                <c:formatCode>#,##0</c:formatCode>
                <c:ptCount val="5"/>
                <c:pt idx="1">
                  <c:v>44937.01</c:v>
                </c:pt>
                <c:pt idx="2">
                  <c:v>46735.57</c:v>
                </c:pt>
                <c:pt idx="3">
                  <c:v>46727.98</c:v>
                </c:pt>
                <c:pt idx="4">
                  <c:v>48340.5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C1-44EB-B46E-2023741DE81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C1-44EB-B46E-2023741DE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10.12'!$S$4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10.12'!$V$4:$Z$4</c:f>
              <c:numCache>
                <c:formatCode>#,##0</c:formatCode>
                <c:ptCount val="5"/>
                <c:pt idx="0">
                  <c:v>89350</c:v>
                </c:pt>
                <c:pt idx="1">
                  <c:v>92066</c:v>
                </c:pt>
                <c:pt idx="2">
                  <c:v>93085</c:v>
                </c:pt>
                <c:pt idx="3">
                  <c:v>98555</c:v>
                </c:pt>
                <c:pt idx="4">
                  <c:v>108198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D7-4961-9395-39D00E4F3B8B}"/>
            </c:ext>
          </c:extLst>
        </c:ser>
        <c:ser>
          <c:idx val="1"/>
          <c:order val="1"/>
          <c:tx>
            <c:strRef>
              <c:f>'Table 10.12'!$S$7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10.12'!$V$7:$Z$7</c:f>
              <c:numCache>
                <c:formatCode>#,##0</c:formatCode>
                <c:ptCount val="5"/>
                <c:pt idx="0">
                  <c:v>63763</c:v>
                </c:pt>
                <c:pt idx="1">
                  <c:v>65434</c:v>
                </c:pt>
                <c:pt idx="2">
                  <c:v>66836</c:v>
                </c:pt>
                <c:pt idx="3">
                  <c:v>68255</c:v>
                </c:pt>
                <c:pt idx="4">
                  <c:v>70818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D7-4961-9395-39D00E4F3B8B}"/>
            </c:ext>
          </c:extLst>
        </c:ser>
        <c:ser>
          <c:idx val="2"/>
          <c:order val="2"/>
          <c:tx>
            <c:strRef>
              <c:f>'Table 10.12'!$S$11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10.12'!$V$11:$Z$11</c:f>
              <c:numCache>
                <c:formatCode>#,##0</c:formatCode>
                <c:ptCount val="5"/>
                <c:pt idx="0">
                  <c:v>80563</c:v>
                </c:pt>
                <c:pt idx="1">
                  <c:v>82733</c:v>
                </c:pt>
                <c:pt idx="2">
                  <c:v>83537</c:v>
                </c:pt>
                <c:pt idx="3">
                  <c:v>88560</c:v>
                </c:pt>
                <c:pt idx="4">
                  <c:v>97965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D7-4961-9395-39D00E4F3B8B}"/>
            </c:ext>
          </c:extLst>
        </c:ser>
        <c:ser>
          <c:idx val="3"/>
          <c:order val="3"/>
          <c:tx>
            <c:strRef>
              <c:f>'Table 10.12'!$S$12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10.12'!$V$12:$Z$12</c:f>
              <c:numCache>
                <c:formatCode>#,##0</c:formatCode>
                <c:ptCount val="5"/>
                <c:pt idx="0">
                  <c:v>8787</c:v>
                </c:pt>
                <c:pt idx="1">
                  <c:v>9330</c:v>
                </c:pt>
                <c:pt idx="2">
                  <c:v>9546</c:v>
                </c:pt>
                <c:pt idx="3">
                  <c:v>9995</c:v>
                </c:pt>
                <c:pt idx="4">
                  <c:v>10234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ED7-4961-9395-39D00E4F3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10.12'!$S$1</c:f>
              <c:strCache>
                <c:ptCount val="1"/>
                <c:pt idx="0">
                  <c:v>Charles Sturt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10.12'!$AB$15:$AB$33</c:f>
              <c:numCache>
                <c:formatCode>0.0%</c:formatCode>
                <c:ptCount val="19"/>
                <c:pt idx="0">
                  <c:v>5.5081652079886877E-3</c:v>
                </c:pt>
                <c:pt idx="1">
                  <c:v>6.3214513460809777E-3</c:v>
                </c:pt>
                <c:pt idx="2">
                  <c:v>5.6495660933615521E-2</c:v>
                </c:pt>
                <c:pt idx="3">
                  <c:v>7.4582035618236094E-3</c:v>
                </c:pt>
                <c:pt idx="4">
                  <c:v>6.0802380710331505E-2</c:v>
                </c:pt>
                <c:pt idx="5">
                  <c:v>3.3640472075635613E-2</c:v>
                </c:pt>
                <c:pt idx="6">
                  <c:v>9.4562997329094386E-2</c:v>
                </c:pt>
                <c:pt idx="7">
                  <c:v>7.8389693446577272E-2</c:v>
                </c:pt>
                <c:pt idx="8">
                  <c:v>4.181954289622284E-2</c:v>
                </c:pt>
                <c:pt idx="9">
                  <c:v>1.2615177028363353E-2</c:v>
                </c:pt>
                <c:pt idx="10">
                  <c:v>3.9000767076698431E-2</c:v>
                </c:pt>
                <c:pt idx="11">
                  <c:v>1.6552221287764665E-2</c:v>
                </c:pt>
                <c:pt idx="12">
                  <c:v>7.5034888126946572E-2</c:v>
                </c:pt>
                <c:pt idx="13">
                  <c:v>9.3814404406532173E-2</c:v>
                </c:pt>
                <c:pt idx="14">
                  <c:v>6.6957478073620874E-2</c:v>
                </c:pt>
                <c:pt idx="15">
                  <c:v>8.0977422067780011E-2</c:v>
                </c:pt>
                <c:pt idx="16">
                  <c:v>0.14592941045996877</c:v>
                </c:pt>
                <c:pt idx="17">
                  <c:v>2.477750154801623E-2</c:v>
                </c:pt>
                <c:pt idx="18">
                  <c:v>4.0516436697688604E-2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61-42CE-AE61-9E4B62595F7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61-42CE-AE61-9E4B62595F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10.12'!$S$63:$S$79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10.12'!$Z$44:$Z$60</c:f>
              <c:numCache>
                <c:formatCode>#,##0</c:formatCode>
                <c:ptCount val="17"/>
                <c:pt idx="0">
                  <c:v>62</c:v>
                </c:pt>
                <c:pt idx="1">
                  <c:v>1043</c:v>
                </c:pt>
                <c:pt idx="2">
                  <c:v>2771</c:v>
                </c:pt>
                <c:pt idx="3">
                  <c:v>5188</c:v>
                </c:pt>
                <c:pt idx="4">
                  <c:v>7894</c:v>
                </c:pt>
                <c:pt idx="5">
                  <c:v>7366</c:v>
                </c:pt>
                <c:pt idx="6">
                  <c:v>6082</c:v>
                </c:pt>
                <c:pt idx="7">
                  <c:v>4731</c:v>
                </c:pt>
                <c:pt idx="8">
                  <c:v>4399</c:v>
                </c:pt>
                <c:pt idx="9">
                  <c:v>4266</c:v>
                </c:pt>
                <c:pt idx="10">
                  <c:v>4025</c:v>
                </c:pt>
                <c:pt idx="11">
                  <c:v>3006</c:v>
                </c:pt>
                <c:pt idx="12">
                  <c:v>1541</c:v>
                </c:pt>
                <c:pt idx="13">
                  <c:v>660</c:v>
                </c:pt>
                <c:pt idx="14">
                  <c:v>292</c:v>
                </c:pt>
                <c:pt idx="15">
                  <c:v>102</c:v>
                </c:pt>
                <c:pt idx="16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84-40B7-BFE5-EEE89ED4A61A}"/>
            </c:ext>
          </c:extLst>
        </c:ser>
        <c:ser>
          <c:idx val="1"/>
          <c:order val="1"/>
          <c:tx>
            <c:strRef>
              <c:f>'Table 10.12'!$S$62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10.12'!$S$63:$S$79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10.12'!$Z$63:$Z$79</c:f>
              <c:numCache>
                <c:formatCode>#,##0</c:formatCode>
                <c:ptCount val="17"/>
                <c:pt idx="0">
                  <c:v>96</c:v>
                </c:pt>
                <c:pt idx="1">
                  <c:v>1245</c:v>
                </c:pt>
                <c:pt idx="2">
                  <c:v>3144</c:v>
                </c:pt>
                <c:pt idx="3">
                  <c:v>5629</c:v>
                </c:pt>
                <c:pt idx="4">
                  <c:v>7841</c:v>
                </c:pt>
                <c:pt idx="5">
                  <c:v>7071</c:v>
                </c:pt>
                <c:pt idx="6">
                  <c:v>5925</c:v>
                </c:pt>
                <c:pt idx="7">
                  <c:v>4745</c:v>
                </c:pt>
                <c:pt idx="8">
                  <c:v>4561</c:v>
                </c:pt>
                <c:pt idx="9">
                  <c:v>4795</c:v>
                </c:pt>
                <c:pt idx="10">
                  <c:v>4194</c:v>
                </c:pt>
                <c:pt idx="11">
                  <c:v>3091</c:v>
                </c:pt>
                <c:pt idx="12">
                  <c:v>1458</c:v>
                </c:pt>
                <c:pt idx="13">
                  <c:v>531</c:v>
                </c:pt>
                <c:pt idx="14">
                  <c:v>172</c:v>
                </c:pt>
                <c:pt idx="15">
                  <c:v>87</c:v>
                </c:pt>
                <c:pt idx="16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84-40B7-BFE5-EEE89ED4A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10.12'!$Z$83:$Z$90</c:f>
              <c:numCache>
                <c:formatCode>#,##0</c:formatCode>
                <c:ptCount val="8"/>
                <c:pt idx="0">
                  <c:v>4483</c:v>
                </c:pt>
                <c:pt idx="1">
                  <c:v>6260</c:v>
                </c:pt>
                <c:pt idx="2">
                  <c:v>5514</c:v>
                </c:pt>
                <c:pt idx="3">
                  <c:v>2827</c:v>
                </c:pt>
                <c:pt idx="4">
                  <c:v>2399</c:v>
                </c:pt>
                <c:pt idx="5">
                  <c:v>2231</c:v>
                </c:pt>
                <c:pt idx="6">
                  <c:v>2383</c:v>
                </c:pt>
                <c:pt idx="7">
                  <c:v>3532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C0-460A-9739-E99305347F6B}"/>
            </c:ext>
          </c:extLst>
        </c:ser>
        <c:ser>
          <c:idx val="1"/>
          <c:order val="1"/>
          <c:tx>
            <c:strRef>
              <c:f>'Table 10.12'!$S$92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10.12'!$S$83:$S$90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10.12'!$Z$93:$Z$100</c:f>
              <c:numCache>
                <c:formatCode>#,##0</c:formatCode>
                <c:ptCount val="8"/>
                <c:pt idx="0">
                  <c:v>3371</c:v>
                </c:pt>
                <c:pt idx="1">
                  <c:v>8581</c:v>
                </c:pt>
                <c:pt idx="2">
                  <c:v>1277</c:v>
                </c:pt>
                <c:pt idx="3">
                  <c:v>5328</c:v>
                </c:pt>
                <c:pt idx="4">
                  <c:v>6509</c:v>
                </c:pt>
                <c:pt idx="5">
                  <c:v>3414</c:v>
                </c:pt>
                <c:pt idx="6">
                  <c:v>290</c:v>
                </c:pt>
                <c:pt idx="7">
                  <c:v>1847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C0-460A-9739-E99305347F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10.2'!$S$1</c:f>
              <c:strCache>
                <c:ptCount val="1"/>
                <c:pt idx="0">
                  <c:v>Adelaide Hills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10.2'!$AB$15:$AB$33</c:f>
              <c:numCache>
                <c:formatCode>0.0%</c:formatCode>
                <c:ptCount val="19"/>
                <c:pt idx="0">
                  <c:v>3.2515442690459848E-2</c:v>
                </c:pt>
                <c:pt idx="1">
                  <c:v>9.8947609242736219E-3</c:v>
                </c:pt>
                <c:pt idx="2">
                  <c:v>5.7080759551590025E-2</c:v>
                </c:pt>
                <c:pt idx="3">
                  <c:v>8.0073209791809655E-3</c:v>
                </c:pt>
                <c:pt idx="4">
                  <c:v>6.5059482955845349E-2</c:v>
                </c:pt>
                <c:pt idx="5">
                  <c:v>3.0942576069549303E-2</c:v>
                </c:pt>
                <c:pt idx="6">
                  <c:v>6.8977350720658887E-2</c:v>
                </c:pt>
                <c:pt idx="7">
                  <c:v>6.9863875543353923E-2</c:v>
                </c:pt>
                <c:pt idx="8">
                  <c:v>2.1019217570350034E-2</c:v>
                </c:pt>
                <c:pt idx="9">
                  <c:v>1.31548844657973E-2</c:v>
                </c:pt>
                <c:pt idx="10">
                  <c:v>3.1428734843285289E-2</c:v>
                </c:pt>
                <c:pt idx="11">
                  <c:v>1.7015557080759552E-2</c:v>
                </c:pt>
                <c:pt idx="12">
                  <c:v>9.3514070006863417E-2</c:v>
                </c:pt>
                <c:pt idx="13">
                  <c:v>6.6861130176161063E-2</c:v>
                </c:pt>
                <c:pt idx="14">
                  <c:v>6.9120338595287115E-2</c:v>
                </c:pt>
                <c:pt idx="15">
                  <c:v>0.10778425989476093</c:v>
                </c:pt>
                <c:pt idx="16">
                  <c:v>0.13518073667353009</c:v>
                </c:pt>
                <c:pt idx="17">
                  <c:v>2.5223061084420042E-2</c:v>
                </c:pt>
                <c:pt idx="18">
                  <c:v>3.6461908030199039E-2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02-4B5B-88B3-2267E978AB1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02-4B5B-88B3-2267E978A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10.12'!$S$1</c:f>
              <c:strCache>
                <c:ptCount val="1"/>
                <c:pt idx="0">
                  <c:v>Charles Sturt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10.12'!$V$8:$Z$8</c:f>
              <c:numCache>
                <c:formatCode>#,##0</c:formatCode>
                <c:ptCount val="5"/>
                <c:pt idx="0">
                  <c:v>44937.01</c:v>
                </c:pt>
                <c:pt idx="1">
                  <c:v>46735.57</c:v>
                </c:pt>
                <c:pt idx="2">
                  <c:v>46727.98</c:v>
                </c:pt>
                <c:pt idx="3">
                  <c:v>48340.5</c:v>
                </c:pt>
                <c:pt idx="4">
                  <c:v>48554.35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65-4A39-8F69-9FEC382ACFD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42727.89</c:v>
                </c:pt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65-4A39-8F69-9FEC382AC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10.13'!$S$4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10.13'!$U$4:$Y$4</c:f>
              <c:numCache>
                <c:formatCode>#,##0</c:formatCode>
                <c:ptCount val="5"/>
                <c:pt idx="1">
                  <c:v>7304</c:v>
                </c:pt>
                <c:pt idx="2">
                  <c:v>6783</c:v>
                </c:pt>
                <c:pt idx="3">
                  <c:v>7229</c:v>
                </c:pt>
                <c:pt idx="4">
                  <c:v>7415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40-45D7-9821-C85384F48A1C}"/>
            </c:ext>
          </c:extLst>
        </c:ser>
        <c:ser>
          <c:idx val="1"/>
          <c:order val="1"/>
          <c:tx>
            <c:strRef>
              <c:f>'Table 10.13'!$S$7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10.13'!$U$7:$Y$7</c:f>
              <c:numCache>
                <c:formatCode>#,##0</c:formatCode>
                <c:ptCount val="5"/>
                <c:pt idx="1">
                  <c:v>5078</c:v>
                </c:pt>
                <c:pt idx="2">
                  <c:v>4820</c:v>
                </c:pt>
                <c:pt idx="3">
                  <c:v>5088</c:v>
                </c:pt>
                <c:pt idx="4">
                  <c:v>5104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40-45D7-9821-C85384F48A1C}"/>
            </c:ext>
          </c:extLst>
        </c:ser>
        <c:ser>
          <c:idx val="2"/>
          <c:order val="2"/>
          <c:tx>
            <c:strRef>
              <c:f>'Table 10.13'!$S$11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10.13'!$U$11:$Y$11</c:f>
              <c:numCache>
                <c:formatCode>#,##0</c:formatCode>
                <c:ptCount val="5"/>
                <c:pt idx="1">
                  <c:v>5833</c:v>
                </c:pt>
                <c:pt idx="2">
                  <c:v>5485</c:v>
                </c:pt>
                <c:pt idx="3">
                  <c:v>5804</c:v>
                </c:pt>
                <c:pt idx="4">
                  <c:v>6009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40-45D7-9821-C85384F48A1C}"/>
            </c:ext>
          </c:extLst>
        </c:ser>
        <c:ser>
          <c:idx val="3"/>
          <c:order val="3"/>
          <c:tx>
            <c:strRef>
              <c:f>'Table 10.13'!$S$12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10.13'!$U$12:$Y$12</c:f>
              <c:numCache>
                <c:formatCode>#,##0</c:formatCode>
                <c:ptCount val="5"/>
                <c:pt idx="1">
                  <c:v>1467</c:v>
                </c:pt>
                <c:pt idx="2">
                  <c:v>1302</c:v>
                </c:pt>
                <c:pt idx="3">
                  <c:v>1427</c:v>
                </c:pt>
                <c:pt idx="4">
                  <c:v>1406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F40-45D7-9821-C85384F48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10.13'!$S$1</c:f>
              <c:strCache>
                <c:ptCount val="1"/>
                <c:pt idx="0">
                  <c:v>Clare and Gilbert Valleys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10.13'!$AB$15:$AB$33</c:f>
              <c:numCache>
                <c:formatCode>0.0%</c:formatCode>
                <c:ptCount val="19"/>
                <c:pt idx="0">
                  <c:v>9.682299546142209E-2</c:v>
                </c:pt>
                <c:pt idx="1">
                  <c:v>1.6011094301563288E-2</c:v>
                </c:pt>
                <c:pt idx="2">
                  <c:v>8.8628340897629859E-2</c:v>
                </c:pt>
                <c:pt idx="3">
                  <c:v>6.4296520423600609E-3</c:v>
                </c:pt>
                <c:pt idx="4">
                  <c:v>6.1649016641452344E-2</c:v>
                </c:pt>
                <c:pt idx="5">
                  <c:v>2.849218356026223E-2</c:v>
                </c:pt>
                <c:pt idx="6">
                  <c:v>7.6777609682299547E-2</c:v>
                </c:pt>
                <c:pt idx="7">
                  <c:v>7.3373676248108921E-2</c:v>
                </c:pt>
                <c:pt idx="8">
                  <c:v>3.6938981341401916E-2</c:v>
                </c:pt>
                <c:pt idx="9">
                  <c:v>2.2692889561270802E-3</c:v>
                </c:pt>
                <c:pt idx="10">
                  <c:v>2.9752899646999495E-2</c:v>
                </c:pt>
                <c:pt idx="11">
                  <c:v>1.2481089258698942E-2</c:v>
                </c:pt>
                <c:pt idx="12">
                  <c:v>4.6394351991931419E-2</c:v>
                </c:pt>
                <c:pt idx="13">
                  <c:v>5.6480080685829548E-2</c:v>
                </c:pt>
                <c:pt idx="14">
                  <c:v>4.6016137165910236E-2</c:v>
                </c:pt>
                <c:pt idx="15">
                  <c:v>7.1356530509329302E-2</c:v>
                </c:pt>
                <c:pt idx="16">
                  <c:v>9.8335854765506811E-2</c:v>
                </c:pt>
                <c:pt idx="17">
                  <c:v>8.3207261724659604E-3</c:v>
                </c:pt>
                <c:pt idx="18">
                  <c:v>4.5133635905194147E-2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7D-4F04-9C83-9D0FCE94025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7D-4F04-9C83-9D0FCE940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10.13'!$S$63:$S$79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10.13'!$Y$44:$Y$60</c:f>
              <c:numCache>
                <c:formatCode>#,##0</c:formatCode>
                <c:ptCount val="17"/>
                <c:pt idx="0">
                  <c:v>17</c:v>
                </c:pt>
                <c:pt idx="1">
                  <c:v>121</c:v>
                </c:pt>
                <c:pt idx="2">
                  <c:v>219</c:v>
                </c:pt>
                <c:pt idx="3">
                  <c:v>286</c:v>
                </c:pt>
                <c:pt idx="4">
                  <c:v>327</c:v>
                </c:pt>
                <c:pt idx="5">
                  <c:v>341</c:v>
                </c:pt>
                <c:pt idx="6">
                  <c:v>296</c:v>
                </c:pt>
                <c:pt idx="7">
                  <c:v>245</c:v>
                </c:pt>
                <c:pt idx="8">
                  <c:v>270</c:v>
                </c:pt>
                <c:pt idx="9">
                  <c:v>363</c:v>
                </c:pt>
                <c:pt idx="10">
                  <c:v>371</c:v>
                </c:pt>
                <c:pt idx="11">
                  <c:v>316</c:v>
                </c:pt>
                <c:pt idx="12">
                  <c:v>228</c:v>
                </c:pt>
                <c:pt idx="13">
                  <c:v>110</c:v>
                </c:pt>
                <c:pt idx="14">
                  <c:v>60</c:v>
                </c:pt>
                <c:pt idx="15">
                  <c:v>34</c:v>
                </c:pt>
                <c:pt idx="16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52-4F60-918D-1C9785B5601B}"/>
            </c:ext>
          </c:extLst>
        </c:ser>
        <c:ser>
          <c:idx val="1"/>
          <c:order val="1"/>
          <c:tx>
            <c:strRef>
              <c:f>'Table 10.13'!$S$62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10.13'!$S$63:$S$79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10.13'!$Y$63:$Y$79</c:f>
              <c:numCache>
                <c:formatCode>#,##0</c:formatCode>
                <c:ptCount val="17"/>
                <c:pt idx="0">
                  <c:v>24</c:v>
                </c:pt>
                <c:pt idx="1">
                  <c:v>154</c:v>
                </c:pt>
                <c:pt idx="2">
                  <c:v>257</c:v>
                </c:pt>
                <c:pt idx="3">
                  <c:v>266</c:v>
                </c:pt>
                <c:pt idx="4">
                  <c:v>303</c:v>
                </c:pt>
                <c:pt idx="5">
                  <c:v>328</c:v>
                </c:pt>
                <c:pt idx="6">
                  <c:v>317</c:v>
                </c:pt>
                <c:pt idx="7">
                  <c:v>290</c:v>
                </c:pt>
                <c:pt idx="8">
                  <c:v>367</c:v>
                </c:pt>
                <c:pt idx="9">
                  <c:v>447</c:v>
                </c:pt>
                <c:pt idx="10">
                  <c:v>351</c:v>
                </c:pt>
                <c:pt idx="11">
                  <c:v>342</c:v>
                </c:pt>
                <c:pt idx="12">
                  <c:v>183</c:v>
                </c:pt>
                <c:pt idx="13">
                  <c:v>88</c:v>
                </c:pt>
                <c:pt idx="14">
                  <c:v>35</c:v>
                </c:pt>
                <c:pt idx="15">
                  <c:v>22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52-4F60-918D-1C9785B560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10.13'!$S$83:$S$90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10.13'!$Y$83:$Y$90</c:f>
              <c:numCache>
                <c:formatCode>#,##0</c:formatCode>
                <c:ptCount val="8"/>
                <c:pt idx="0">
                  <c:v>285</c:v>
                </c:pt>
                <c:pt idx="1">
                  <c:v>209</c:v>
                </c:pt>
                <c:pt idx="2">
                  <c:v>433</c:v>
                </c:pt>
                <c:pt idx="3">
                  <c:v>73</c:v>
                </c:pt>
                <c:pt idx="4">
                  <c:v>78</c:v>
                </c:pt>
                <c:pt idx="5">
                  <c:v>116</c:v>
                </c:pt>
                <c:pt idx="6">
                  <c:v>255</c:v>
                </c:pt>
                <c:pt idx="7">
                  <c:v>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B8-4B26-A531-69ED05CA6C2F}"/>
            </c:ext>
          </c:extLst>
        </c:ser>
        <c:ser>
          <c:idx val="1"/>
          <c:order val="1"/>
          <c:tx>
            <c:strRef>
              <c:f>'Table 10.13'!$S$92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10.13'!$S$83:$S$90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10.13'!$Y$93:$Y$100</c:f>
              <c:numCache>
                <c:formatCode>#,##0</c:formatCode>
                <c:ptCount val="8"/>
                <c:pt idx="0">
                  <c:v>184</c:v>
                </c:pt>
                <c:pt idx="1">
                  <c:v>433</c:v>
                </c:pt>
                <c:pt idx="2">
                  <c:v>96</c:v>
                </c:pt>
                <c:pt idx="3">
                  <c:v>416</c:v>
                </c:pt>
                <c:pt idx="4">
                  <c:v>336</c:v>
                </c:pt>
                <c:pt idx="5">
                  <c:v>215</c:v>
                </c:pt>
                <c:pt idx="6">
                  <c:v>28</c:v>
                </c:pt>
                <c:pt idx="7">
                  <c:v>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B8-4B26-A531-69ED05CA6C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10.13'!$S$1</c:f>
              <c:strCache>
                <c:ptCount val="1"/>
                <c:pt idx="0">
                  <c:v>Clare and Gilbert Valleys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10.13'!$U$8:$Y$8</c:f>
              <c:numCache>
                <c:formatCode>#,##0</c:formatCode>
                <c:ptCount val="5"/>
                <c:pt idx="1">
                  <c:v>34168.06</c:v>
                </c:pt>
                <c:pt idx="2">
                  <c:v>37891.4</c:v>
                </c:pt>
                <c:pt idx="3">
                  <c:v>37001.129999999997</c:v>
                </c:pt>
                <c:pt idx="4">
                  <c:v>38226.49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89-40F9-8683-4B334CA62DF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89-40F9-8683-4B334CA62D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10.13'!$S$4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10.13'!$V$4:$Z$4</c:f>
              <c:numCache>
                <c:formatCode>#,##0</c:formatCode>
                <c:ptCount val="5"/>
                <c:pt idx="0">
                  <c:v>7304</c:v>
                </c:pt>
                <c:pt idx="1">
                  <c:v>6783</c:v>
                </c:pt>
                <c:pt idx="2">
                  <c:v>7229</c:v>
                </c:pt>
                <c:pt idx="3">
                  <c:v>7415</c:v>
                </c:pt>
                <c:pt idx="4">
                  <c:v>7935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61-49E6-8D9B-A5443293129E}"/>
            </c:ext>
          </c:extLst>
        </c:ser>
        <c:ser>
          <c:idx val="1"/>
          <c:order val="1"/>
          <c:tx>
            <c:strRef>
              <c:f>'Table 10.13'!$S$7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10.13'!$V$7:$Z$7</c:f>
              <c:numCache>
                <c:formatCode>#,##0</c:formatCode>
                <c:ptCount val="5"/>
                <c:pt idx="0">
                  <c:v>5078</c:v>
                </c:pt>
                <c:pt idx="1">
                  <c:v>4820</c:v>
                </c:pt>
                <c:pt idx="2">
                  <c:v>5088</c:v>
                </c:pt>
                <c:pt idx="3">
                  <c:v>5104</c:v>
                </c:pt>
                <c:pt idx="4">
                  <c:v>5271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61-49E6-8D9B-A5443293129E}"/>
            </c:ext>
          </c:extLst>
        </c:ser>
        <c:ser>
          <c:idx val="2"/>
          <c:order val="2"/>
          <c:tx>
            <c:strRef>
              <c:f>'Table 10.13'!$S$11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10.13'!$V$11:$Z$11</c:f>
              <c:numCache>
                <c:formatCode>#,##0</c:formatCode>
                <c:ptCount val="5"/>
                <c:pt idx="0">
                  <c:v>5833</c:v>
                </c:pt>
                <c:pt idx="1">
                  <c:v>5485</c:v>
                </c:pt>
                <c:pt idx="2">
                  <c:v>5804</c:v>
                </c:pt>
                <c:pt idx="3">
                  <c:v>6009</c:v>
                </c:pt>
                <c:pt idx="4">
                  <c:v>6473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61-49E6-8D9B-A5443293129E}"/>
            </c:ext>
          </c:extLst>
        </c:ser>
        <c:ser>
          <c:idx val="3"/>
          <c:order val="3"/>
          <c:tx>
            <c:strRef>
              <c:f>'Table 10.13'!$S$12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10.13'!$V$12:$Z$12</c:f>
              <c:numCache>
                <c:formatCode>#,##0</c:formatCode>
                <c:ptCount val="5"/>
                <c:pt idx="0">
                  <c:v>1467</c:v>
                </c:pt>
                <c:pt idx="1">
                  <c:v>1302</c:v>
                </c:pt>
                <c:pt idx="2">
                  <c:v>1427</c:v>
                </c:pt>
                <c:pt idx="3">
                  <c:v>1406</c:v>
                </c:pt>
                <c:pt idx="4">
                  <c:v>1459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D61-49E6-8D9B-A544329312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10.13'!$S$1</c:f>
              <c:strCache>
                <c:ptCount val="1"/>
                <c:pt idx="0">
                  <c:v>Clare and Gilbert Valleys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10.13'!$AB$15:$AB$33</c:f>
              <c:numCache>
                <c:formatCode>0.0%</c:formatCode>
                <c:ptCount val="19"/>
                <c:pt idx="0">
                  <c:v>9.682299546142209E-2</c:v>
                </c:pt>
                <c:pt idx="1">
                  <c:v>1.6011094301563288E-2</c:v>
                </c:pt>
                <c:pt idx="2">
                  <c:v>8.8628340897629859E-2</c:v>
                </c:pt>
                <c:pt idx="3">
                  <c:v>6.4296520423600609E-3</c:v>
                </c:pt>
                <c:pt idx="4">
                  <c:v>6.1649016641452344E-2</c:v>
                </c:pt>
                <c:pt idx="5">
                  <c:v>2.849218356026223E-2</c:v>
                </c:pt>
                <c:pt idx="6">
                  <c:v>7.6777609682299547E-2</c:v>
                </c:pt>
                <c:pt idx="7">
                  <c:v>7.3373676248108921E-2</c:v>
                </c:pt>
                <c:pt idx="8">
                  <c:v>3.6938981341401916E-2</c:v>
                </c:pt>
                <c:pt idx="9">
                  <c:v>2.2692889561270802E-3</c:v>
                </c:pt>
                <c:pt idx="10">
                  <c:v>2.9752899646999495E-2</c:v>
                </c:pt>
                <c:pt idx="11">
                  <c:v>1.2481089258698942E-2</c:v>
                </c:pt>
                <c:pt idx="12">
                  <c:v>4.6394351991931419E-2</c:v>
                </c:pt>
                <c:pt idx="13">
                  <c:v>5.6480080685829548E-2</c:v>
                </c:pt>
                <c:pt idx="14">
                  <c:v>4.6016137165910236E-2</c:v>
                </c:pt>
                <c:pt idx="15">
                  <c:v>7.1356530509329302E-2</c:v>
                </c:pt>
                <c:pt idx="16">
                  <c:v>9.8335854765506811E-2</c:v>
                </c:pt>
                <c:pt idx="17">
                  <c:v>8.3207261724659604E-3</c:v>
                </c:pt>
                <c:pt idx="18">
                  <c:v>4.5133635905194147E-2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DC-45D1-A5F4-535E8E5DFB2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DC-45D1-A5F4-535E8E5DF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10.13'!$S$63:$S$79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10.13'!$Z$44:$Z$60</c:f>
              <c:numCache>
                <c:formatCode>#,##0</c:formatCode>
                <c:ptCount val="17"/>
                <c:pt idx="0">
                  <c:v>22</c:v>
                </c:pt>
                <c:pt idx="1">
                  <c:v>117</c:v>
                </c:pt>
                <c:pt idx="2">
                  <c:v>217</c:v>
                </c:pt>
                <c:pt idx="3">
                  <c:v>332</c:v>
                </c:pt>
                <c:pt idx="4">
                  <c:v>347</c:v>
                </c:pt>
                <c:pt idx="5">
                  <c:v>356</c:v>
                </c:pt>
                <c:pt idx="6">
                  <c:v>341</c:v>
                </c:pt>
                <c:pt idx="7">
                  <c:v>265</c:v>
                </c:pt>
                <c:pt idx="8">
                  <c:v>237</c:v>
                </c:pt>
                <c:pt idx="9">
                  <c:v>364</c:v>
                </c:pt>
                <c:pt idx="10">
                  <c:v>407</c:v>
                </c:pt>
                <c:pt idx="11">
                  <c:v>350</c:v>
                </c:pt>
                <c:pt idx="12">
                  <c:v>256</c:v>
                </c:pt>
                <c:pt idx="13">
                  <c:v>137</c:v>
                </c:pt>
                <c:pt idx="14">
                  <c:v>62</c:v>
                </c:pt>
                <c:pt idx="15">
                  <c:v>31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7F-464B-87A0-7687E63A6D27}"/>
            </c:ext>
          </c:extLst>
        </c:ser>
        <c:ser>
          <c:idx val="1"/>
          <c:order val="1"/>
          <c:tx>
            <c:strRef>
              <c:f>'Table 10.13'!$S$62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10.13'!$S$63:$S$79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10.13'!$Z$63:$Z$79</c:f>
              <c:numCache>
                <c:formatCode>#,##0</c:formatCode>
                <c:ptCount val="17"/>
                <c:pt idx="0">
                  <c:v>18</c:v>
                </c:pt>
                <c:pt idx="1">
                  <c:v>148</c:v>
                </c:pt>
                <c:pt idx="2">
                  <c:v>281</c:v>
                </c:pt>
                <c:pt idx="3">
                  <c:v>318</c:v>
                </c:pt>
                <c:pt idx="4">
                  <c:v>317</c:v>
                </c:pt>
                <c:pt idx="5">
                  <c:v>330</c:v>
                </c:pt>
                <c:pt idx="6">
                  <c:v>344</c:v>
                </c:pt>
                <c:pt idx="7">
                  <c:v>333</c:v>
                </c:pt>
                <c:pt idx="8">
                  <c:v>402</c:v>
                </c:pt>
                <c:pt idx="9">
                  <c:v>458</c:v>
                </c:pt>
                <c:pt idx="10">
                  <c:v>354</c:v>
                </c:pt>
                <c:pt idx="11">
                  <c:v>388</c:v>
                </c:pt>
                <c:pt idx="12">
                  <c:v>192</c:v>
                </c:pt>
                <c:pt idx="13">
                  <c:v>94</c:v>
                </c:pt>
                <c:pt idx="14">
                  <c:v>36</c:v>
                </c:pt>
                <c:pt idx="15">
                  <c:v>22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7F-464B-87A0-7687E63A6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10.13'!$Z$83:$Z$90</c:f>
              <c:numCache>
                <c:formatCode>#,##0</c:formatCode>
                <c:ptCount val="8"/>
                <c:pt idx="0">
                  <c:v>279</c:v>
                </c:pt>
                <c:pt idx="1">
                  <c:v>232</c:v>
                </c:pt>
                <c:pt idx="2">
                  <c:v>456</c:v>
                </c:pt>
                <c:pt idx="3">
                  <c:v>101</c:v>
                </c:pt>
                <c:pt idx="4">
                  <c:v>71</c:v>
                </c:pt>
                <c:pt idx="5">
                  <c:v>115</c:v>
                </c:pt>
                <c:pt idx="6">
                  <c:v>270</c:v>
                </c:pt>
                <c:pt idx="7">
                  <c:v>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AA-44F5-A5E2-AE47560832E1}"/>
            </c:ext>
          </c:extLst>
        </c:ser>
        <c:ser>
          <c:idx val="1"/>
          <c:order val="1"/>
          <c:tx>
            <c:strRef>
              <c:f>'Table 10.13'!$S$92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10.13'!$S$83:$S$90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10.13'!$Z$93:$Z$100</c:f>
              <c:numCache>
                <c:formatCode>#,##0</c:formatCode>
                <c:ptCount val="8"/>
                <c:pt idx="0">
                  <c:v>180</c:v>
                </c:pt>
                <c:pt idx="1">
                  <c:v>463</c:v>
                </c:pt>
                <c:pt idx="2">
                  <c:v>103</c:v>
                </c:pt>
                <c:pt idx="3">
                  <c:v>422</c:v>
                </c:pt>
                <c:pt idx="4">
                  <c:v>365</c:v>
                </c:pt>
                <c:pt idx="5">
                  <c:v>218</c:v>
                </c:pt>
                <c:pt idx="6">
                  <c:v>36</c:v>
                </c:pt>
                <c:pt idx="7">
                  <c:v>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AA-44F5-A5E2-AE4756083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10.2'!$Y$44:$Y$60</c:f>
              <c:numCache>
                <c:formatCode>#,##0</c:formatCode>
                <c:ptCount val="17"/>
                <c:pt idx="0">
                  <c:v>33</c:v>
                </c:pt>
                <c:pt idx="1">
                  <c:v>394</c:v>
                </c:pt>
                <c:pt idx="2">
                  <c:v>1054</c:v>
                </c:pt>
                <c:pt idx="3">
                  <c:v>1375</c:v>
                </c:pt>
                <c:pt idx="4">
                  <c:v>1270</c:v>
                </c:pt>
                <c:pt idx="5">
                  <c:v>1230</c:v>
                </c:pt>
                <c:pt idx="6">
                  <c:v>1421</c:v>
                </c:pt>
                <c:pt idx="7">
                  <c:v>1466</c:v>
                </c:pt>
                <c:pt idx="8">
                  <c:v>1653</c:v>
                </c:pt>
                <c:pt idx="9">
                  <c:v>1811</c:v>
                </c:pt>
                <c:pt idx="10">
                  <c:v>1651</c:v>
                </c:pt>
                <c:pt idx="11">
                  <c:v>1363</c:v>
                </c:pt>
                <c:pt idx="12">
                  <c:v>810</c:v>
                </c:pt>
                <c:pt idx="13">
                  <c:v>447</c:v>
                </c:pt>
                <c:pt idx="14">
                  <c:v>143</c:v>
                </c:pt>
                <c:pt idx="15">
                  <c:v>61</c:v>
                </c:pt>
                <c:pt idx="1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AE-4626-A594-53F542EA6810}"/>
            </c:ext>
          </c:extLst>
        </c:ser>
        <c:ser>
          <c:idx val="1"/>
          <c:order val="1"/>
          <c:tx>
            <c:strRef>
              <c:f>'Table 10.2'!$S$62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10.2'!$Y$63:$Y$79</c:f>
              <c:numCache>
                <c:formatCode>#,##0</c:formatCode>
                <c:ptCount val="17"/>
                <c:pt idx="0">
                  <c:v>35</c:v>
                </c:pt>
                <c:pt idx="1">
                  <c:v>504</c:v>
                </c:pt>
                <c:pt idx="2">
                  <c:v>1209</c:v>
                </c:pt>
                <c:pt idx="3">
                  <c:v>1480</c:v>
                </c:pt>
                <c:pt idx="4">
                  <c:v>1285</c:v>
                </c:pt>
                <c:pt idx="5">
                  <c:v>1298</c:v>
                </c:pt>
                <c:pt idx="6">
                  <c:v>1472</c:v>
                </c:pt>
                <c:pt idx="7">
                  <c:v>1598</c:v>
                </c:pt>
                <c:pt idx="8">
                  <c:v>1883</c:v>
                </c:pt>
                <c:pt idx="9">
                  <c:v>1790</c:v>
                </c:pt>
                <c:pt idx="10">
                  <c:v>1585</c:v>
                </c:pt>
                <c:pt idx="11">
                  <c:v>1307</c:v>
                </c:pt>
                <c:pt idx="12">
                  <c:v>697</c:v>
                </c:pt>
                <c:pt idx="13">
                  <c:v>281</c:v>
                </c:pt>
                <c:pt idx="14">
                  <c:v>111</c:v>
                </c:pt>
                <c:pt idx="15">
                  <c:v>30</c:v>
                </c:pt>
                <c:pt idx="16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AE-4626-A594-53F542EA6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10.13'!$S$1</c:f>
              <c:strCache>
                <c:ptCount val="1"/>
                <c:pt idx="0">
                  <c:v>Clare and Gilbert Valleys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10.13'!$V$8:$Z$8</c:f>
              <c:numCache>
                <c:formatCode>#,##0</c:formatCode>
                <c:ptCount val="5"/>
                <c:pt idx="0">
                  <c:v>34168.06</c:v>
                </c:pt>
                <c:pt idx="1">
                  <c:v>37891.4</c:v>
                </c:pt>
                <c:pt idx="2">
                  <c:v>37001.129999999997</c:v>
                </c:pt>
                <c:pt idx="3">
                  <c:v>38226.49</c:v>
                </c:pt>
                <c:pt idx="4">
                  <c:v>38502.92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51-4596-B2B1-9346299A465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42727.89</c:v>
                </c:pt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51-4596-B2B1-9346299A4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10.14'!$S$4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10.14'!$U$4:$Y$4</c:f>
              <c:numCache>
                <c:formatCode>#,##0</c:formatCode>
                <c:ptCount val="5"/>
                <c:pt idx="1">
                  <c:v>1529</c:v>
                </c:pt>
                <c:pt idx="2">
                  <c:v>1324</c:v>
                </c:pt>
                <c:pt idx="3">
                  <c:v>1357</c:v>
                </c:pt>
                <c:pt idx="4">
                  <c:v>1453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B9-406B-888B-23A908C7E683}"/>
            </c:ext>
          </c:extLst>
        </c:ser>
        <c:ser>
          <c:idx val="1"/>
          <c:order val="1"/>
          <c:tx>
            <c:strRef>
              <c:f>'Table 10.14'!$S$7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10.14'!$U$7:$Y$7</c:f>
              <c:numCache>
                <c:formatCode>#,##0</c:formatCode>
                <c:ptCount val="5"/>
                <c:pt idx="1">
                  <c:v>994</c:v>
                </c:pt>
                <c:pt idx="2">
                  <c:v>876</c:v>
                </c:pt>
                <c:pt idx="3">
                  <c:v>925</c:v>
                </c:pt>
                <c:pt idx="4">
                  <c:v>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B9-406B-888B-23A908C7E683}"/>
            </c:ext>
          </c:extLst>
        </c:ser>
        <c:ser>
          <c:idx val="2"/>
          <c:order val="2"/>
          <c:tx>
            <c:strRef>
              <c:f>'Table 10.14'!$S$11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10.14'!$U$11:$Y$11</c:f>
              <c:numCache>
                <c:formatCode>#,##0</c:formatCode>
                <c:ptCount val="5"/>
                <c:pt idx="1">
                  <c:v>1099</c:v>
                </c:pt>
                <c:pt idx="2">
                  <c:v>997</c:v>
                </c:pt>
                <c:pt idx="3">
                  <c:v>975</c:v>
                </c:pt>
                <c:pt idx="4">
                  <c:v>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B9-406B-888B-23A908C7E683}"/>
            </c:ext>
          </c:extLst>
        </c:ser>
        <c:ser>
          <c:idx val="3"/>
          <c:order val="3"/>
          <c:tx>
            <c:strRef>
              <c:f>'Table 10.14'!$S$12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10.14'!$U$12:$Y$12</c:f>
              <c:numCache>
                <c:formatCode>#,##0</c:formatCode>
                <c:ptCount val="5"/>
                <c:pt idx="1">
                  <c:v>426</c:v>
                </c:pt>
                <c:pt idx="2">
                  <c:v>325</c:v>
                </c:pt>
                <c:pt idx="3">
                  <c:v>379</c:v>
                </c:pt>
                <c:pt idx="4">
                  <c:v>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2B9-406B-888B-23A908C7E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10.14'!$S$1</c:f>
              <c:strCache>
                <c:ptCount val="1"/>
                <c:pt idx="0">
                  <c:v>Cleve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10.14'!$AB$15:$AB$33</c:f>
              <c:numCache>
                <c:formatCode>0.0%</c:formatCode>
                <c:ptCount val="19"/>
                <c:pt idx="0">
                  <c:v>0.20393120393120392</c:v>
                </c:pt>
                <c:pt idx="1">
                  <c:v>1.2899262899262898E-2</c:v>
                </c:pt>
                <c:pt idx="2">
                  <c:v>1.5356265356265357E-2</c:v>
                </c:pt>
                <c:pt idx="3">
                  <c:v>9.8280098280098278E-3</c:v>
                </c:pt>
                <c:pt idx="4">
                  <c:v>2.7641277641277641E-2</c:v>
                </c:pt>
                <c:pt idx="5">
                  <c:v>1.6584766584766583E-2</c:v>
                </c:pt>
                <c:pt idx="6">
                  <c:v>0.12407862407862408</c:v>
                </c:pt>
                <c:pt idx="7">
                  <c:v>3.6240786240786242E-2</c:v>
                </c:pt>
                <c:pt idx="8">
                  <c:v>5.2211302211302213E-2</c:v>
                </c:pt>
                <c:pt idx="9">
                  <c:v>0</c:v>
                </c:pt>
                <c:pt idx="10">
                  <c:v>1.7199017199017199E-2</c:v>
                </c:pt>
                <c:pt idx="11">
                  <c:v>1.0442260442260442E-2</c:v>
                </c:pt>
                <c:pt idx="12">
                  <c:v>2.0270270270270271E-2</c:v>
                </c:pt>
                <c:pt idx="13">
                  <c:v>5.2211302211302213E-2</c:v>
                </c:pt>
                <c:pt idx="14">
                  <c:v>4.5454545454545456E-2</c:v>
                </c:pt>
                <c:pt idx="15">
                  <c:v>6.6953316953316952E-2</c:v>
                </c:pt>
                <c:pt idx="16">
                  <c:v>8.5995085995085999E-2</c:v>
                </c:pt>
                <c:pt idx="17">
                  <c:v>2.4570024570024569E-3</c:v>
                </c:pt>
                <c:pt idx="18">
                  <c:v>4.3611793611793612E-2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89-427B-A77E-B2C911A05E3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89-427B-A77E-B2C911A05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10.14'!$S$63:$S$79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10.14'!$Y$44:$Y$60</c:f>
              <c:numCache>
                <c:formatCode>#,##0</c:formatCode>
                <c:ptCount val="17"/>
                <c:pt idx="0">
                  <c:v>3</c:v>
                </c:pt>
                <c:pt idx="1">
                  <c:v>40</c:v>
                </c:pt>
                <c:pt idx="2">
                  <c:v>61</c:v>
                </c:pt>
                <c:pt idx="3">
                  <c:v>79</c:v>
                </c:pt>
                <c:pt idx="4">
                  <c:v>50</c:v>
                </c:pt>
                <c:pt idx="5">
                  <c:v>88</c:v>
                </c:pt>
                <c:pt idx="6">
                  <c:v>56</c:v>
                </c:pt>
                <c:pt idx="7">
                  <c:v>70</c:v>
                </c:pt>
                <c:pt idx="8">
                  <c:v>44</c:v>
                </c:pt>
                <c:pt idx="9">
                  <c:v>59</c:v>
                </c:pt>
                <c:pt idx="10">
                  <c:v>81</c:v>
                </c:pt>
                <c:pt idx="11">
                  <c:v>75</c:v>
                </c:pt>
                <c:pt idx="12">
                  <c:v>42</c:v>
                </c:pt>
                <c:pt idx="13">
                  <c:v>19</c:v>
                </c:pt>
                <c:pt idx="14">
                  <c:v>15</c:v>
                </c:pt>
                <c:pt idx="15">
                  <c:v>3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7A-4BFF-8B21-0756885C56BF}"/>
            </c:ext>
          </c:extLst>
        </c:ser>
        <c:ser>
          <c:idx val="1"/>
          <c:order val="1"/>
          <c:tx>
            <c:strRef>
              <c:f>'Table 10.14'!$S$62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10.14'!$S$63:$S$79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10.14'!$Y$63:$Y$79</c:f>
              <c:numCache>
                <c:formatCode>#,##0</c:formatCode>
                <c:ptCount val="17"/>
                <c:pt idx="0">
                  <c:v>2</c:v>
                </c:pt>
                <c:pt idx="1">
                  <c:v>20</c:v>
                </c:pt>
                <c:pt idx="2">
                  <c:v>36</c:v>
                </c:pt>
                <c:pt idx="3">
                  <c:v>62</c:v>
                </c:pt>
                <c:pt idx="4">
                  <c:v>65</c:v>
                </c:pt>
                <c:pt idx="5">
                  <c:v>56</c:v>
                </c:pt>
                <c:pt idx="6">
                  <c:v>63</c:v>
                </c:pt>
                <c:pt idx="7">
                  <c:v>50</c:v>
                </c:pt>
                <c:pt idx="8">
                  <c:v>66</c:v>
                </c:pt>
                <c:pt idx="9">
                  <c:v>68</c:v>
                </c:pt>
                <c:pt idx="10">
                  <c:v>61</c:v>
                </c:pt>
                <c:pt idx="11">
                  <c:v>59</c:v>
                </c:pt>
                <c:pt idx="12">
                  <c:v>30</c:v>
                </c:pt>
                <c:pt idx="13">
                  <c:v>19</c:v>
                </c:pt>
                <c:pt idx="14">
                  <c:v>6</c:v>
                </c:pt>
                <c:pt idx="15">
                  <c:v>0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7A-4BFF-8B21-0756885C56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10.14'!$S$83:$S$90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10.14'!$Y$83:$Y$90</c:f>
              <c:numCache>
                <c:formatCode>#,##0</c:formatCode>
                <c:ptCount val="8"/>
                <c:pt idx="0">
                  <c:v>49</c:v>
                </c:pt>
                <c:pt idx="1">
                  <c:v>18</c:v>
                </c:pt>
                <c:pt idx="2">
                  <c:v>87</c:v>
                </c:pt>
                <c:pt idx="3">
                  <c:v>5</c:v>
                </c:pt>
                <c:pt idx="4">
                  <c:v>16</c:v>
                </c:pt>
                <c:pt idx="5">
                  <c:v>16</c:v>
                </c:pt>
                <c:pt idx="6">
                  <c:v>54</c:v>
                </c:pt>
                <c:pt idx="7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CF-48CB-B47B-4F56CF0F3357}"/>
            </c:ext>
          </c:extLst>
        </c:ser>
        <c:ser>
          <c:idx val="1"/>
          <c:order val="1"/>
          <c:tx>
            <c:strRef>
              <c:f>'Table 10.14'!$S$92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10.14'!$S$83:$S$90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10.14'!$Y$93:$Y$100</c:f>
              <c:numCache>
                <c:formatCode>#,##0</c:formatCode>
                <c:ptCount val="8"/>
                <c:pt idx="0">
                  <c:v>18</c:v>
                </c:pt>
                <c:pt idx="1">
                  <c:v>77</c:v>
                </c:pt>
                <c:pt idx="2">
                  <c:v>18</c:v>
                </c:pt>
                <c:pt idx="3">
                  <c:v>79</c:v>
                </c:pt>
                <c:pt idx="4">
                  <c:v>60</c:v>
                </c:pt>
                <c:pt idx="5">
                  <c:v>26</c:v>
                </c:pt>
                <c:pt idx="6">
                  <c:v>7</c:v>
                </c:pt>
                <c:pt idx="7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CF-48CB-B47B-4F56CF0F3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10.14'!$S$1</c:f>
              <c:strCache>
                <c:ptCount val="1"/>
                <c:pt idx="0">
                  <c:v>Cleve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10.14'!$U$8:$Y$8</c:f>
              <c:numCache>
                <c:formatCode>#,##0</c:formatCode>
                <c:ptCount val="5"/>
                <c:pt idx="1">
                  <c:v>24568</c:v>
                </c:pt>
                <c:pt idx="2">
                  <c:v>27208.01</c:v>
                </c:pt>
                <c:pt idx="3">
                  <c:v>29162.240000000002</c:v>
                </c:pt>
                <c:pt idx="4">
                  <c:v>28898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41-42C2-AE22-B5FBD11C101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41-42C2-AE22-B5FBD11C10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10.14'!$S$4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10.14'!$V$4:$Z$4</c:f>
              <c:numCache>
                <c:formatCode>#,##0</c:formatCode>
                <c:ptCount val="5"/>
                <c:pt idx="0">
                  <c:v>1529</c:v>
                </c:pt>
                <c:pt idx="1">
                  <c:v>1324</c:v>
                </c:pt>
                <c:pt idx="2">
                  <c:v>1357</c:v>
                </c:pt>
                <c:pt idx="3">
                  <c:v>1453</c:v>
                </c:pt>
                <c:pt idx="4">
                  <c:v>1631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DC-4F55-A3CD-20B4EE30FCB1}"/>
            </c:ext>
          </c:extLst>
        </c:ser>
        <c:ser>
          <c:idx val="1"/>
          <c:order val="1"/>
          <c:tx>
            <c:strRef>
              <c:f>'Table 10.14'!$S$7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10.14'!$V$7:$Z$7</c:f>
              <c:numCache>
                <c:formatCode>#,##0</c:formatCode>
                <c:ptCount val="5"/>
                <c:pt idx="0">
                  <c:v>994</c:v>
                </c:pt>
                <c:pt idx="1">
                  <c:v>876</c:v>
                </c:pt>
                <c:pt idx="2">
                  <c:v>925</c:v>
                </c:pt>
                <c:pt idx="3">
                  <c:v>971</c:v>
                </c:pt>
                <c:pt idx="4">
                  <c:v>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DC-4F55-A3CD-20B4EE30FCB1}"/>
            </c:ext>
          </c:extLst>
        </c:ser>
        <c:ser>
          <c:idx val="2"/>
          <c:order val="2"/>
          <c:tx>
            <c:strRef>
              <c:f>'Table 10.14'!$S$11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10.14'!$V$11:$Z$11</c:f>
              <c:numCache>
                <c:formatCode>#,##0</c:formatCode>
                <c:ptCount val="5"/>
                <c:pt idx="0">
                  <c:v>1099</c:v>
                </c:pt>
                <c:pt idx="1">
                  <c:v>997</c:v>
                </c:pt>
                <c:pt idx="2">
                  <c:v>975</c:v>
                </c:pt>
                <c:pt idx="3">
                  <c:v>1072</c:v>
                </c:pt>
                <c:pt idx="4">
                  <c:v>1203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DC-4F55-A3CD-20B4EE30FCB1}"/>
            </c:ext>
          </c:extLst>
        </c:ser>
        <c:ser>
          <c:idx val="3"/>
          <c:order val="3"/>
          <c:tx>
            <c:strRef>
              <c:f>'Table 10.14'!$S$12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10.14'!$V$12:$Z$12</c:f>
              <c:numCache>
                <c:formatCode>#,##0</c:formatCode>
                <c:ptCount val="5"/>
                <c:pt idx="0">
                  <c:v>426</c:v>
                </c:pt>
                <c:pt idx="1">
                  <c:v>325</c:v>
                </c:pt>
                <c:pt idx="2">
                  <c:v>379</c:v>
                </c:pt>
                <c:pt idx="3">
                  <c:v>381</c:v>
                </c:pt>
                <c:pt idx="4">
                  <c:v>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8DC-4F55-A3CD-20B4EE30F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10.14'!$S$1</c:f>
              <c:strCache>
                <c:ptCount val="1"/>
                <c:pt idx="0">
                  <c:v>Cleve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10.14'!$AB$15:$AB$33</c:f>
              <c:numCache>
                <c:formatCode>0.0%</c:formatCode>
                <c:ptCount val="19"/>
                <c:pt idx="0">
                  <c:v>0.20393120393120392</c:v>
                </c:pt>
                <c:pt idx="1">
                  <c:v>1.2899262899262898E-2</c:v>
                </c:pt>
                <c:pt idx="2">
                  <c:v>1.5356265356265357E-2</c:v>
                </c:pt>
                <c:pt idx="3">
                  <c:v>9.8280098280098278E-3</c:v>
                </c:pt>
                <c:pt idx="4">
                  <c:v>2.7641277641277641E-2</c:v>
                </c:pt>
                <c:pt idx="5">
                  <c:v>1.6584766584766583E-2</c:v>
                </c:pt>
                <c:pt idx="6">
                  <c:v>0.12407862407862408</c:v>
                </c:pt>
                <c:pt idx="7">
                  <c:v>3.6240786240786242E-2</c:v>
                </c:pt>
                <c:pt idx="8">
                  <c:v>5.2211302211302213E-2</c:v>
                </c:pt>
                <c:pt idx="9">
                  <c:v>0</c:v>
                </c:pt>
                <c:pt idx="10">
                  <c:v>1.7199017199017199E-2</c:v>
                </c:pt>
                <c:pt idx="11">
                  <c:v>1.0442260442260442E-2</c:v>
                </c:pt>
                <c:pt idx="12">
                  <c:v>2.0270270270270271E-2</c:v>
                </c:pt>
                <c:pt idx="13">
                  <c:v>5.2211302211302213E-2</c:v>
                </c:pt>
                <c:pt idx="14">
                  <c:v>4.5454545454545456E-2</c:v>
                </c:pt>
                <c:pt idx="15">
                  <c:v>6.6953316953316952E-2</c:v>
                </c:pt>
                <c:pt idx="16">
                  <c:v>8.5995085995085999E-2</c:v>
                </c:pt>
                <c:pt idx="17">
                  <c:v>2.4570024570024569E-3</c:v>
                </c:pt>
                <c:pt idx="18">
                  <c:v>4.3611793611793612E-2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41-42DC-92E2-C0AB3B3FD4F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41-42DC-92E2-C0AB3B3FD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10.14'!$S$63:$S$79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10.14'!$Z$44:$Z$60</c:f>
              <c:numCache>
                <c:formatCode>#,##0</c:formatCode>
                <c:ptCount val="17"/>
                <c:pt idx="0">
                  <c:v>9</c:v>
                </c:pt>
                <c:pt idx="1">
                  <c:v>24</c:v>
                </c:pt>
                <c:pt idx="2">
                  <c:v>77</c:v>
                </c:pt>
                <c:pt idx="3">
                  <c:v>83</c:v>
                </c:pt>
                <c:pt idx="4">
                  <c:v>66</c:v>
                </c:pt>
                <c:pt idx="5">
                  <c:v>102</c:v>
                </c:pt>
                <c:pt idx="6">
                  <c:v>54</c:v>
                </c:pt>
                <c:pt idx="7">
                  <c:v>86</c:v>
                </c:pt>
                <c:pt idx="8">
                  <c:v>34</c:v>
                </c:pt>
                <c:pt idx="9">
                  <c:v>55</c:v>
                </c:pt>
                <c:pt idx="10">
                  <c:v>78</c:v>
                </c:pt>
                <c:pt idx="11">
                  <c:v>86</c:v>
                </c:pt>
                <c:pt idx="12">
                  <c:v>46</c:v>
                </c:pt>
                <c:pt idx="13">
                  <c:v>19</c:v>
                </c:pt>
                <c:pt idx="14">
                  <c:v>10</c:v>
                </c:pt>
                <c:pt idx="15">
                  <c:v>3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06-4986-BA7C-34F5287A5519}"/>
            </c:ext>
          </c:extLst>
        </c:ser>
        <c:ser>
          <c:idx val="1"/>
          <c:order val="1"/>
          <c:tx>
            <c:strRef>
              <c:f>'Table 10.14'!$S$62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10.14'!$S$63:$S$79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10.14'!$Z$63:$Z$79</c:f>
              <c:numCache>
                <c:formatCode>#,##0</c:formatCode>
                <c:ptCount val="17"/>
                <c:pt idx="0">
                  <c:v>0</c:v>
                </c:pt>
                <c:pt idx="1">
                  <c:v>24</c:v>
                </c:pt>
                <c:pt idx="2">
                  <c:v>51</c:v>
                </c:pt>
                <c:pt idx="3">
                  <c:v>59</c:v>
                </c:pt>
                <c:pt idx="4">
                  <c:v>91</c:v>
                </c:pt>
                <c:pt idx="5">
                  <c:v>85</c:v>
                </c:pt>
                <c:pt idx="6">
                  <c:v>75</c:v>
                </c:pt>
                <c:pt idx="7">
                  <c:v>54</c:v>
                </c:pt>
                <c:pt idx="8">
                  <c:v>82</c:v>
                </c:pt>
                <c:pt idx="9">
                  <c:v>67</c:v>
                </c:pt>
                <c:pt idx="10">
                  <c:v>74</c:v>
                </c:pt>
                <c:pt idx="11">
                  <c:v>72</c:v>
                </c:pt>
                <c:pt idx="12">
                  <c:v>34</c:v>
                </c:pt>
                <c:pt idx="13">
                  <c:v>19</c:v>
                </c:pt>
                <c:pt idx="14">
                  <c:v>5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06-4986-BA7C-34F5287A5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10.14'!$Z$83:$Z$90</c:f>
              <c:numCache>
                <c:formatCode>#,##0</c:formatCode>
                <c:ptCount val="8"/>
                <c:pt idx="0">
                  <c:v>48</c:v>
                </c:pt>
                <c:pt idx="1">
                  <c:v>25</c:v>
                </c:pt>
                <c:pt idx="2">
                  <c:v>85</c:v>
                </c:pt>
                <c:pt idx="3">
                  <c:v>4</c:v>
                </c:pt>
                <c:pt idx="4">
                  <c:v>18</c:v>
                </c:pt>
                <c:pt idx="5">
                  <c:v>12</c:v>
                </c:pt>
                <c:pt idx="6">
                  <c:v>50</c:v>
                </c:pt>
                <c:pt idx="7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70-4634-BEC8-5C35A925B82E}"/>
            </c:ext>
          </c:extLst>
        </c:ser>
        <c:ser>
          <c:idx val="1"/>
          <c:order val="1"/>
          <c:tx>
            <c:strRef>
              <c:f>'Table 10.14'!$S$92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10.14'!$S$83:$S$90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10.14'!$Z$93:$Z$100</c:f>
              <c:numCache>
                <c:formatCode>#,##0</c:formatCode>
                <c:ptCount val="8"/>
                <c:pt idx="0">
                  <c:v>21</c:v>
                </c:pt>
                <c:pt idx="1">
                  <c:v>76</c:v>
                </c:pt>
                <c:pt idx="2">
                  <c:v>16</c:v>
                </c:pt>
                <c:pt idx="3">
                  <c:v>79</c:v>
                </c:pt>
                <c:pt idx="4">
                  <c:v>74</c:v>
                </c:pt>
                <c:pt idx="5">
                  <c:v>29</c:v>
                </c:pt>
                <c:pt idx="6">
                  <c:v>7</c:v>
                </c:pt>
                <c:pt idx="7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70-4634-BEC8-5C35A925B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10.2'!$Y$83:$Y$90</c:f>
              <c:numCache>
                <c:formatCode>#,##0</c:formatCode>
                <c:ptCount val="8"/>
                <c:pt idx="0">
                  <c:v>1758</c:v>
                </c:pt>
                <c:pt idx="1">
                  <c:v>2380</c:v>
                </c:pt>
                <c:pt idx="2">
                  <c:v>1747</c:v>
                </c:pt>
                <c:pt idx="3">
                  <c:v>760</c:v>
                </c:pt>
                <c:pt idx="4">
                  <c:v>549</c:v>
                </c:pt>
                <c:pt idx="5">
                  <c:v>573</c:v>
                </c:pt>
                <c:pt idx="6">
                  <c:v>574</c:v>
                </c:pt>
                <c:pt idx="7">
                  <c:v>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B8-4BD5-A365-BA9624A52E58}"/>
            </c:ext>
          </c:extLst>
        </c:ser>
        <c:ser>
          <c:idx val="1"/>
          <c:order val="1"/>
          <c:tx>
            <c:strRef>
              <c:f>'Table 10.2'!$S$92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10.2'!$Y$93:$Y$100</c:f>
              <c:numCache>
                <c:formatCode>#,##0</c:formatCode>
                <c:ptCount val="8"/>
                <c:pt idx="0">
                  <c:v>1077</c:v>
                </c:pt>
                <c:pt idx="1">
                  <c:v>3286</c:v>
                </c:pt>
                <c:pt idx="2">
                  <c:v>328</c:v>
                </c:pt>
                <c:pt idx="3">
                  <c:v>1514</c:v>
                </c:pt>
                <c:pt idx="4">
                  <c:v>1816</c:v>
                </c:pt>
                <c:pt idx="5">
                  <c:v>898</c:v>
                </c:pt>
                <c:pt idx="6">
                  <c:v>58</c:v>
                </c:pt>
                <c:pt idx="7">
                  <c:v>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B8-4BD5-A365-BA9624A52E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10.14'!$S$1</c:f>
              <c:strCache>
                <c:ptCount val="1"/>
                <c:pt idx="0">
                  <c:v>Cleve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10.14'!$V$8:$Z$8</c:f>
              <c:numCache>
                <c:formatCode>#,##0</c:formatCode>
                <c:ptCount val="5"/>
                <c:pt idx="0">
                  <c:v>24568</c:v>
                </c:pt>
                <c:pt idx="1">
                  <c:v>27208.01</c:v>
                </c:pt>
                <c:pt idx="2">
                  <c:v>29162.240000000002</c:v>
                </c:pt>
                <c:pt idx="3">
                  <c:v>28898</c:v>
                </c:pt>
                <c:pt idx="4">
                  <c:v>27633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E2-4F30-859D-DD871E56B08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42727.89</c:v>
                </c:pt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E2-4F30-859D-DD871E56B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10.15'!$S$4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10.15'!$U$4:$Y$4</c:f>
              <c:numCache>
                <c:formatCode>#,##0</c:formatCode>
                <c:ptCount val="5"/>
                <c:pt idx="1">
                  <c:v>1210</c:v>
                </c:pt>
                <c:pt idx="2">
                  <c:v>975</c:v>
                </c:pt>
                <c:pt idx="3">
                  <c:v>1125</c:v>
                </c:pt>
                <c:pt idx="4">
                  <c:v>1268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1E-498A-AC7A-8B4540F91FA1}"/>
            </c:ext>
          </c:extLst>
        </c:ser>
        <c:ser>
          <c:idx val="1"/>
          <c:order val="1"/>
          <c:tx>
            <c:strRef>
              <c:f>'Table 10.15'!$S$7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10.15'!$U$7:$Y$7</c:f>
              <c:numCache>
                <c:formatCode>#,##0</c:formatCode>
                <c:ptCount val="5"/>
                <c:pt idx="1">
                  <c:v>819</c:v>
                </c:pt>
                <c:pt idx="2">
                  <c:v>667</c:v>
                </c:pt>
                <c:pt idx="3">
                  <c:v>790</c:v>
                </c:pt>
                <c:pt idx="4">
                  <c:v>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1E-498A-AC7A-8B4540F91FA1}"/>
            </c:ext>
          </c:extLst>
        </c:ser>
        <c:ser>
          <c:idx val="2"/>
          <c:order val="2"/>
          <c:tx>
            <c:strRef>
              <c:f>'Table 10.15'!$S$11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10.15'!$U$11:$Y$11</c:f>
              <c:numCache>
                <c:formatCode>#,##0</c:formatCode>
                <c:ptCount val="5"/>
                <c:pt idx="1">
                  <c:v>1039</c:v>
                </c:pt>
                <c:pt idx="2">
                  <c:v>857</c:v>
                </c:pt>
                <c:pt idx="3">
                  <c:v>960</c:v>
                </c:pt>
                <c:pt idx="4">
                  <c:v>1110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1E-498A-AC7A-8B4540F91FA1}"/>
            </c:ext>
          </c:extLst>
        </c:ser>
        <c:ser>
          <c:idx val="3"/>
          <c:order val="3"/>
          <c:tx>
            <c:strRef>
              <c:f>'Table 10.15'!$S$12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10.15'!$U$12:$Y$12</c:f>
              <c:numCache>
                <c:formatCode>#,##0</c:formatCode>
                <c:ptCount val="5"/>
                <c:pt idx="1">
                  <c:v>167</c:v>
                </c:pt>
                <c:pt idx="2">
                  <c:v>116</c:v>
                </c:pt>
                <c:pt idx="3">
                  <c:v>165</c:v>
                </c:pt>
                <c:pt idx="4">
                  <c:v>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31E-498A-AC7A-8B4540F91F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10.15'!$S$1</c:f>
              <c:strCache>
                <c:ptCount val="1"/>
                <c:pt idx="0">
                  <c:v>Coober Pedy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10.15'!$AB$15:$AB$33</c:f>
              <c:numCache>
                <c:formatCode>0.0%</c:formatCode>
                <c:ptCount val="19"/>
                <c:pt idx="0">
                  <c:v>2.2627737226277374E-2</c:v>
                </c:pt>
                <c:pt idx="1">
                  <c:v>5.1094890510948905E-2</c:v>
                </c:pt>
                <c:pt idx="2">
                  <c:v>4.3795620437956208E-3</c:v>
                </c:pt>
                <c:pt idx="3">
                  <c:v>0</c:v>
                </c:pt>
                <c:pt idx="4">
                  <c:v>4.2335766423357665E-2</c:v>
                </c:pt>
                <c:pt idx="5">
                  <c:v>1.3868613138686132E-2</c:v>
                </c:pt>
                <c:pt idx="6">
                  <c:v>0.10510948905109489</c:v>
                </c:pt>
                <c:pt idx="7">
                  <c:v>0.13941605839416057</c:v>
                </c:pt>
                <c:pt idx="8">
                  <c:v>2.7007299270072994E-2</c:v>
                </c:pt>
                <c:pt idx="9">
                  <c:v>5.7664233576642333E-2</c:v>
                </c:pt>
                <c:pt idx="10">
                  <c:v>1.0218978102189781E-2</c:v>
                </c:pt>
                <c:pt idx="11">
                  <c:v>1.9708029197080291E-2</c:v>
                </c:pt>
                <c:pt idx="12">
                  <c:v>1.824817518248175E-2</c:v>
                </c:pt>
                <c:pt idx="13">
                  <c:v>9.7810218978102187E-2</c:v>
                </c:pt>
                <c:pt idx="14">
                  <c:v>8.7591240875912413E-2</c:v>
                </c:pt>
                <c:pt idx="15">
                  <c:v>5.3284671532846717E-2</c:v>
                </c:pt>
                <c:pt idx="16">
                  <c:v>0.14963503649635038</c:v>
                </c:pt>
                <c:pt idx="17">
                  <c:v>4.3795620437956206E-2</c:v>
                </c:pt>
                <c:pt idx="18">
                  <c:v>2.3357664233576641E-2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B8-4E24-B5F5-6548BEC96CE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B8-4E24-B5F5-6548BEC96C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10.15'!$S$63:$S$79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10.15'!$Y$44:$Y$60</c:f>
              <c:numCache>
                <c:formatCode>#,##0</c:formatCode>
                <c:ptCount val="17"/>
                <c:pt idx="0">
                  <c:v>1</c:v>
                </c:pt>
                <c:pt idx="1">
                  <c:v>6</c:v>
                </c:pt>
                <c:pt idx="2">
                  <c:v>21</c:v>
                </c:pt>
                <c:pt idx="3">
                  <c:v>33</c:v>
                </c:pt>
                <c:pt idx="4">
                  <c:v>73</c:v>
                </c:pt>
                <c:pt idx="5">
                  <c:v>118</c:v>
                </c:pt>
                <c:pt idx="6">
                  <c:v>77</c:v>
                </c:pt>
                <c:pt idx="7">
                  <c:v>48</c:v>
                </c:pt>
                <c:pt idx="8">
                  <c:v>45</c:v>
                </c:pt>
                <c:pt idx="9">
                  <c:v>57</c:v>
                </c:pt>
                <c:pt idx="10">
                  <c:v>67</c:v>
                </c:pt>
                <c:pt idx="11">
                  <c:v>33</c:v>
                </c:pt>
                <c:pt idx="12">
                  <c:v>27</c:v>
                </c:pt>
                <c:pt idx="13">
                  <c:v>10</c:v>
                </c:pt>
                <c:pt idx="14">
                  <c:v>7</c:v>
                </c:pt>
                <c:pt idx="15">
                  <c:v>3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85-4D2B-AE0A-750735CAD646}"/>
            </c:ext>
          </c:extLst>
        </c:ser>
        <c:ser>
          <c:idx val="1"/>
          <c:order val="1"/>
          <c:tx>
            <c:strRef>
              <c:f>'Table 10.15'!$S$62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10.15'!$S$63:$S$79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10.15'!$Y$63:$Y$79</c:f>
              <c:numCache>
                <c:formatCode>#,##0</c:formatCode>
                <c:ptCount val="17"/>
                <c:pt idx="0">
                  <c:v>1</c:v>
                </c:pt>
                <c:pt idx="1">
                  <c:v>17</c:v>
                </c:pt>
                <c:pt idx="2">
                  <c:v>41</c:v>
                </c:pt>
                <c:pt idx="3">
                  <c:v>32</c:v>
                </c:pt>
                <c:pt idx="4">
                  <c:v>83</c:v>
                </c:pt>
                <c:pt idx="5">
                  <c:v>93</c:v>
                </c:pt>
                <c:pt idx="6">
                  <c:v>56</c:v>
                </c:pt>
                <c:pt idx="7">
                  <c:v>61</c:v>
                </c:pt>
                <c:pt idx="8">
                  <c:v>41</c:v>
                </c:pt>
                <c:pt idx="9">
                  <c:v>64</c:v>
                </c:pt>
                <c:pt idx="10">
                  <c:v>55</c:v>
                </c:pt>
                <c:pt idx="11">
                  <c:v>49</c:v>
                </c:pt>
                <c:pt idx="12">
                  <c:v>30</c:v>
                </c:pt>
                <c:pt idx="13">
                  <c:v>10</c:v>
                </c:pt>
                <c:pt idx="14">
                  <c:v>5</c:v>
                </c:pt>
                <c:pt idx="15">
                  <c:v>1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85-4D2B-AE0A-750735CAD6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10.15'!$S$83:$S$90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10.15'!$Y$83:$Y$90</c:f>
              <c:numCache>
                <c:formatCode>#,##0</c:formatCode>
                <c:ptCount val="8"/>
                <c:pt idx="0">
                  <c:v>37</c:v>
                </c:pt>
                <c:pt idx="1">
                  <c:v>17</c:v>
                </c:pt>
                <c:pt idx="2">
                  <c:v>47</c:v>
                </c:pt>
                <c:pt idx="3">
                  <c:v>39</c:v>
                </c:pt>
                <c:pt idx="4">
                  <c:v>12</c:v>
                </c:pt>
                <c:pt idx="5">
                  <c:v>18</c:v>
                </c:pt>
                <c:pt idx="6">
                  <c:v>45</c:v>
                </c:pt>
                <c:pt idx="7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62-4C70-8DFB-31859B24B7E7}"/>
            </c:ext>
          </c:extLst>
        </c:ser>
        <c:ser>
          <c:idx val="1"/>
          <c:order val="1"/>
          <c:tx>
            <c:strRef>
              <c:f>'Table 10.15'!$S$92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10.15'!$S$83:$S$90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10.15'!$Y$93:$Y$100</c:f>
              <c:numCache>
                <c:formatCode>#,##0</c:formatCode>
                <c:ptCount val="8"/>
                <c:pt idx="0">
                  <c:v>24</c:v>
                </c:pt>
                <c:pt idx="1">
                  <c:v>68</c:v>
                </c:pt>
                <c:pt idx="2">
                  <c:v>7</c:v>
                </c:pt>
                <c:pt idx="3">
                  <c:v>90</c:v>
                </c:pt>
                <c:pt idx="4">
                  <c:v>65</c:v>
                </c:pt>
                <c:pt idx="5">
                  <c:v>25</c:v>
                </c:pt>
                <c:pt idx="6">
                  <c:v>5</c:v>
                </c:pt>
                <c:pt idx="7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62-4C70-8DFB-31859B24B7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10.15'!$S$1</c:f>
              <c:strCache>
                <c:ptCount val="1"/>
                <c:pt idx="0">
                  <c:v>Coober Pedy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10.15'!$U$8:$Y$8</c:f>
              <c:numCache>
                <c:formatCode>#,##0</c:formatCode>
                <c:ptCount val="5"/>
                <c:pt idx="1">
                  <c:v>38046.550000000003</c:v>
                </c:pt>
                <c:pt idx="2">
                  <c:v>39263.57</c:v>
                </c:pt>
                <c:pt idx="3">
                  <c:v>42057.77</c:v>
                </c:pt>
                <c:pt idx="4">
                  <c:v>40473.5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3C-46F6-BC9D-61132CC6CE4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3C-46F6-BC9D-61132CC6CE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10.15'!$S$4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10.15'!$V$4:$Z$4</c:f>
              <c:numCache>
                <c:formatCode>#,##0</c:formatCode>
                <c:ptCount val="5"/>
                <c:pt idx="0">
                  <c:v>1210</c:v>
                </c:pt>
                <c:pt idx="1">
                  <c:v>975</c:v>
                </c:pt>
                <c:pt idx="2">
                  <c:v>1125</c:v>
                </c:pt>
                <c:pt idx="3">
                  <c:v>1268</c:v>
                </c:pt>
                <c:pt idx="4">
                  <c:v>1374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D8-49BC-AC69-85A9A77B67FF}"/>
            </c:ext>
          </c:extLst>
        </c:ser>
        <c:ser>
          <c:idx val="1"/>
          <c:order val="1"/>
          <c:tx>
            <c:strRef>
              <c:f>'Table 10.15'!$S$7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10.15'!$V$7:$Z$7</c:f>
              <c:numCache>
                <c:formatCode>#,##0</c:formatCode>
                <c:ptCount val="5"/>
                <c:pt idx="0">
                  <c:v>819</c:v>
                </c:pt>
                <c:pt idx="1">
                  <c:v>667</c:v>
                </c:pt>
                <c:pt idx="2">
                  <c:v>790</c:v>
                </c:pt>
                <c:pt idx="3">
                  <c:v>808</c:v>
                </c:pt>
                <c:pt idx="4">
                  <c:v>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D8-49BC-AC69-85A9A77B67FF}"/>
            </c:ext>
          </c:extLst>
        </c:ser>
        <c:ser>
          <c:idx val="2"/>
          <c:order val="2"/>
          <c:tx>
            <c:strRef>
              <c:f>'Table 10.15'!$S$11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10.15'!$V$11:$Z$11</c:f>
              <c:numCache>
                <c:formatCode>#,##0</c:formatCode>
                <c:ptCount val="5"/>
                <c:pt idx="0">
                  <c:v>1039</c:v>
                </c:pt>
                <c:pt idx="1">
                  <c:v>857</c:v>
                </c:pt>
                <c:pt idx="2">
                  <c:v>960</c:v>
                </c:pt>
                <c:pt idx="3">
                  <c:v>1110</c:v>
                </c:pt>
                <c:pt idx="4">
                  <c:v>1212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D8-49BC-AC69-85A9A77B67FF}"/>
            </c:ext>
          </c:extLst>
        </c:ser>
        <c:ser>
          <c:idx val="3"/>
          <c:order val="3"/>
          <c:tx>
            <c:strRef>
              <c:f>'Table 10.15'!$S$12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10.15'!$V$12:$Z$12</c:f>
              <c:numCache>
                <c:formatCode>#,##0</c:formatCode>
                <c:ptCount val="5"/>
                <c:pt idx="0">
                  <c:v>167</c:v>
                </c:pt>
                <c:pt idx="1">
                  <c:v>116</c:v>
                </c:pt>
                <c:pt idx="2">
                  <c:v>165</c:v>
                </c:pt>
                <c:pt idx="3">
                  <c:v>158</c:v>
                </c:pt>
                <c:pt idx="4">
                  <c:v>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D8-49BC-AC69-85A9A77B67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10.15'!$S$1</c:f>
              <c:strCache>
                <c:ptCount val="1"/>
                <c:pt idx="0">
                  <c:v>Coober Pedy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10.15'!$AB$15:$AB$33</c:f>
              <c:numCache>
                <c:formatCode>0.0%</c:formatCode>
                <c:ptCount val="19"/>
                <c:pt idx="0">
                  <c:v>2.2627737226277374E-2</c:v>
                </c:pt>
                <c:pt idx="1">
                  <c:v>5.1094890510948905E-2</c:v>
                </c:pt>
                <c:pt idx="2">
                  <c:v>4.3795620437956208E-3</c:v>
                </c:pt>
                <c:pt idx="3">
                  <c:v>0</c:v>
                </c:pt>
                <c:pt idx="4">
                  <c:v>4.2335766423357665E-2</c:v>
                </c:pt>
                <c:pt idx="5">
                  <c:v>1.3868613138686132E-2</c:v>
                </c:pt>
                <c:pt idx="6">
                  <c:v>0.10510948905109489</c:v>
                </c:pt>
                <c:pt idx="7">
                  <c:v>0.13941605839416057</c:v>
                </c:pt>
                <c:pt idx="8">
                  <c:v>2.7007299270072994E-2</c:v>
                </c:pt>
                <c:pt idx="9">
                  <c:v>5.7664233576642333E-2</c:v>
                </c:pt>
                <c:pt idx="10">
                  <c:v>1.0218978102189781E-2</c:v>
                </c:pt>
                <c:pt idx="11">
                  <c:v>1.9708029197080291E-2</c:v>
                </c:pt>
                <c:pt idx="12">
                  <c:v>1.824817518248175E-2</c:v>
                </c:pt>
                <c:pt idx="13">
                  <c:v>9.7810218978102187E-2</c:v>
                </c:pt>
                <c:pt idx="14">
                  <c:v>8.7591240875912413E-2</c:v>
                </c:pt>
                <c:pt idx="15">
                  <c:v>5.3284671532846717E-2</c:v>
                </c:pt>
                <c:pt idx="16">
                  <c:v>0.14963503649635038</c:v>
                </c:pt>
                <c:pt idx="17">
                  <c:v>4.3795620437956206E-2</c:v>
                </c:pt>
                <c:pt idx="18">
                  <c:v>2.3357664233576641E-2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B5-4FD5-975A-1197F376B6F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B5-4FD5-975A-1197F376B6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10.15'!$S$63:$S$79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10.15'!$Z$44:$Z$60</c:f>
              <c:numCache>
                <c:formatCode>#,##0</c:formatCode>
                <c:ptCount val="17"/>
                <c:pt idx="0">
                  <c:v>0</c:v>
                </c:pt>
                <c:pt idx="1">
                  <c:v>7</c:v>
                </c:pt>
                <c:pt idx="2">
                  <c:v>33</c:v>
                </c:pt>
                <c:pt idx="3">
                  <c:v>51</c:v>
                </c:pt>
                <c:pt idx="4">
                  <c:v>90</c:v>
                </c:pt>
                <c:pt idx="5">
                  <c:v>103</c:v>
                </c:pt>
                <c:pt idx="6">
                  <c:v>66</c:v>
                </c:pt>
                <c:pt idx="7">
                  <c:v>58</c:v>
                </c:pt>
                <c:pt idx="8">
                  <c:v>38</c:v>
                </c:pt>
                <c:pt idx="9">
                  <c:v>69</c:v>
                </c:pt>
                <c:pt idx="10">
                  <c:v>67</c:v>
                </c:pt>
                <c:pt idx="11">
                  <c:v>71</c:v>
                </c:pt>
                <c:pt idx="12">
                  <c:v>37</c:v>
                </c:pt>
                <c:pt idx="13">
                  <c:v>13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E9-4084-B2DD-D8652528F1CE}"/>
            </c:ext>
          </c:extLst>
        </c:ser>
        <c:ser>
          <c:idx val="1"/>
          <c:order val="1"/>
          <c:tx>
            <c:strRef>
              <c:f>'Table 10.15'!$S$62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10.15'!$S$63:$S$79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10.15'!$Z$63:$Z$79</c:f>
              <c:numCache>
                <c:formatCode>#,##0</c:formatCode>
                <c:ptCount val="17"/>
                <c:pt idx="0">
                  <c:v>0</c:v>
                </c:pt>
                <c:pt idx="1">
                  <c:v>22</c:v>
                </c:pt>
                <c:pt idx="2">
                  <c:v>24</c:v>
                </c:pt>
                <c:pt idx="3">
                  <c:v>43</c:v>
                </c:pt>
                <c:pt idx="4">
                  <c:v>70</c:v>
                </c:pt>
                <c:pt idx="5">
                  <c:v>106</c:v>
                </c:pt>
                <c:pt idx="6">
                  <c:v>56</c:v>
                </c:pt>
                <c:pt idx="7">
                  <c:v>71</c:v>
                </c:pt>
                <c:pt idx="8">
                  <c:v>66</c:v>
                </c:pt>
                <c:pt idx="9">
                  <c:v>49</c:v>
                </c:pt>
                <c:pt idx="10">
                  <c:v>68</c:v>
                </c:pt>
                <c:pt idx="11">
                  <c:v>48</c:v>
                </c:pt>
                <c:pt idx="12">
                  <c:v>26</c:v>
                </c:pt>
                <c:pt idx="13">
                  <c:v>18</c:v>
                </c:pt>
                <c:pt idx="14">
                  <c:v>3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E9-4084-B2DD-D8652528F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10.15'!$Z$83:$Z$90</c:f>
              <c:numCache>
                <c:formatCode>#,##0</c:formatCode>
                <c:ptCount val="8"/>
                <c:pt idx="0">
                  <c:v>41</c:v>
                </c:pt>
                <c:pt idx="1">
                  <c:v>15</c:v>
                </c:pt>
                <c:pt idx="2">
                  <c:v>50</c:v>
                </c:pt>
                <c:pt idx="3">
                  <c:v>46</c:v>
                </c:pt>
                <c:pt idx="4">
                  <c:v>20</c:v>
                </c:pt>
                <c:pt idx="5">
                  <c:v>12</c:v>
                </c:pt>
                <c:pt idx="6">
                  <c:v>43</c:v>
                </c:pt>
                <c:pt idx="7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A3-48CF-AF81-48C833EA15BA}"/>
            </c:ext>
          </c:extLst>
        </c:ser>
        <c:ser>
          <c:idx val="1"/>
          <c:order val="1"/>
          <c:tx>
            <c:strRef>
              <c:f>'Table 10.15'!$S$92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10.15'!$S$83:$S$90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10.15'!$Z$93:$Z$100</c:f>
              <c:numCache>
                <c:formatCode>#,##0</c:formatCode>
                <c:ptCount val="8"/>
                <c:pt idx="0">
                  <c:v>30</c:v>
                </c:pt>
                <c:pt idx="1">
                  <c:v>57</c:v>
                </c:pt>
                <c:pt idx="2">
                  <c:v>15</c:v>
                </c:pt>
                <c:pt idx="3">
                  <c:v>87</c:v>
                </c:pt>
                <c:pt idx="4">
                  <c:v>68</c:v>
                </c:pt>
                <c:pt idx="5">
                  <c:v>22</c:v>
                </c:pt>
                <c:pt idx="6">
                  <c:v>6</c:v>
                </c:pt>
                <c:pt idx="7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A3-48CF-AF81-48C833EA1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10.2'!$S$1</c:f>
              <c:strCache>
                <c:ptCount val="1"/>
                <c:pt idx="0">
                  <c:v>Adelaide Hills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10.2'!$U$8:$Y$8</c:f>
              <c:numCache>
                <c:formatCode>#,##0</c:formatCode>
                <c:ptCount val="5"/>
                <c:pt idx="1">
                  <c:v>45365</c:v>
                </c:pt>
                <c:pt idx="2">
                  <c:v>46969</c:v>
                </c:pt>
                <c:pt idx="3">
                  <c:v>47287.45</c:v>
                </c:pt>
                <c:pt idx="4">
                  <c:v>49417.84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0D-4B78-B286-DB17ECEA393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0D-4B78-B286-DB17ECEA3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10.15'!$S$1</c:f>
              <c:strCache>
                <c:ptCount val="1"/>
                <c:pt idx="0">
                  <c:v>Coober Pedy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10.15'!$V$8:$Z$8</c:f>
              <c:numCache>
                <c:formatCode>#,##0</c:formatCode>
                <c:ptCount val="5"/>
                <c:pt idx="0">
                  <c:v>38046.550000000003</c:v>
                </c:pt>
                <c:pt idx="1">
                  <c:v>39263.57</c:v>
                </c:pt>
                <c:pt idx="2">
                  <c:v>42057.77</c:v>
                </c:pt>
                <c:pt idx="3">
                  <c:v>40473.5</c:v>
                </c:pt>
                <c:pt idx="4">
                  <c:v>35977.14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F6-46E4-A9C6-973A0B643E0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42727.89</c:v>
                </c:pt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F6-46E4-A9C6-973A0B643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10.16'!$S$4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10.16'!$U$4:$Y$4</c:f>
              <c:numCache>
                <c:formatCode>#,##0</c:formatCode>
                <c:ptCount val="5"/>
                <c:pt idx="1">
                  <c:v>8527</c:v>
                </c:pt>
                <c:pt idx="2">
                  <c:v>8356</c:v>
                </c:pt>
                <c:pt idx="3">
                  <c:v>8493</c:v>
                </c:pt>
                <c:pt idx="4">
                  <c:v>9104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AD-4BDE-8C02-F6DFBB73AFC5}"/>
            </c:ext>
          </c:extLst>
        </c:ser>
        <c:ser>
          <c:idx val="1"/>
          <c:order val="1"/>
          <c:tx>
            <c:strRef>
              <c:f>'Table 10.16'!$S$7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10.16'!$U$7:$Y$7</c:f>
              <c:numCache>
                <c:formatCode>#,##0</c:formatCode>
                <c:ptCount val="5"/>
                <c:pt idx="1">
                  <c:v>6406</c:v>
                </c:pt>
                <c:pt idx="2">
                  <c:v>6200</c:v>
                </c:pt>
                <c:pt idx="3">
                  <c:v>6401</c:v>
                </c:pt>
                <c:pt idx="4">
                  <c:v>6678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AD-4BDE-8C02-F6DFBB73AFC5}"/>
            </c:ext>
          </c:extLst>
        </c:ser>
        <c:ser>
          <c:idx val="2"/>
          <c:order val="2"/>
          <c:tx>
            <c:strRef>
              <c:f>'Table 10.16'!$S$11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10.16'!$U$11:$Y$11</c:f>
              <c:numCache>
                <c:formatCode>#,##0</c:formatCode>
                <c:ptCount val="5"/>
                <c:pt idx="1">
                  <c:v>7107</c:v>
                </c:pt>
                <c:pt idx="2">
                  <c:v>7112</c:v>
                </c:pt>
                <c:pt idx="3">
                  <c:v>7169</c:v>
                </c:pt>
                <c:pt idx="4">
                  <c:v>7740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AD-4BDE-8C02-F6DFBB73AFC5}"/>
            </c:ext>
          </c:extLst>
        </c:ser>
        <c:ser>
          <c:idx val="3"/>
          <c:order val="3"/>
          <c:tx>
            <c:strRef>
              <c:f>'Table 10.16'!$S$12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10.16'!$U$12:$Y$12</c:f>
              <c:numCache>
                <c:formatCode>#,##0</c:formatCode>
                <c:ptCount val="5"/>
                <c:pt idx="1">
                  <c:v>1424</c:v>
                </c:pt>
                <c:pt idx="2">
                  <c:v>1243</c:v>
                </c:pt>
                <c:pt idx="3">
                  <c:v>1324</c:v>
                </c:pt>
                <c:pt idx="4">
                  <c:v>1364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AD-4BDE-8C02-F6DFBB73AF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10.16'!$S$1</c:f>
              <c:strCache>
                <c:ptCount val="1"/>
                <c:pt idx="0">
                  <c:v>Copper Coast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10.16'!$AB$15:$AB$33</c:f>
              <c:numCache>
                <c:formatCode>0.0%</c:formatCode>
                <c:ptCount val="19"/>
                <c:pt idx="0">
                  <c:v>3.0706548742919608E-2</c:v>
                </c:pt>
                <c:pt idx="1">
                  <c:v>2.3352876875683194E-2</c:v>
                </c:pt>
                <c:pt idx="2">
                  <c:v>4.6407631918910862E-2</c:v>
                </c:pt>
                <c:pt idx="3">
                  <c:v>7.850541587995627E-3</c:v>
                </c:pt>
                <c:pt idx="4">
                  <c:v>6.3599324257179762E-2</c:v>
                </c:pt>
                <c:pt idx="5">
                  <c:v>2.9613435357249328E-2</c:v>
                </c:pt>
                <c:pt idx="6">
                  <c:v>0.1202424724237305</c:v>
                </c:pt>
                <c:pt idx="7">
                  <c:v>8.2380999701878163E-2</c:v>
                </c:pt>
                <c:pt idx="8">
                  <c:v>5.1177581238199342E-2</c:v>
                </c:pt>
                <c:pt idx="9">
                  <c:v>3.1799662128589885E-3</c:v>
                </c:pt>
                <c:pt idx="10">
                  <c:v>2.7526582530060618E-2</c:v>
                </c:pt>
                <c:pt idx="11">
                  <c:v>1.7291066282420751E-2</c:v>
                </c:pt>
                <c:pt idx="12">
                  <c:v>3.8258968498459701E-2</c:v>
                </c:pt>
                <c:pt idx="13">
                  <c:v>6.9164265129683003E-2</c:v>
                </c:pt>
                <c:pt idx="14">
                  <c:v>5.6742522110702576E-2</c:v>
                </c:pt>
                <c:pt idx="15">
                  <c:v>7.6319189108615723E-2</c:v>
                </c:pt>
                <c:pt idx="16">
                  <c:v>0.14747093312133558</c:v>
                </c:pt>
                <c:pt idx="17">
                  <c:v>8.844281029514062E-3</c:v>
                </c:pt>
                <c:pt idx="18">
                  <c:v>3.6370863559574682E-2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19-4D37-8CE9-73FC404F6A6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19-4D37-8CE9-73FC404F6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10.16'!$S$63:$S$79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10.16'!$Y$44:$Y$60</c:f>
              <c:numCache>
                <c:formatCode>#,##0</c:formatCode>
                <c:ptCount val="17"/>
                <c:pt idx="0">
                  <c:v>11</c:v>
                </c:pt>
                <c:pt idx="1">
                  <c:v>152</c:v>
                </c:pt>
                <c:pt idx="2">
                  <c:v>294</c:v>
                </c:pt>
                <c:pt idx="3">
                  <c:v>365</c:v>
                </c:pt>
                <c:pt idx="4">
                  <c:v>417</c:v>
                </c:pt>
                <c:pt idx="5">
                  <c:v>395</c:v>
                </c:pt>
                <c:pt idx="6">
                  <c:v>373</c:v>
                </c:pt>
                <c:pt idx="7">
                  <c:v>388</c:v>
                </c:pt>
                <c:pt idx="8">
                  <c:v>337</c:v>
                </c:pt>
                <c:pt idx="9">
                  <c:v>452</c:v>
                </c:pt>
                <c:pt idx="10">
                  <c:v>475</c:v>
                </c:pt>
                <c:pt idx="11">
                  <c:v>444</c:v>
                </c:pt>
                <c:pt idx="12">
                  <c:v>264</c:v>
                </c:pt>
                <c:pt idx="13">
                  <c:v>115</c:v>
                </c:pt>
                <c:pt idx="14">
                  <c:v>32</c:v>
                </c:pt>
                <c:pt idx="15">
                  <c:v>31</c:v>
                </c:pt>
                <c:pt idx="1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86-4436-8831-9CE8131A3C80}"/>
            </c:ext>
          </c:extLst>
        </c:ser>
        <c:ser>
          <c:idx val="1"/>
          <c:order val="1"/>
          <c:tx>
            <c:strRef>
              <c:f>'Table 10.16'!$S$62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10.16'!$S$63:$S$79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10.16'!$Y$63:$Y$79</c:f>
              <c:numCache>
                <c:formatCode>#,##0</c:formatCode>
                <c:ptCount val="17"/>
                <c:pt idx="0">
                  <c:v>20</c:v>
                </c:pt>
                <c:pt idx="1">
                  <c:v>169</c:v>
                </c:pt>
                <c:pt idx="2">
                  <c:v>297</c:v>
                </c:pt>
                <c:pt idx="3">
                  <c:v>330</c:v>
                </c:pt>
                <c:pt idx="4">
                  <c:v>406</c:v>
                </c:pt>
                <c:pt idx="5">
                  <c:v>341</c:v>
                </c:pt>
                <c:pt idx="6">
                  <c:v>382</c:v>
                </c:pt>
                <c:pt idx="7">
                  <c:v>340</c:v>
                </c:pt>
                <c:pt idx="8">
                  <c:v>425</c:v>
                </c:pt>
                <c:pt idx="9">
                  <c:v>533</c:v>
                </c:pt>
                <c:pt idx="10">
                  <c:v>540</c:v>
                </c:pt>
                <c:pt idx="11">
                  <c:v>394</c:v>
                </c:pt>
                <c:pt idx="12">
                  <c:v>225</c:v>
                </c:pt>
                <c:pt idx="13">
                  <c:v>72</c:v>
                </c:pt>
                <c:pt idx="14">
                  <c:v>30</c:v>
                </c:pt>
                <c:pt idx="15">
                  <c:v>19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86-4436-8831-9CE8131A3C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10.16'!$S$83:$S$90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10.16'!$Y$83:$Y$90</c:f>
              <c:numCache>
                <c:formatCode>#,##0</c:formatCode>
                <c:ptCount val="8"/>
                <c:pt idx="0">
                  <c:v>265</c:v>
                </c:pt>
                <c:pt idx="1">
                  <c:v>228</c:v>
                </c:pt>
                <c:pt idx="2">
                  <c:v>573</c:v>
                </c:pt>
                <c:pt idx="3">
                  <c:v>183</c:v>
                </c:pt>
                <c:pt idx="4">
                  <c:v>107</c:v>
                </c:pt>
                <c:pt idx="5">
                  <c:v>214</c:v>
                </c:pt>
                <c:pt idx="6">
                  <c:v>423</c:v>
                </c:pt>
                <c:pt idx="7">
                  <c:v>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F0-42F9-8E9A-583102E21DB7}"/>
            </c:ext>
          </c:extLst>
        </c:ser>
        <c:ser>
          <c:idx val="1"/>
          <c:order val="1"/>
          <c:tx>
            <c:strRef>
              <c:f>'Table 10.16'!$S$92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10.16'!$S$83:$S$90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10.16'!$Y$93:$Y$100</c:f>
              <c:numCache>
                <c:formatCode>#,##0</c:formatCode>
                <c:ptCount val="8"/>
                <c:pt idx="0">
                  <c:v>174</c:v>
                </c:pt>
                <c:pt idx="1">
                  <c:v>506</c:v>
                </c:pt>
                <c:pt idx="2">
                  <c:v>108</c:v>
                </c:pt>
                <c:pt idx="3">
                  <c:v>726</c:v>
                </c:pt>
                <c:pt idx="4">
                  <c:v>448</c:v>
                </c:pt>
                <c:pt idx="5">
                  <c:v>404</c:v>
                </c:pt>
                <c:pt idx="6">
                  <c:v>25</c:v>
                </c:pt>
                <c:pt idx="7">
                  <c:v>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F0-42F9-8E9A-583102E21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10.16'!$S$1</c:f>
              <c:strCache>
                <c:ptCount val="1"/>
                <c:pt idx="0">
                  <c:v>Copper Coast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10.16'!$U$8:$Y$8</c:f>
              <c:numCache>
                <c:formatCode>#,##0</c:formatCode>
                <c:ptCount val="5"/>
                <c:pt idx="1">
                  <c:v>36007.5</c:v>
                </c:pt>
                <c:pt idx="2">
                  <c:v>37747</c:v>
                </c:pt>
                <c:pt idx="3">
                  <c:v>37695.79</c:v>
                </c:pt>
                <c:pt idx="4">
                  <c:v>40253.67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67-4B03-AD5C-ED38B22CCB9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67-4B03-AD5C-ED38B22CC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10.16'!$S$4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10.16'!$V$4:$Z$4</c:f>
              <c:numCache>
                <c:formatCode>#,##0</c:formatCode>
                <c:ptCount val="5"/>
                <c:pt idx="0">
                  <c:v>8527</c:v>
                </c:pt>
                <c:pt idx="1">
                  <c:v>8356</c:v>
                </c:pt>
                <c:pt idx="2">
                  <c:v>8493</c:v>
                </c:pt>
                <c:pt idx="3">
                  <c:v>9104</c:v>
                </c:pt>
                <c:pt idx="4">
                  <c:v>10057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4F-4990-BA57-FB0F1A1FD39C}"/>
            </c:ext>
          </c:extLst>
        </c:ser>
        <c:ser>
          <c:idx val="1"/>
          <c:order val="1"/>
          <c:tx>
            <c:strRef>
              <c:f>'Table 10.16'!$S$7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10.16'!$V$7:$Z$7</c:f>
              <c:numCache>
                <c:formatCode>#,##0</c:formatCode>
                <c:ptCount val="5"/>
                <c:pt idx="0">
                  <c:v>6406</c:v>
                </c:pt>
                <c:pt idx="1">
                  <c:v>6200</c:v>
                </c:pt>
                <c:pt idx="2">
                  <c:v>6401</c:v>
                </c:pt>
                <c:pt idx="3">
                  <c:v>6678</c:v>
                </c:pt>
                <c:pt idx="4">
                  <c:v>7042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4F-4990-BA57-FB0F1A1FD39C}"/>
            </c:ext>
          </c:extLst>
        </c:ser>
        <c:ser>
          <c:idx val="2"/>
          <c:order val="2"/>
          <c:tx>
            <c:strRef>
              <c:f>'Table 10.16'!$S$11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10.16'!$V$11:$Z$11</c:f>
              <c:numCache>
                <c:formatCode>#,##0</c:formatCode>
                <c:ptCount val="5"/>
                <c:pt idx="0">
                  <c:v>7107</c:v>
                </c:pt>
                <c:pt idx="1">
                  <c:v>7112</c:v>
                </c:pt>
                <c:pt idx="2">
                  <c:v>7169</c:v>
                </c:pt>
                <c:pt idx="3">
                  <c:v>7740</c:v>
                </c:pt>
                <c:pt idx="4">
                  <c:v>8657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4F-4990-BA57-FB0F1A1FD39C}"/>
            </c:ext>
          </c:extLst>
        </c:ser>
        <c:ser>
          <c:idx val="3"/>
          <c:order val="3"/>
          <c:tx>
            <c:strRef>
              <c:f>'Table 10.16'!$S$12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10.16'!$V$12:$Z$12</c:f>
              <c:numCache>
                <c:formatCode>#,##0</c:formatCode>
                <c:ptCount val="5"/>
                <c:pt idx="0">
                  <c:v>1424</c:v>
                </c:pt>
                <c:pt idx="1">
                  <c:v>1243</c:v>
                </c:pt>
                <c:pt idx="2">
                  <c:v>1324</c:v>
                </c:pt>
                <c:pt idx="3">
                  <c:v>1364</c:v>
                </c:pt>
                <c:pt idx="4">
                  <c:v>1403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B4F-4990-BA57-FB0F1A1FD3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10.16'!$S$1</c:f>
              <c:strCache>
                <c:ptCount val="1"/>
                <c:pt idx="0">
                  <c:v>Copper Coast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10.16'!$AB$15:$AB$33</c:f>
              <c:numCache>
                <c:formatCode>0.0%</c:formatCode>
                <c:ptCount val="19"/>
                <c:pt idx="0">
                  <c:v>3.0706548742919608E-2</c:v>
                </c:pt>
                <c:pt idx="1">
                  <c:v>2.3352876875683194E-2</c:v>
                </c:pt>
                <c:pt idx="2">
                  <c:v>4.6407631918910862E-2</c:v>
                </c:pt>
                <c:pt idx="3">
                  <c:v>7.850541587995627E-3</c:v>
                </c:pt>
                <c:pt idx="4">
                  <c:v>6.3599324257179762E-2</c:v>
                </c:pt>
                <c:pt idx="5">
                  <c:v>2.9613435357249328E-2</c:v>
                </c:pt>
                <c:pt idx="6">
                  <c:v>0.1202424724237305</c:v>
                </c:pt>
                <c:pt idx="7">
                  <c:v>8.2380999701878163E-2</c:v>
                </c:pt>
                <c:pt idx="8">
                  <c:v>5.1177581238199342E-2</c:v>
                </c:pt>
                <c:pt idx="9">
                  <c:v>3.1799662128589885E-3</c:v>
                </c:pt>
                <c:pt idx="10">
                  <c:v>2.7526582530060618E-2</c:v>
                </c:pt>
                <c:pt idx="11">
                  <c:v>1.7291066282420751E-2</c:v>
                </c:pt>
                <c:pt idx="12">
                  <c:v>3.8258968498459701E-2</c:v>
                </c:pt>
                <c:pt idx="13">
                  <c:v>6.9164265129683003E-2</c:v>
                </c:pt>
                <c:pt idx="14">
                  <c:v>5.6742522110702576E-2</c:v>
                </c:pt>
                <c:pt idx="15">
                  <c:v>7.6319189108615723E-2</c:v>
                </c:pt>
                <c:pt idx="16">
                  <c:v>0.14747093312133558</c:v>
                </c:pt>
                <c:pt idx="17">
                  <c:v>8.844281029514062E-3</c:v>
                </c:pt>
                <c:pt idx="18">
                  <c:v>3.6370863559574682E-2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3A-4559-837A-4024907E42F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3A-4559-837A-4024907E42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10.16'!$S$63:$S$79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10.16'!$Z$44:$Z$60</c:f>
              <c:numCache>
                <c:formatCode>#,##0</c:formatCode>
                <c:ptCount val="17"/>
                <c:pt idx="0">
                  <c:v>13</c:v>
                </c:pt>
                <c:pt idx="1">
                  <c:v>178</c:v>
                </c:pt>
                <c:pt idx="2">
                  <c:v>264</c:v>
                </c:pt>
                <c:pt idx="3">
                  <c:v>426</c:v>
                </c:pt>
                <c:pt idx="4">
                  <c:v>480</c:v>
                </c:pt>
                <c:pt idx="5">
                  <c:v>454</c:v>
                </c:pt>
                <c:pt idx="6">
                  <c:v>386</c:v>
                </c:pt>
                <c:pt idx="7">
                  <c:v>426</c:v>
                </c:pt>
                <c:pt idx="8">
                  <c:v>357</c:v>
                </c:pt>
                <c:pt idx="9">
                  <c:v>473</c:v>
                </c:pt>
                <c:pt idx="10">
                  <c:v>468</c:v>
                </c:pt>
                <c:pt idx="11">
                  <c:v>477</c:v>
                </c:pt>
                <c:pt idx="12">
                  <c:v>316</c:v>
                </c:pt>
                <c:pt idx="13">
                  <c:v>112</c:v>
                </c:pt>
                <c:pt idx="14">
                  <c:v>40</c:v>
                </c:pt>
                <c:pt idx="15">
                  <c:v>31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AD-4A76-9E04-6E9BA52E8C68}"/>
            </c:ext>
          </c:extLst>
        </c:ser>
        <c:ser>
          <c:idx val="1"/>
          <c:order val="1"/>
          <c:tx>
            <c:strRef>
              <c:f>'Table 10.16'!$S$62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10.16'!$S$63:$S$79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10.16'!$Z$63:$Z$79</c:f>
              <c:numCache>
                <c:formatCode>#,##0</c:formatCode>
                <c:ptCount val="17"/>
                <c:pt idx="0">
                  <c:v>23</c:v>
                </c:pt>
                <c:pt idx="1">
                  <c:v>206</c:v>
                </c:pt>
                <c:pt idx="2">
                  <c:v>294</c:v>
                </c:pt>
                <c:pt idx="3">
                  <c:v>431</c:v>
                </c:pt>
                <c:pt idx="4">
                  <c:v>465</c:v>
                </c:pt>
                <c:pt idx="5">
                  <c:v>411</c:v>
                </c:pt>
                <c:pt idx="6">
                  <c:v>407</c:v>
                </c:pt>
                <c:pt idx="7">
                  <c:v>376</c:v>
                </c:pt>
                <c:pt idx="8">
                  <c:v>439</c:v>
                </c:pt>
                <c:pt idx="9">
                  <c:v>597</c:v>
                </c:pt>
                <c:pt idx="10">
                  <c:v>615</c:v>
                </c:pt>
                <c:pt idx="11">
                  <c:v>460</c:v>
                </c:pt>
                <c:pt idx="12">
                  <c:v>254</c:v>
                </c:pt>
                <c:pt idx="13">
                  <c:v>89</c:v>
                </c:pt>
                <c:pt idx="14">
                  <c:v>36</c:v>
                </c:pt>
                <c:pt idx="15">
                  <c:v>24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AD-4A76-9E04-6E9BA52E8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10.16'!$Z$83:$Z$90</c:f>
              <c:numCache>
                <c:formatCode>#,##0</c:formatCode>
                <c:ptCount val="8"/>
                <c:pt idx="0">
                  <c:v>266</c:v>
                </c:pt>
                <c:pt idx="1">
                  <c:v>254</c:v>
                </c:pt>
                <c:pt idx="2">
                  <c:v>630</c:v>
                </c:pt>
                <c:pt idx="3">
                  <c:v>187</c:v>
                </c:pt>
                <c:pt idx="4">
                  <c:v>107</c:v>
                </c:pt>
                <c:pt idx="5">
                  <c:v>248</c:v>
                </c:pt>
                <c:pt idx="6">
                  <c:v>437</c:v>
                </c:pt>
                <c:pt idx="7">
                  <c:v>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99-461D-8772-F1AA1C67F90C}"/>
            </c:ext>
          </c:extLst>
        </c:ser>
        <c:ser>
          <c:idx val="1"/>
          <c:order val="1"/>
          <c:tx>
            <c:strRef>
              <c:f>'Table 10.16'!$S$92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10.16'!$S$83:$S$90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10.16'!$Z$93:$Z$100</c:f>
              <c:numCache>
                <c:formatCode>#,##0</c:formatCode>
                <c:ptCount val="8"/>
                <c:pt idx="0">
                  <c:v>180</c:v>
                </c:pt>
                <c:pt idx="1">
                  <c:v>566</c:v>
                </c:pt>
                <c:pt idx="2">
                  <c:v>101</c:v>
                </c:pt>
                <c:pt idx="3">
                  <c:v>763</c:v>
                </c:pt>
                <c:pt idx="4">
                  <c:v>475</c:v>
                </c:pt>
                <c:pt idx="5">
                  <c:v>418</c:v>
                </c:pt>
                <c:pt idx="6">
                  <c:v>27</c:v>
                </c:pt>
                <c:pt idx="7">
                  <c:v>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99-461D-8772-F1AA1C67F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10.2'!$V$4:$Z$4</c:f>
              <c:numCache>
                <c:formatCode>#,##0</c:formatCode>
                <c:ptCount val="5"/>
                <c:pt idx="0">
                  <c:v>31762</c:v>
                </c:pt>
                <c:pt idx="1">
                  <c:v>31201</c:v>
                </c:pt>
                <c:pt idx="2">
                  <c:v>31906</c:v>
                </c:pt>
                <c:pt idx="3">
                  <c:v>32825</c:v>
                </c:pt>
                <c:pt idx="4">
                  <c:v>34963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9F-4E83-ACBB-F4780CA5772A}"/>
            </c:ext>
          </c:extLst>
        </c:ser>
        <c:ser>
          <c:idx val="1"/>
          <c:order val="1"/>
          <c:tx>
            <c:strRef>
              <c:f>'Table 10.2'!$S$7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10.2'!$V$7:$Z$7</c:f>
              <c:numCache>
                <c:formatCode>#,##0</c:formatCode>
                <c:ptCount val="5"/>
                <c:pt idx="0">
                  <c:v>23003</c:v>
                </c:pt>
                <c:pt idx="1">
                  <c:v>22559</c:v>
                </c:pt>
                <c:pt idx="2">
                  <c:v>23259</c:v>
                </c:pt>
                <c:pt idx="3">
                  <c:v>23657</c:v>
                </c:pt>
                <c:pt idx="4">
                  <c:v>24138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9F-4E83-ACBB-F4780CA5772A}"/>
            </c:ext>
          </c:extLst>
        </c:ser>
        <c:ser>
          <c:idx val="2"/>
          <c:order val="2"/>
          <c:tx>
            <c:strRef>
              <c:f>'Table 10.2'!$S$11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10.2'!$V$11:$Z$11</c:f>
              <c:numCache>
                <c:formatCode>#,##0</c:formatCode>
                <c:ptCount val="5"/>
                <c:pt idx="0">
                  <c:v>26957</c:v>
                </c:pt>
                <c:pt idx="1">
                  <c:v>26566</c:v>
                </c:pt>
                <c:pt idx="2">
                  <c:v>27018</c:v>
                </c:pt>
                <c:pt idx="3">
                  <c:v>27882</c:v>
                </c:pt>
                <c:pt idx="4">
                  <c:v>30041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9F-4E83-ACBB-F4780CA5772A}"/>
            </c:ext>
          </c:extLst>
        </c:ser>
        <c:ser>
          <c:idx val="3"/>
          <c:order val="3"/>
          <c:tx>
            <c:strRef>
              <c:f>'Table 10.2'!$S$12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10.2'!$V$12:$Z$12</c:f>
              <c:numCache>
                <c:formatCode>#,##0</c:formatCode>
                <c:ptCount val="5"/>
                <c:pt idx="0">
                  <c:v>4806</c:v>
                </c:pt>
                <c:pt idx="1">
                  <c:v>4637</c:v>
                </c:pt>
                <c:pt idx="2">
                  <c:v>4884</c:v>
                </c:pt>
                <c:pt idx="3">
                  <c:v>4943</c:v>
                </c:pt>
                <c:pt idx="4">
                  <c:v>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9F-4E83-ACBB-F4780CA577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10.16'!$S$1</c:f>
              <c:strCache>
                <c:ptCount val="1"/>
                <c:pt idx="0">
                  <c:v>Copper Coast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10.16'!$V$8:$Z$8</c:f>
              <c:numCache>
                <c:formatCode>#,##0</c:formatCode>
                <c:ptCount val="5"/>
                <c:pt idx="0">
                  <c:v>36007.5</c:v>
                </c:pt>
                <c:pt idx="1">
                  <c:v>37747</c:v>
                </c:pt>
                <c:pt idx="2">
                  <c:v>37695.79</c:v>
                </c:pt>
                <c:pt idx="3">
                  <c:v>40253.67</c:v>
                </c:pt>
                <c:pt idx="4">
                  <c:v>39890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D4-4CCA-9AA5-5A55ECC03D5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42727.89</c:v>
                </c:pt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D4-4CCA-9AA5-5A55ECC03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10.17'!$S$4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10.17'!$U$4:$Y$4</c:f>
              <c:numCache>
                <c:formatCode>#,##0</c:formatCode>
                <c:ptCount val="5"/>
                <c:pt idx="1">
                  <c:v>924</c:v>
                </c:pt>
                <c:pt idx="2">
                  <c:v>756</c:v>
                </c:pt>
                <c:pt idx="3">
                  <c:v>873</c:v>
                </c:pt>
                <c:pt idx="4">
                  <c:v>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F9-4D41-BB82-16176274EF32}"/>
            </c:ext>
          </c:extLst>
        </c:ser>
        <c:ser>
          <c:idx val="1"/>
          <c:order val="1"/>
          <c:tx>
            <c:strRef>
              <c:f>'Table 10.17'!$S$7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10.17'!$U$7:$Y$7</c:f>
              <c:numCache>
                <c:formatCode>#,##0</c:formatCode>
                <c:ptCount val="5"/>
                <c:pt idx="1">
                  <c:v>570</c:v>
                </c:pt>
                <c:pt idx="2">
                  <c:v>461</c:v>
                </c:pt>
                <c:pt idx="3">
                  <c:v>578</c:v>
                </c:pt>
                <c:pt idx="4">
                  <c:v>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F9-4D41-BB82-16176274EF32}"/>
            </c:ext>
          </c:extLst>
        </c:ser>
        <c:ser>
          <c:idx val="2"/>
          <c:order val="2"/>
          <c:tx>
            <c:strRef>
              <c:f>'Table 10.17'!$S$11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10.17'!$U$11:$Y$11</c:f>
              <c:numCache>
                <c:formatCode>#,##0</c:formatCode>
                <c:ptCount val="5"/>
                <c:pt idx="1">
                  <c:v>654</c:v>
                </c:pt>
                <c:pt idx="2">
                  <c:v>546</c:v>
                </c:pt>
                <c:pt idx="3">
                  <c:v>604</c:v>
                </c:pt>
                <c:pt idx="4">
                  <c:v>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F9-4D41-BB82-16176274EF32}"/>
            </c:ext>
          </c:extLst>
        </c:ser>
        <c:ser>
          <c:idx val="3"/>
          <c:order val="3"/>
          <c:tx>
            <c:strRef>
              <c:f>'Table 10.17'!$S$12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10.17'!$U$12:$Y$12</c:f>
              <c:numCache>
                <c:formatCode>#,##0</c:formatCode>
                <c:ptCount val="5"/>
                <c:pt idx="1">
                  <c:v>272</c:v>
                </c:pt>
                <c:pt idx="2">
                  <c:v>203</c:v>
                </c:pt>
                <c:pt idx="3">
                  <c:v>275</c:v>
                </c:pt>
                <c:pt idx="4">
                  <c:v>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F9-4D41-BB82-16176274E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10.17'!$S$1</c:f>
              <c:strCache>
                <c:ptCount val="1"/>
                <c:pt idx="0">
                  <c:v>Elliston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10.17'!$AB$15:$AB$33</c:f>
              <c:numCache>
                <c:formatCode>0.0%</c:formatCode>
                <c:ptCount val="19"/>
                <c:pt idx="0">
                  <c:v>0.24728850325379609</c:v>
                </c:pt>
                <c:pt idx="1">
                  <c:v>7.5921908893709323E-3</c:v>
                </c:pt>
                <c:pt idx="2">
                  <c:v>1.6268980477223426E-2</c:v>
                </c:pt>
                <c:pt idx="3">
                  <c:v>4.3383947939262474E-3</c:v>
                </c:pt>
                <c:pt idx="4">
                  <c:v>3.6876355748373099E-2</c:v>
                </c:pt>
                <c:pt idx="5">
                  <c:v>7.5921908893709323E-3</c:v>
                </c:pt>
                <c:pt idx="6">
                  <c:v>6.7245119305856832E-2</c:v>
                </c:pt>
                <c:pt idx="7">
                  <c:v>5.2060737527114966E-2</c:v>
                </c:pt>
                <c:pt idx="8">
                  <c:v>4.6637744034707156E-2</c:v>
                </c:pt>
                <c:pt idx="9">
                  <c:v>0</c:v>
                </c:pt>
                <c:pt idx="10">
                  <c:v>1.843817787418655E-2</c:v>
                </c:pt>
                <c:pt idx="11">
                  <c:v>8.6767895878524948E-3</c:v>
                </c:pt>
                <c:pt idx="12">
                  <c:v>2.1691973969631236E-2</c:v>
                </c:pt>
                <c:pt idx="13">
                  <c:v>4.7722342733188719E-2</c:v>
                </c:pt>
                <c:pt idx="14">
                  <c:v>5.9652928416485902E-2</c:v>
                </c:pt>
                <c:pt idx="15">
                  <c:v>6.8329718004338388E-2</c:v>
                </c:pt>
                <c:pt idx="16">
                  <c:v>9.0021691973969628E-2</c:v>
                </c:pt>
                <c:pt idx="17">
                  <c:v>9.7613882863340565E-3</c:v>
                </c:pt>
                <c:pt idx="18">
                  <c:v>2.6030368763557483E-2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06-4E0F-B7ED-9C3F0FF38A1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06-4E0F-B7ED-9C3F0FF38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10.17'!$S$63:$S$79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10.17'!$Y$44:$Y$60</c:f>
              <c:numCache>
                <c:formatCode>#,##0</c:formatCode>
                <c:ptCount val="17"/>
                <c:pt idx="0">
                  <c:v>3</c:v>
                </c:pt>
                <c:pt idx="1">
                  <c:v>12</c:v>
                </c:pt>
                <c:pt idx="2">
                  <c:v>31</c:v>
                </c:pt>
                <c:pt idx="3">
                  <c:v>33</c:v>
                </c:pt>
                <c:pt idx="4">
                  <c:v>34</c:v>
                </c:pt>
                <c:pt idx="5">
                  <c:v>37</c:v>
                </c:pt>
                <c:pt idx="6">
                  <c:v>29</c:v>
                </c:pt>
                <c:pt idx="7">
                  <c:v>47</c:v>
                </c:pt>
                <c:pt idx="8">
                  <c:v>36</c:v>
                </c:pt>
                <c:pt idx="9">
                  <c:v>48</c:v>
                </c:pt>
                <c:pt idx="10">
                  <c:v>48</c:v>
                </c:pt>
                <c:pt idx="11">
                  <c:v>50</c:v>
                </c:pt>
                <c:pt idx="12">
                  <c:v>41</c:v>
                </c:pt>
                <c:pt idx="13">
                  <c:v>8</c:v>
                </c:pt>
                <c:pt idx="14">
                  <c:v>2</c:v>
                </c:pt>
                <c:pt idx="15">
                  <c:v>2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16-4457-A1E3-D5D1A0805F6B}"/>
            </c:ext>
          </c:extLst>
        </c:ser>
        <c:ser>
          <c:idx val="1"/>
          <c:order val="1"/>
          <c:tx>
            <c:strRef>
              <c:f>'Table 10.17'!$S$62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10.17'!$S$63:$S$79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10.17'!$Y$63:$Y$79</c:f>
              <c:numCache>
                <c:formatCode>#,##0</c:formatCode>
                <c:ptCount val="17"/>
                <c:pt idx="0">
                  <c:v>1</c:v>
                </c:pt>
                <c:pt idx="1">
                  <c:v>8</c:v>
                </c:pt>
                <c:pt idx="2">
                  <c:v>39</c:v>
                </c:pt>
                <c:pt idx="3">
                  <c:v>11</c:v>
                </c:pt>
                <c:pt idx="4">
                  <c:v>36</c:v>
                </c:pt>
                <c:pt idx="5">
                  <c:v>61</c:v>
                </c:pt>
                <c:pt idx="6">
                  <c:v>33</c:v>
                </c:pt>
                <c:pt idx="7">
                  <c:v>36</c:v>
                </c:pt>
                <c:pt idx="8">
                  <c:v>26</c:v>
                </c:pt>
                <c:pt idx="9">
                  <c:v>39</c:v>
                </c:pt>
                <c:pt idx="10">
                  <c:v>48</c:v>
                </c:pt>
                <c:pt idx="11">
                  <c:v>53</c:v>
                </c:pt>
                <c:pt idx="12">
                  <c:v>18</c:v>
                </c:pt>
                <c:pt idx="13">
                  <c:v>5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16-4457-A1E3-D5D1A0805F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10.17'!$S$83:$S$90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10.17'!$Y$83:$Y$90</c:f>
              <c:numCache>
                <c:formatCode>#,##0</c:formatCode>
                <c:ptCount val="8"/>
                <c:pt idx="0">
                  <c:v>26</c:v>
                </c:pt>
                <c:pt idx="1">
                  <c:v>12</c:v>
                </c:pt>
                <c:pt idx="2">
                  <c:v>32</c:v>
                </c:pt>
                <c:pt idx="3">
                  <c:v>5</c:v>
                </c:pt>
                <c:pt idx="4">
                  <c:v>6</c:v>
                </c:pt>
                <c:pt idx="5">
                  <c:v>0</c:v>
                </c:pt>
                <c:pt idx="6">
                  <c:v>25</c:v>
                </c:pt>
                <c:pt idx="7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F7-4C18-9824-FFD85BF25C54}"/>
            </c:ext>
          </c:extLst>
        </c:ser>
        <c:ser>
          <c:idx val="1"/>
          <c:order val="1"/>
          <c:tx>
            <c:strRef>
              <c:f>'Table 10.17'!$S$92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10.17'!$S$83:$S$90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10.17'!$Y$93:$Y$100</c:f>
              <c:numCache>
                <c:formatCode>#,##0</c:formatCode>
                <c:ptCount val="8"/>
                <c:pt idx="0">
                  <c:v>10</c:v>
                </c:pt>
                <c:pt idx="1">
                  <c:v>38</c:v>
                </c:pt>
                <c:pt idx="2">
                  <c:v>4</c:v>
                </c:pt>
                <c:pt idx="3">
                  <c:v>35</c:v>
                </c:pt>
                <c:pt idx="4">
                  <c:v>38</c:v>
                </c:pt>
                <c:pt idx="5">
                  <c:v>16</c:v>
                </c:pt>
                <c:pt idx="6">
                  <c:v>8</c:v>
                </c:pt>
                <c:pt idx="7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F7-4C18-9824-FFD85BF25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10.17'!$S$1</c:f>
              <c:strCache>
                <c:ptCount val="1"/>
                <c:pt idx="0">
                  <c:v>Elliston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10.17'!$U$8:$Y$8</c:f>
              <c:numCache>
                <c:formatCode>#,##0</c:formatCode>
                <c:ptCount val="5"/>
                <c:pt idx="1">
                  <c:v>22353.48</c:v>
                </c:pt>
                <c:pt idx="2">
                  <c:v>22878.81</c:v>
                </c:pt>
                <c:pt idx="3">
                  <c:v>21457.49</c:v>
                </c:pt>
                <c:pt idx="4">
                  <c:v>23411.22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93-4A8D-BD84-F90960FEA35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93-4A8D-BD84-F90960FEA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10.17'!$S$4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10.17'!$V$4:$Z$4</c:f>
              <c:numCache>
                <c:formatCode>#,##0</c:formatCode>
                <c:ptCount val="5"/>
                <c:pt idx="0">
                  <c:v>924</c:v>
                </c:pt>
                <c:pt idx="1">
                  <c:v>756</c:v>
                </c:pt>
                <c:pt idx="2">
                  <c:v>873</c:v>
                </c:pt>
                <c:pt idx="3">
                  <c:v>876</c:v>
                </c:pt>
                <c:pt idx="4">
                  <c:v>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B0-4550-9675-771621BE9F56}"/>
            </c:ext>
          </c:extLst>
        </c:ser>
        <c:ser>
          <c:idx val="1"/>
          <c:order val="1"/>
          <c:tx>
            <c:strRef>
              <c:f>'Table 10.17'!$S$7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10.17'!$V$7:$Z$7</c:f>
              <c:numCache>
                <c:formatCode>#,##0</c:formatCode>
                <c:ptCount val="5"/>
                <c:pt idx="0">
                  <c:v>570</c:v>
                </c:pt>
                <c:pt idx="1">
                  <c:v>461</c:v>
                </c:pt>
                <c:pt idx="2">
                  <c:v>578</c:v>
                </c:pt>
                <c:pt idx="3">
                  <c:v>561</c:v>
                </c:pt>
                <c:pt idx="4">
                  <c:v>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B0-4550-9675-771621BE9F56}"/>
            </c:ext>
          </c:extLst>
        </c:ser>
        <c:ser>
          <c:idx val="2"/>
          <c:order val="2"/>
          <c:tx>
            <c:strRef>
              <c:f>'Table 10.17'!$S$11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10.17'!$V$11:$Z$11</c:f>
              <c:numCache>
                <c:formatCode>#,##0</c:formatCode>
                <c:ptCount val="5"/>
                <c:pt idx="0">
                  <c:v>654</c:v>
                </c:pt>
                <c:pt idx="1">
                  <c:v>546</c:v>
                </c:pt>
                <c:pt idx="2">
                  <c:v>604</c:v>
                </c:pt>
                <c:pt idx="3">
                  <c:v>628</c:v>
                </c:pt>
                <c:pt idx="4">
                  <c:v>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B0-4550-9675-771621BE9F56}"/>
            </c:ext>
          </c:extLst>
        </c:ser>
        <c:ser>
          <c:idx val="3"/>
          <c:order val="3"/>
          <c:tx>
            <c:strRef>
              <c:f>'Table 10.17'!$S$12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10.17'!$V$12:$Z$12</c:f>
              <c:numCache>
                <c:formatCode>#,##0</c:formatCode>
                <c:ptCount val="5"/>
                <c:pt idx="0">
                  <c:v>272</c:v>
                </c:pt>
                <c:pt idx="1">
                  <c:v>203</c:v>
                </c:pt>
                <c:pt idx="2">
                  <c:v>275</c:v>
                </c:pt>
                <c:pt idx="3">
                  <c:v>248</c:v>
                </c:pt>
                <c:pt idx="4">
                  <c:v>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B0-4550-9675-771621BE9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10.17'!$S$1</c:f>
              <c:strCache>
                <c:ptCount val="1"/>
                <c:pt idx="0">
                  <c:v>Elliston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10.17'!$AB$15:$AB$33</c:f>
              <c:numCache>
                <c:formatCode>0.0%</c:formatCode>
                <c:ptCount val="19"/>
                <c:pt idx="0">
                  <c:v>0.24728850325379609</c:v>
                </c:pt>
                <c:pt idx="1">
                  <c:v>7.5921908893709323E-3</c:v>
                </c:pt>
                <c:pt idx="2">
                  <c:v>1.6268980477223426E-2</c:v>
                </c:pt>
                <c:pt idx="3">
                  <c:v>4.3383947939262474E-3</c:v>
                </c:pt>
                <c:pt idx="4">
                  <c:v>3.6876355748373099E-2</c:v>
                </c:pt>
                <c:pt idx="5">
                  <c:v>7.5921908893709323E-3</c:v>
                </c:pt>
                <c:pt idx="6">
                  <c:v>6.7245119305856832E-2</c:v>
                </c:pt>
                <c:pt idx="7">
                  <c:v>5.2060737527114966E-2</c:v>
                </c:pt>
                <c:pt idx="8">
                  <c:v>4.6637744034707156E-2</c:v>
                </c:pt>
                <c:pt idx="9">
                  <c:v>0</c:v>
                </c:pt>
                <c:pt idx="10">
                  <c:v>1.843817787418655E-2</c:v>
                </c:pt>
                <c:pt idx="11">
                  <c:v>8.6767895878524948E-3</c:v>
                </c:pt>
                <c:pt idx="12">
                  <c:v>2.1691973969631236E-2</c:v>
                </c:pt>
                <c:pt idx="13">
                  <c:v>4.7722342733188719E-2</c:v>
                </c:pt>
                <c:pt idx="14">
                  <c:v>5.9652928416485902E-2</c:v>
                </c:pt>
                <c:pt idx="15">
                  <c:v>6.8329718004338388E-2</c:v>
                </c:pt>
                <c:pt idx="16">
                  <c:v>9.0021691973969628E-2</c:v>
                </c:pt>
                <c:pt idx="17">
                  <c:v>9.7613882863340565E-3</c:v>
                </c:pt>
                <c:pt idx="18">
                  <c:v>2.6030368763557483E-2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39-4514-A3EC-E48954B424E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39-4514-A3EC-E48954B424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10.17'!$S$63:$S$79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10.17'!$Z$44:$Z$60</c:f>
              <c:numCache>
                <c:formatCode>#,##0</c:formatCode>
                <c:ptCount val="17"/>
                <c:pt idx="0">
                  <c:v>6</c:v>
                </c:pt>
                <c:pt idx="1">
                  <c:v>19</c:v>
                </c:pt>
                <c:pt idx="2">
                  <c:v>29</c:v>
                </c:pt>
                <c:pt idx="3">
                  <c:v>27</c:v>
                </c:pt>
                <c:pt idx="4">
                  <c:v>29</c:v>
                </c:pt>
                <c:pt idx="5">
                  <c:v>38</c:v>
                </c:pt>
                <c:pt idx="6">
                  <c:v>53</c:v>
                </c:pt>
                <c:pt idx="7">
                  <c:v>42</c:v>
                </c:pt>
                <c:pt idx="8">
                  <c:v>49</c:v>
                </c:pt>
                <c:pt idx="9">
                  <c:v>49</c:v>
                </c:pt>
                <c:pt idx="10">
                  <c:v>47</c:v>
                </c:pt>
                <c:pt idx="11">
                  <c:v>48</c:v>
                </c:pt>
                <c:pt idx="12">
                  <c:v>43</c:v>
                </c:pt>
                <c:pt idx="13">
                  <c:v>7</c:v>
                </c:pt>
                <c:pt idx="14">
                  <c:v>5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AC-414E-8EF7-5B9DB6476002}"/>
            </c:ext>
          </c:extLst>
        </c:ser>
        <c:ser>
          <c:idx val="1"/>
          <c:order val="1"/>
          <c:tx>
            <c:strRef>
              <c:f>'Table 10.17'!$S$62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10.17'!$S$63:$S$79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10.17'!$Z$63:$Z$79</c:f>
              <c:numCache>
                <c:formatCode>#,##0</c:formatCode>
                <c:ptCount val="17"/>
                <c:pt idx="0">
                  <c:v>0</c:v>
                </c:pt>
                <c:pt idx="1">
                  <c:v>8</c:v>
                </c:pt>
                <c:pt idx="2">
                  <c:v>21</c:v>
                </c:pt>
                <c:pt idx="3">
                  <c:v>35</c:v>
                </c:pt>
                <c:pt idx="4">
                  <c:v>25</c:v>
                </c:pt>
                <c:pt idx="5">
                  <c:v>43</c:v>
                </c:pt>
                <c:pt idx="6">
                  <c:v>39</c:v>
                </c:pt>
                <c:pt idx="7">
                  <c:v>35</c:v>
                </c:pt>
                <c:pt idx="8">
                  <c:v>30</c:v>
                </c:pt>
                <c:pt idx="9">
                  <c:v>47</c:v>
                </c:pt>
                <c:pt idx="10">
                  <c:v>51</c:v>
                </c:pt>
                <c:pt idx="11">
                  <c:v>41</c:v>
                </c:pt>
                <c:pt idx="12">
                  <c:v>30</c:v>
                </c:pt>
                <c:pt idx="13">
                  <c:v>12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AC-414E-8EF7-5B9DB64760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10.17'!$Z$83:$Z$90</c:f>
              <c:numCache>
                <c:formatCode>#,##0</c:formatCode>
                <c:ptCount val="8"/>
                <c:pt idx="0">
                  <c:v>23</c:v>
                </c:pt>
                <c:pt idx="1">
                  <c:v>18</c:v>
                </c:pt>
                <c:pt idx="2">
                  <c:v>34</c:v>
                </c:pt>
                <c:pt idx="3">
                  <c:v>9</c:v>
                </c:pt>
                <c:pt idx="4">
                  <c:v>3</c:v>
                </c:pt>
                <c:pt idx="5">
                  <c:v>8</c:v>
                </c:pt>
                <c:pt idx="6">
                  <c:v>30</c:v>
                </c:pt>
                <c:pt idx="7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90-423C-B01C-BC0839D0B96A}"/>
            </c:ext>
          </c:extLst>
        </c:ser>
        <c:ser>
          <c:idx val="1"/>
          <c:order val="1"/>
          <c:tx>
            <c:strRef>
              <c:f>'Table 10.17'!$S$92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10.17'!$S$83:$S$90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10.17'!$Z$93:$Z$100</c:f>
              <c:numCache>
                <c:formatCode>#,##0</c:formatCode>
                <c:ptCount val="8"/>
                <c:pt idx="0">
                  <c:v>10</c:v>
                </c:pt>
                <c:pt idx="1">
                  <c:v>41</c:v>
                </c:pt>
                <c:pt idx="2">
                  <c:v>12</c:v>
                </c:pt>
                <c:pt idx="3">
                  <c:v>35</c:v>
                </c:pt>
                <c:pt idx="4">
                  <c:v>42</c:v>
                </c:pt>
                <c:pt idx="5">
                  <c:v>12</c:v>
                </c:pt>
                <c:pt idx="6">
                  <c:v>8</c:v>
                </c:pt>
                <c:pt idx="7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90-423C-B01C-BC0839D0B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10.2'!$S$1</c:f>
              <c:strCache>
                <c:ptCount val="1"/>
                <c:pt idx="0">
                  <c:v>Adelaide Hills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10.2'!$AB$15:$AB$33</c:f>
              <c:numCache>
                <c:formatCode>0.0%</c:formatCode>
                <c:ptCount val="19"/>
                <c:pt idx="0">
                  <c:v>3.2515442690459848E-2</c:v>
                </c:pt>
                <c:pt idx="1">
                  <c:v>9.8947609242736219E-3</c:v>
                </c:pt>
                <c:pt idx="2">
                  <c:v>5.7080759551590025E-2</c:v>
                </c:pt>
                <c:pt idx="3">
                  <c:v>8.0073209791809655E-3</c:v>
                </c:pt>
                <c:pt idx="4">
                  <c:v>6.5059482955845349E-2</c:v>
                </c:pt>
                <c:pt idx="5">
                  <c:v>3.0942576069549303E-2</c:v>
                </c:pt>
                <c:pt idx="6">
                  <c:v>6.8977350720658887E-2</c:v>
                </c:pt>
                <c:pt idx="7">
                  <c:v>6.9863875543353923E-2</c:v>
                </c:pt>
                <c:pt idx="8">
                  <c:v>2.1019217570350034E-2</c:v>
                </c:pt>
                <c:pt idx="9">
                  <c:v>1.31548844657973E-2</c:v>
                </c:pt>
                <c:pt idx="10">
                  <c:v>3.1428734843285289E-2</c:v>
                </c:pt>
                <c:pt idx="11">
                  <c:v>1.7015557080759552E-2</c:v>
                </c:pt>
                <c:pt idx="12">
                  <c:v>9.3514070006863417E-2</c:v>
                </c:pt>
                <c:pt idx="13">
                  <c:v>6.6861130176161063E-2</c:v>
                </c:pt>
                <c:pt idx="14">
                  <c:v>6.9120338595287115E-2</c:v>
                </c:pt>
                <c:pt idx="15">
                  <c:v>0.10778425989476093</c:v>
                </c:pt>
                <c:pt idx="16">
                  <c:v>0.13518073667353009</c:v>
                </c:pt>
                <c:pt idx="17">
                  <c:v>2.5223061084420042E-2</c:v>
                </c:pt>
                <c:pt idx="18">
                  <c:v>3.6461908030199039E-2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C9-41F7-94A2-11AFFD12515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C9-41F7-94A2-11AFFD125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10.17'!$S$1</c:f>
              <c:strCache>
                <c:ptCount val="1"/>
                <c:pt idx="0">
                  <c:v>Elliston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10.17'!$V$8:$Z$8</c:f>
              <c:numCache>
                <c:formatCode>#,##0</c:formatCode>
                <c:ptCount val="5"/>
                <c:pt idx="0">
                  <c:v>22353.48</c:v>
                </c:pt>
                <c:pt idx="1">
                  <c:v>22878.81</c:v>
                </c:pt>
                <c:pt idx="2">
                  <c:v>21457.49</c:v>
                </c:pt>
                <c:pt idx="3">
                  <c:v>23411.22</c:v>
                </c:pt>
                <c:pt idx="4">
                  <c:v>26050.74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FF-4EA7-897D-EAB3CC8BB6F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42727.89</c:v>
                </c:pt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FF-4EA7-897D-EAB3CC8BB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10.18'!$S$4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10.18'!$U$4:$Y$4</c:f>
              <c:numCache>
                <c:formatCode>#,##0</c:formatCode>
                <c:ptCount val="5"/>
                <c:pt idx="1">
                  <c:v>1406</c:v>
                </c:pt>
                <c:pt idx="2">
                  <c:v>1337</c:v>
                </c:pt>
                <c:pt idx="3">
                  <c:v>1479</c:v>
                </c:pt>
                <c:pt idx="4">
                  <c:v>1533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11-4E84-9B49-290BA2077B1E}"/>
            </c:ext>
          </c:extLst>
        </c:ser>
        <c:ser>
          <c:idx val="1"/>
          <c:order val="1"/>
          <c:tx>
            <c:strRef>
              <c:f>'Table 10.18'!$S$7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10.18'!$U$7:$Y$7</c:f>
              <c:numCache>
                <c:formatCode>#,##0</c:formatCode>
                <c:ptCount val="5"/>
                <c:pt idx="1">
                  <c:v>906</c:v>
                </c:pt>
                <c:pt idx="2">
                  <c:v>833</c:v>
                </c:pt>
                <c:pt idx="3">
                  <c:v>925</c:v>
                </c:pt>
                <c:pt idx="4">
                  <c:v>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11-4E84-9B49-290BA2077B1E}"/>
            </c:ext>
          </c:extLst>
        </c:ser>
        <c:ser>
          <c:idx val="2"/>
          <c:order val="2"/>
          <c:tx>
            <c:strRef>
              <c:f>'Table 10.18'!$S$11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10.18'!$U$11:$Y$11</c:f>
              <c:numCache>
                <c:formatCode>#,##0</c:formatCode>
                <c:ptCount val="5"/>
                <c:pt idx="1">
                  <c:v>1192</c:v>
                </c:pt>
                <c:pt idx="2">
                  <c:v>1148</c:v>
                </c:pt>
                <c:pt idx="3">
                  <c:v>1237</c:v>
                </c:pt>
                <c:pt idx="4">
                  <c:v>1286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11-4E84-9B49-290BA2077B1E}"/>
            </c:ext>
          </c:extLst>
        </c:ser>
        <c:ser>
          <c:idx val="3"/>
          <c:order val="3"/>
          <c:tx>
            <c:strRef>
              <c:f>'Table 10.18'!$S$12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10.18'!$U$12:$Y$12</c:f>
              <c:numCache>
                <c:formatCode>#,##0</c:formatCode>
                <c:ptCount val="5"/>
                <c:pt idx="1">
                  <c:v>213</c:v>
                </c:pt>
                <c:pt idx="2">
                  <c:v>183</c:v>
                </c:pt>
                <c:pt idx="3">
                  <c:v>247</c:v>
                </c:pt>
                <c:pt idx="4">
                  <c:v>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11-4E84-9B49-290BA2077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10.18'!$S$1</c:f>
              <c:strCache>
                <c:ptCount val="1"/>
                <c:pt idx="0">
                  <c:v>Flinders Ranges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10.18'!$AB$15:$AB$33</c:f>
              <c:numCache>
                <c:formatCode>0.0%</c:formatCode>
                <c:ptCount val="19"/>
                <c:pt idx="0">
                  <c:v>0.11140065146579804</c:v>
                </c:pt>
                <c:pt idx="1">
                  <c:v>4.9511400651465795E-2</c:v>
                </c:pt>
                <c:pt idx="2">
                  <c:v>2.0846905537459284E-2</c:v>
                </c:pt>
                <c:pt idx="3">
                  <c:v>6.5146579804560263E-3</c:v>
                </c:pt>
                <c:pt idx="4">
                  <c:v>5.8631921824104233E-2</c:v>
                </c:pt>
                <c:pt idx="5">
                  <c:v>1.3680781758957655E-2</c:v>
                </c:pt>
                <c:pt idx="6">
                  <c:v>6.6449511400651459E-2</c:v>
                </c:pt>
                <c:pt idx="7">
                  <c:v>0.10749185667752444</c:v>
                </c:pt>
                <c:pt idx="8">
                  <c:v>3.3876221498371335E-2</c:v>
                </c:pt>
                <c:pt idx="9">
                  <c:v>1.4983713355048859E-2</c:v>
                </c:pt>
                <c:pt idx="10">
                  <c:v>2.4104234527687295E-2</c:v>
                </c:pt>
                <c:pt idx="11">
                  <c:v>1.4983713355048859E-2</c:v>
                </c:pt>
                <c:pt idx="12">
                  <c:v>3.1270358306188926E-2</c:v>
                </c:pt>
                <c:pt idx="13">
                  <c:v>8.7296416938110744E-2</c:v>
                </c:pt>
                <c:pt idx="14">
                  <c:v>7.1009771986970685E-2</c:v>
                </c:pt>
                <c:pt idx="15">
                  <c:v>5.9934853420195437E-2</c:v>
                </c:pt>
                <c:pt idx="16">
                  <c:v>0.10358306188925082</c:v>
                </c:pt>
                <c:pt idx="17">
                  <c:v>1.2377850162866449E-2</c:v>
                </c:pt>
                <c:pt idx="18">
                  <c:v>2.9967426710097719E-2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0E-4A79-B1EA-9CB1E2965D4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0E-4A79-B1EA-9CB1E2965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10.18'!$S$63:$S$79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10.18'!$Y$44:$Y$60</c:f>
              <c:numCache>
                <c:formatCode>#,##0</c:formatCode>
                <c:ptCount val="17"/>
                <c:pt idx="0">
                  <c:v>5</c:v>
                </c:pt>
                <c:pt idx="1">
                  <c:v>23</c:v>
                </c:pt>
                <c:pt idx="2">
                  <c:v>40</c:v>
                </c:pt>
                <c:pt idx="3">
                  <c:v>46</c:v>
                </c:pt>
                <c:pt idx="4">
                  <c:v>69</c:v>
                </c:pt>
                <c:pt idx="5">
                  <c:v>74</c:v>
                </c:pt>
                <c:pt idx="6">
                  <c:v>51</c:v>
                </c:pt>
                <c:pt idx="7">
                  <c:v>87</c:v>
                </c:pt>
                <c:pt idx="8">
                  <c:v>53</c:v>
                </c:pt>
                <c:pt idx="9">
                  <c:v>76</c:v>
                </c:pt>
                <c:pt idx="10">
                  <c:v>82</c:v>
                </c:pt>
                <c:pt idx="11">
                  <c:v>82</c:v>
                </c:pt>
                <c:pt idx="12">
                  <c:v>65</c:v>
                </c:pt>
                <c:pt idx="13">
                  <c:v>23</c:v>
                </c:pt>
                <c:pt idx="14">
                  <c:v>11</c:v>
                </c:pt>
                <c:pt idx="15">
                  <c:v>4</c:v>
                </c:pt>
                <c:pt idx="1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72-416A-AF96-C1B26FE83260}"/>
            </c:ext>
          </c:extLst>
        </c:ser>
        <c:ser>
          <c:idx val="1"/>
          <c:order val="1"/>
          <c:tx>
            <c:strRef>
              <c:f>'Table 10.18'!$S$62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10.18'!$S$63:$S$79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10.18'!$Y$63:$Y$79</c:f>
              <c:numCache>
                <c:formatCode>#,##0</c:formatCode>
                <c:ptCount val="17"/>
                <c:pt idx="0">
                  <c:v>5</c:v>
                </c:pt>
                <c:pt idx="1">
                  <c:v>19</c:v>
                </c:pt>
                <c:pt idx="2">
                  <c:v>45</c:v>
                </c:pt>
                <c:pt idx="3">
                  <c:v>44</c:v>
                </c:pt>
                <c:pt idx="4">
                  <c:v>77</c:v>
                </c:pt>
                <c:pt idx="5">
                  <c:v>59</c:v>
                </c:pt>
                <c:pt idx="6">
                  <c:v>57</c:v>
                </c:pt>
                <c:pt idx="7">
                  <c:v>52</c:v>
                </c:pt>
                <c:pt idx="8">
                  <c:v>72</c:v>
                </c:pt>
                <c:pt idx="9">
                  <c:v>85</c:v>
                </c:pt>
                <c:pt idx="10">
                  <c:v>89</c:v>
                </c:pt>
                <c:pt idx="11">
                  <c:v>52</c:v>
                </c:pt>
                <c:pt idx="12">
                  <c:v>46</c:v>
                </c:pt>
                <c:pt idx="13">
                  <c:v>24</c:v>
                </c:pt>
                <c:pt idx="14">
                  <c:v>12</c:v>
                </c:pt>
                <c:pt idx="15">
                  <c:v>0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72-416A-AF96-C1B26FE832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10.18'!$S$83:$S$90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10.18'!$Y$83:$Y$90</c:f>
              <c:numCache>
                <c:formatCode>#,##0</c:formatCode>
                <c:ptCount val="8"/>
                <c:pt idx="0">
                  <c:v>32</c:v>
                </c:pt>
                <c:pt idx="1">
                  <c:v>24</c:v>
                </c:pt>
                <c:pt idx="2">
                  <c:v>100</c:v>
                </c:pt>
                <c:pt idx="3">
                  <c:v>29</c:v>
                </c:pt>
                <c:pt idx="4">
                  <c:v>8</c:v>
                </c:pt>
                <c:pt idx="5">
                  <c:v>19</c:v>
                </c:pt>
                <c:pt idx="6">
                  <c:v>79</c:v>
                </c:pt>
                <c:pt idx="7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D0-41D3-8100-69C7F049FA3E}"/>
            </c:ext>
          </c:extLst>
        </c:ser>
        <c:ser>
          <c:idx val="1"/>
          <c:order val="1"/>
          <c:tx>
            <c:strRef>
              <c:f>'Table 10.18'!$S$92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10.18'!$S$83:$S$90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10.18'!$Y$93:$Y$100</c:f>
              <c:numCache>
                <c:formatCode>#,##0</c:formatCode>
                <c:ptCount val="8"/>
                <c:pt idx="0">
                  <c:v>22</c:v>
                </c:pt>
                <c:pt idx="1">
                  <c:v>82</c:v>
                </c:pt>
                <c:pt idx="2">
                  <c:v>19</c:v>
                </c:pt>
                <c:pt idx="3">
                  <c:v>74</c:v>
                </c:pt>
                <c:pt idx="4">
                  <c:v>50</c:v>
                </c:pt>
                <c:pt idx="5">
                  <c:v>29</c:v>
                </c:pt>
                <c:pt idx="6">
                  <c:v>5</c:v>
                </c:pt>
                <c:pt idx="7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D0-41D3-8100-69C7F049F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10.18'!$S$1</c:f>
              <c:strCache>
                <c:ptCount val="1"/>
                <c:pt idx="0">
                  <c:v>Flinders Ranges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10.18'!$U$8:$Y$8</c:f>
              <c:numCache>
                <c:formatCode>#,##0</c:formatCode>
                <c:ptCount val="5"/>
                <c:pt idx="1">
                  <c:v>37210.620000000003</c:v>
                </c:pt>
                <c:pt idx="2">
                  <c:v>36953.72</c:v>
                </c:pt>
                <c:pt idx="3">
                  <c:v>34500.080000000002</c:v>
                </c:pt>
                <c:pt idx="4">
                  <c:v>33523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04-4FC2-AE20-3FCA8C926E5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04-4FC2-AE20-3FCA8C926E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10.18'!$S$4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10.18'!$V$4:$Z$4</c:f>
              <c:numCache>
                <c:formatCode>#,##0</c:formatCode>
                <c:ptCount val="5"/>
                <c:pt idx="0">
                  <c:v>1406</c:v>
                </c:pt>
                <c:pt idx="1">
                  <c:v>1337</c:v>
                </c:pt>
                <c:pt idx="2">
                  <c:v>1479</c:v>
                </c:pt>
                <c:pt idx="3">
                  <c:v>1533</c:v>
                </c:pt>
                <c:pt idx="4">
                  <c:v>1539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FB-441D-B1AE-6AB45C3515D5}"/>
            </c:ext>
          </c:extLst>
        </c:ser>
        <c:ser>
          <c:idx val="1"/>
          <c:order val="1"/>
          <c:tx>
            <c:strRef>
              <c:f>'Table 10.18'!$S$7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10.18'!$V$7:$Z$7</c:f>
              <c:numCache>
                <c:formatCode>#,##0</c:formatCode>
                <c:ptCount val="5"/>
                <c:pt idx="0">
                  <c:v>906</c:v>
                </c:pt>
                <c:pt idx="1">
                  <c:v>833</c:v>
                </c:pt>
                <c:pt idx="2">
                  <c:v>925</c:v>
                </c:pt>
                <c:pt idx="3">
                  <c:v>934</c:v>
                </c:pt>
                <c:pt idx="4">
                  <c:v>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FB-441D-B1AE-6AB45C3515D5}"/>
            </c:ext>
          </c:extLst>
        </c:ser>
        <c:ser>
          <c:idx val="2"/>
          <c:order val="2"/>
          <c:tx>
            <c:strRef>
              <c:f>'Table 10.18'!$S$11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10.18'!$V$11:$Z$11</c:f>
              <c:numCache>
                <c:formatCode>#,##0</c:formatCode>
                <c:ptCount val="5"/>
                <c:pt idx="0">
                  <c:v>1192</c:v>
                </c:pt>
                <c:pt idx="1">
                  <c:v>1148</c:v>
                </c:pt>
                <c:pt idx="2">
                  <c:v>1237</c:v>
                </c:pt>
                <c:pt idx="3">
                  <c:v>1286</c:v>
                </c:pt>
                <c:pt idx="4">
                  <c:v>1292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FB-441D-B1AE-6AB45C3515D5}"/>
            </c:ext>
          </c:extLst>
        </c:ser>
        <c:ser>
          <c:idx val="3"/>
          <c:order val="3"/>
          <c:tx>
            <c:strRef>
              <c:f>'Table 10.18'!$S$12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10.18'!$V$12:$Z$12</c:f>
              <c:numCache>
                <c:formatCode>#,##0</c:formatCode>
                <c:ptCount val="5"/>
                <c:pt idx="0">
                  <c:v>213</c:v>
                </c:pt>
                <c:pt idx="1">
                  <c:v>183</c:v>
                </c:pt>
                <c:pt idx="2">
                  <c:v>247</c:v>
                </c:pt>
                <c:pt idx="3">
                  <c:v>247</c:v>
                </c:pt>
                <c:pt idx="4">
                  <c:v>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2FB-441D-B1AE-6AB45C3515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10.18'!$S$1</c:f>
              <c:strCache>
                <c:ptCount val="1"/>
                <c:pt idx="0">
                  <c:v>Flinders Ranges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10.18'!$AB$15:$AB$33</c:f>
              <c:numCache>
                <c:formatCode>0.0%</c:formatCode>
                <c:ptCount val="19"/>
                <c:pt idx="0">
                  <c:v>0.11140065146579804</c:v>
                </c:pt>
                <c:pt idx="1">
                  <c:v>4.9511400651465795E-2</c:v>
                </c:pt>
                <c:pt idx="2">
                  <c:v>2.0846905537459284E-2</c:v>
                </c:pt>
                <c:pt idx="3">
                  <c:v>6.5146579804560263E-3</c:v>
                </c:pt>
                <c:pt idx="4">
                  <c:v>5.8631921824104233E-2</c:v>
                </c:pt>
                <c:pt idx="5">
                  <c:v>1.3680781758957655E-2</c:v>
                </c:pt>
                <c:pt idx="6">
                  <c:v>6.6449511400651459E-2</c:v>
                </c:pt>
                <c:pt idx="7">
                  <c:v>0.10749185667752444</c:v>
                </c:pt>
                <c:pt idx="8">
                  <c:v>3.3876221498371335E-2</c:v>
                </c:pt>
                <c:pt idx="9">
                  <c:v>1.4983713355048859E-2</c:v>
                </c:pt>
                <c:pt idx="10">
                  <c:v>2.4104234527687295E-2</c:v>
                </c:pt>
                <c:pt idx="11">
                  <c:v>1.4983713355048859E-2</c:v>
                </c:pt>
                <c:pt idx="12">
                  <c:v>3.1270358306188926E-2</c:v>
                </c:pt>
                <c:pt idx="13">
                  <c:v>8.7296416938110744E-2</c:v>
                </c:pt>
                <c:pt idx="14">
                  <c:v>7.1009771986970685E-2</c:v>
                </c:pt>
                <c:pt idx="15">
                  <c:v>5.9934853420195437E-2</c:v>
                </c:pt>
                <c:pt idx="16">
                  <c:v>0.10358306188925082</c:v>
                </c:pt>
                <c:pt idx="17">
                  <c:v>1.2377850162866449E-2</c:v>
                </c:pt>
                <c:pt idx="18">
                  <c:v>2.9967426710097719E-2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25-43BA-BE77-7A3260B784E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25-43BA-BE77-7A3260B784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10.18'!$S$63:$S$79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10.18'!$Z$44:$Z$60</c:f>
              <c:numCache>
                <c:formatCode>#,##0</c:formatCode>
                <c:ptCount val="17"/>
                <c:pt idx="0">
                  <c:v>0</c:v>
                </c:pt>
                <c:pt idx="1">
                  <c:v>11</c:v>
                </c:pt>
                <c:pt idx="2">
                  <c:v>42</c:v>
                </c:pt>
                <c:pt idx="3">
                  <c:v>45</c:v>
                </c:pt>
                <c:pt idx="4">
                  <c:v>81</c:v>
                </c:pt>
                <c:pt idx="5">
                  <c:v>80</c:v>
                </c:pt>
                <c:pt idx="6">
                  <c:v>42</c:v>
                </c:pt>
                <c:pt idx="7">
                  <c:v>73</c:v>
                </c:pt>
                <c:pt idx="8">
                  <c:v>57</c:v>
                </c:pt>
                <c:pt idx="9">
                  <c:v>98</c:v>
                </c:pt>
                <c:pt idx="10">
                  <c:v>64</c:v>
                </c:pt>
                <c:pt idx="11">
                  <c:v>77</c:v>
                </c:pt>
                <c:pt idx="12">
                  <c:v>70</c:v>
                </c:pt>
                <c:pt idx="13">
                  <c:v>27</c:v>
                </c:pt>
                <c:pt idx="14">
                  <c:v>9</c:v>
                </c:pt>
                <c:pt idx="15">
                  <c:v>4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14-4EE3-9BDC-FDA3E19220B7}"/>
            </c:ext>
          </c:extLst>
        </c:ser>
        <c:ser>
          <c:idx val="1"/>
          <c:order val="1"/>
          <c:tx>
            <c:strRef>
              <c:f>'Table 10.18'!$S$62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10.18'!$S$63:$S$79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10.18'!$Z$63:$Z$79</c:f>
              <c:numCache>
                <c:formatCode>#,##0</c:formatCode>
                <c:ptCount val="17"/>
                <c:pt idx="0">
                  <c:v>6</c:v>
                </c:pt>
                <c:pt idx="1">
                  <c:v>11</c:v>
                </c:pt>
                <c:pt idx="2">
                  <c:v>49</c:v>
                </c:pt>
                <c:pt idx="3">
                  <c:v>50</c:v>
                </c:pt>
                <c:pt idx="4">
                  <c:v>75</c:v>
                </c:pt>
                <c:pt idx="5">
                  <c:v>64</c:v>
                </c:pt>
                <c:pt idx="6">
                  <c:v>49</c:v>
                </c:pt>
                <c:pt idx="7">
                  <c:v>69</c:v>
                </c:pt>
                <c:pt idx="8">
                  <c:v>55</c:v>
                </c:pt>
                <c:pt idx="9">
                  <c:v>85</c:v>
                </c:pt>
                <c:pt idx="10">
                  <c:v>85</c:v>
                </c:pt>
                <c:pt idx="11">
                  <c:v>70</c:v>
                </c:pt>
                <c:pt idx="12">
                  <c:v>46</c:v>
                </c:pt>
                <c:pt idx="13">
                  <c:v>26</c:v>
                </c:pt>
                <c:pt idx="14">
                  <c:v>9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14-4EE3-9BDC-FDA3E1922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10.18'!$Z$83:$Z$90</c:f>
              <c:numCache>
                <c:formatCode>#,##0</c:formatCode>
                <c:ptCount val="8"/>
                <c:pt idx="0">
                  <c:v>33</c:v>
                </c:pt>
                <c:pt idx="1">
                  <c:v>25</c:v>
                </c:pt>
                <c:pt idx="2">
                  <c:v>96</c:v>
                </c:pt>
                <c:pt idx="3">
                  <c:v>30</c:v>
                </c:pt>
                <c:pt idx="4">
                  <c:v>9</c:v>
                </c:pt>
                <c:pt idx="5">
                  <c:v>13</c:v>
                </c:pt>
                <c:pt idx="6">
                  <c:v>76</c:v>
                </c:pt>
                <c:pt idx="7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1A-4B1B-8AB6-B3D5C5871471}"/>
            </c:ext>
          </c:extLst>
        </c:ser>
        <c:ser>
          <c:idx val="1"/>
          <c:order val="1"/>
          <c:tx>
            <c:strRef>
              <c:f>'Table 10.18'!$S$92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10.18'!$S$83:$S$90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10.18'!$Z$93:$Z$100</c:f>
              <c:numCache>
                <c:formatCode>#,##0</c:formatCode>
                <c:ptCount val="8"/>
                <c:pt idx="0">
                  <c:v>32</c:v>
                </c:pt>
                <c:pt idx="1">
                  <c:v>77</c:v>
                </c:pt>
                <c:pt idx="2">
                  <c:v>24</c:v>
                </c:pt>
                <c:pt idx="3">
                  <c:v>89</c:v>
                </c:pt>
                <c:pt idx="4">
                  <c:v>52</c:v>
                </c:pt>
                <c:pt idx="5">
                  <c:v>22</c:v>
                </c:pt>
                <c:pt idx="6">
                  <c:v>7</c:v>
                </c:pt>
                <c:pt idx="7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1A-4B1B-8AB6-B3D5C58714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10.2'!$Z$44:$Z$60</c:f>
              <c:numCache>
                <c:formatCode>#,##0</c:formatCode>
                <c:ptCount val="17"/>
                <c:pt idx="0">
                  <c:v>27</c:v>
                </c:pt>
                <c:pt idx="1">
                  <c:v>472</c:v>
                </c:pt>
                <c:pt idx="2">
                  <c:v>1141</c:v>
                </c:pt>
                <c:pt idx="3">
                  <c:v>1484</c:v>
                </c:pt>
                <c:pt idx="4">
                  <c:v>1373</c:v>
                </c:pt>
                <c:pt idx="5">
                  <c:v>1407</c:v>
                </c:pt>
                <c:pt idx="6">
                  <c:v>1489</c:v>
                </c:pt>
                <c:pt idx="7">
                  <c:v>1495</c:v>
                </c:pt>
                <c:pt idx="8">
                  <c:v>1632</c:v>
                </c:pt>
                <c:pt idx="9">
                  <c:v>1827</c:v>
                </c:pt>
                <c:pt idx="10">
                  <c:v>1667</c:v>
                </c:pt>
                <c:pt idx="11">
                  <c:v>1361</c:v>
                </c:pt>
                <c:pt idx="12">
                  <c:v>869</c:v>
                </c:pt>
                <c:pt idx="13">
                  <c:v>464</c:v>
                </c:pt>
                <c:pt idx="14">
                  <c:v>185</c:v>
                </c:pt>
                <c:pt idx="15">
                  <c:v>79</c:v>
                </c:pt>
                <c:pt idx="1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B4-46C2-A296-DD80A0C10935}"/>
            </c:ext>
          </c:extLst>
        </c:ser>
        <c:ser>
          <c:idx val="1"/>
          <c:order val="1"/>
          <c:tx>
            <c:strRef>
              <c:f>'Table 10.2'!$S$62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10.2'!$Z$63:$Z$79</c:f>
              <c:numCache>
                <c:formatCode>#,##0</c:formatCode>
                <c:ptCount val="17"/>
                <c:pt idx="0">
                  <c:v>53</c:v>
                </c:pt>
                <c:pt idx="1">
                  <c:v>624</c:v>
                </c:pt>
                <c:pt idx="2">
                  <c:v>1308</c:v>
                </c:pt>
                <c:pt idx="3">
                  <c:v>1701</c:v>
                </c:pt>
                <c:pt idx="4">
                  <c:v>1388</c:v>
                </c:pt>
                <c:pt idx="5">
                  <c:v>1434</c:v>
                </c:pt>
                <c:pt idx="6">
                  <c:v>1592</c:v>
                </c:pt>
                <c:pt idx="7">
                  <c:v>1699</c:v>
                </c:pt>
                <c:pt idx="8">
                  <c:v>1906</c:v>
                </c:pt>
                <c:pt idx="9">
                  <c:v>2063</c:v>
                </c:pt>
                <c:pt idx="10">
                  <c:v>1644</c:v>
                </c:pt>
                <c:pt idx="11">
                  <c:v>1317</c:v>
                </c:pt>
                <c:pt idx="12">
                  <c:v>725</c:v>
                </c:pt>
                <c:pt idx="13">
                  <c:v>296</c:v>
                </c:pt>
                <c:pt idx="14">
                  <c:v>145</c:v>
                </c:pt>
                <c:pt idx="15">
                  <c:v>34</c:v>
                </c:pt>
                <c:pt idx="1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B4-46C2-A296-DD80A0C10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10.18'!$S$1</c:f>
              <c:strCache>
                <c:ptCount val="1"/>
                <c:pt idx="0">
                  <c:v>Flinders Ranges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10.18'!$V$8:$Z$8</c:f>
              <c:numCache>
                <c:formatCode>#,##0</c:formatCode>
                <c:ptCount val="5"/>
                <c:pt idx="0">
                  <c:v>37210.620000000003</c:v>
                </c:pt>
                <c:pt idx="1">
                  <c:v>36953.72</c:v>
                </c:pt>
                <c:pt idx="2">
                  <c:v>34500.080000000002</c:v>
                </c:pt>
                <c:pt idx="3">
                  <c:v>33523</c:v>
                </c:pt>
                <c:pt idx="4">
                  <c:v>33224.26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F6-4C5F-8F6A-3F73FF74BA8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42727.89</c:v>
                </c:pt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F6-4C5F-8F6A-3F73FF74BA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10.19'!$S$4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10.19'!$U$2:$Y$2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10.19'!$U$4:$Y$4</c:f>
              <c:numCache>
                <c:formatCode>#,##0</c:formatCode>
                <c:ptCount val="5"/>
                <c:pt idx="1">
                  <c:v>944</c:v>
                </c:pt>
                <c:pt idx="2">
                  <c:v>851</c:v>
                </c:pt>
                <c:pt idx="3">
                  <c:v>1000</c:v>
                </c:pt>
                <c:pt idx="4">
                  <c:v>1058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7B-4581-951E-4FE87F01511E}"/>
            </c:ext>
          </c:extLst>
        </c:ser>
        <c:ser>
          <c:idx val="1"/>
          <c:order val="1"/>
          <c:tx>
            <c:strRef>
              <c:f>'Table 10.19'!$S$7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10.19'!$U$2:$Y$2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10.19'!$U$7:$Y$7</c:f>
              <c:numCache>
                <c:formatCode>#,##0</c:formatCode>
                <c:ptCount val="5"/>
                <c:pt idx="1">
                  <c:v>646</c:v>
                </c:pt>
                <c:pt idx="2">
                  <c:v>574</c:v>
                </c:pt>
                <c:pt idx="3">
                  <c:v>669</c:v>
                </c:pt>
                <c:pt idx="4">
                  <c:v>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7B-4581-951E-4FE87F01511E}"/>
            </c:ext>
          </c:extLst>
        </c:ser>
        <c:ser>
          <c:idx val="2"/>
          <c:order val="2"/>
          <c:tx>
            <c:strRef>
              <c:f>'Table 10.19'!$S$11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10.19'!$U$2:$Y$2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10.19'!$U$11:$Y$11</c:f>
              <c:numCache>
                <c:formatCode>#,##0</c:formatCode>
                <c:ptCount val="5"/>
                <c:pt idx="1">
                  <c:v>721</c:v>
                </c:pt>
                <c:pt idx="2">
                  <c:v>685</c:v>
                </c:pt>
                <c:pt idx="3">
                  <c:v>773</c:v>
                </c:pt>
                <c:pt idx="4">
                  <c:v>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7B-4581-951E-4FE87F01511E}"/>
            </c:ext>
          </c:extLst>
        </c:ser>
        <c:ser>
          <c:idx val="3"/>
          <c:order val="3"/>
          <c:tx>
            <c:strRef>
              <c:f>'Table 10.19'!$S$12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10.19'!$U$2:$Y$2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10.19'!$U$12:$Y$12</c:f>
              <c:numCache>
                <c:formatCode>#,##0</c:formatCode>
                <c:ptCount val="5"/>
                <c:pt idx="1">
                  <c:v>223</c:v>
                </c:pt>
                <c:pt idx="2">
                  <c:v>167</c:v>
                </c:pt>
                <c:pt idx="3">
                  <c:v>224</c:v>
                </c:pt>
                <c:pt idx="4">
                  <c:v>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7B-4581-951E-4FE87F015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10.19'!$S$1</c:f>
              <c:strCache>
                <c:ptCount val="1"/>
                <c:pt idx="0">
                  <c:v>Franklin Harbour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10.19'!$AB$15:$AB$33</c:f>
              <c:numCache>
                <c:formatCode>0.0%</c:formatCode>
                <c:ptCount val="19"/>
                <c:pt idx="0">
                  <c:v>0.15809893307468478</c:v>
                </c:pt>
                <c:pt idx="1">
                  <c:v>2.6188166828322017E-2</c:v>
                </c:pt>
                <c:pt idx="2">
                  <c:v>2.9097963142580018E-2</c:v>
                </c:pt>
                <c:pt idx="3">
                  <c:v>4.849660523763337E-3</c:v>
                </c:pt>
                <c:pt idx="4">
                  <c:v>7.662463627546072E-2</c:v>
                </c:pt>
                <c:pt idx="5">
                  <c:v>3.7827352085354024E-2</c:v>
                </c:pt>
                <c:pt idx="6">
                  <c:v>5.7225994180407372E-2</c:v>
                </c:pt>
                <c:pt idx="7">
                  <c:v>4.8496605237633363E-2</c:v>
                </c:pt>
                <c:pt idx="8">
                  <c:v>3.3947623666343359E-2</c:v>
                </c:pt>
                <c:pt idx="9">
                  <c:v>4.849660523763337E-3</c:v>
                </c:pt>
                <c:pt idx="10">
                  <c:v>8.3414161008729393E-2</c:v>
                </c:pt>
                <c:pt idx="11">
                  <c:v>4.849660523763337E-3</c:v>
                </c:pt>
                <c:pt idx="12">
                  <c:v>2.133850630455868E-2</c:v>
                </c:pt>
                <c:pt idx="13">
                  <c:v>4.4616876818622697E-2</c:v>
                </c:pt>
                <c:pt idx="14">
                  <c:v>5.5286129970902036E-2</c:v>
                </c:pt>
                <c:pt idx="15">
                  <c:v>5.9165858389912708E-2</c:v>
                </c:pt>
                <c:pt idx="16">
                  <c:v>9.3113482056256067E-2</c:v>
                </c:pt>
                <c:pt idx="17">
                  <c:v>0</c:v>
                </c:pt>
                <c:pt idx="18">
                  <c:v>3.4917555771096023E-2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36-4F81-B0D6-85C81D30A7C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36-4F81-B0D6-85C81D30A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10.19'!$S$63:$S$79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10.19'!$Y$44:$Y$60</c:f>
              <c:numCache>
                <c:formatCode>#,##0</c:formatCode>
                <c:ptCount val="17"/>
                <c:pt idx="0">
                  <c:v>3</c:v>
                </c:pt>
                <c:pt idx="1">
                  <c:v>10</c:v>
                </c:pt>
                <c:pt idx="2">
                  <c:v>22</c:v>
                </c:pt>
                <c:pt idx="3">
                  <c:v>26</c:v>
                </c:pt>
                <c:pt idx="4">
                  <c:v>70</c:v>
                </c:pt>
                <c:pt idx="5">
                  <c:v>74</c:v>
                </c:pt>
                <c:pt idx="6">
                  <c:v>35</c:v>
                </c:pt>
                <c:pt idx="7">
                  <c:v>48</c:v>
                </c:pt>
                <c:pt idx="8">
                  <c:v>37</c:v>
                </c:pt>
                <c:pt idx="9">
                  <c:v>86</c:v>
                </c:pt>
                <c:pt idx="10">
                  <c:v>67</c:v>
                </c:pt>
                <c:pt idx="11">
                  <c:v>67</c:v>
                </c:pt>
                <c:pt idx="12">
                  <c:v>31</c:v>
                </c:pt>
                <c:pt idx="13">
                  <c:v>20</c:v>
                </c:pt>
                <c:pt idx="14">
                  <c:v>5</c:v>
                </c:pt>
                <c:pt idx="15">
                  <c:v>0</c:v>
                </c:pt>
                <c:pt idx="1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10-4E2F-87E3-D0EB29E8409A}"/>
            </c:ext>
          </c:extLst>
        </c:ser>
        <c:ser>
          <c:idx val="1"/>
          <c:order val="1"/>
          <c:tx>
            <c:strRef>
              <c:f>'Table 10.19'!$S$62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10.19'!$S$63:$S$79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10.19'!$Y$63:$Y$79</c:f>
              <c:numCache>
                <c:formatCode>#,##0</c:formatCode>
                <c:ptCount val="17"/>
                <c:pt idx="0">
                  <c:v>0</c:v>
                </c:pt>
                <c:pt idx="1">
                  <c:v>20</c:v>
                </c:pt>
                <c:pt idx="2">
                  <c:v>21</c:v>
                </c:pt>
                <c:pt idx="3">
                  <c:v>35</c:v>
                </c:pt>
                <c:pt idx="4">
                  <c:v>32</c:v>
                </c:pt>
                <c:pt idx="5">
                  <c:v>53</c:v>
                </c:pt>
                <c:pt idx="6">
                  <c:v>25</c:v>
                </c:pt>
                <c:pt idx="7">
                  <c:v>33</c:v>
                </c:pt>
                <c:pt idx="8">
                  <c:v>41</c:v>
                </c:pt>
                <c:pt idx="9">
                  <c:v>56</c:v>
                </c:pt>
                <c:pt idx="10">
                  <c:v>53</c:v>
                </c:pt>
                <c:pt idx="11">
                  <c:v>45</c:v>
                </c:pt>
                <c:pt idx="12">
                  <c:v>27</c:v>
                </c:pt>
                <c:pt idx="13">
                  <c:v>9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10-4E2F-87E3-D0EB29E840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10.19'!$S$83:$S$90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10.19'!$Y$83:$Y$90</c:f>
              <c:numCache>
                <c:formatCode>#,##0</c:formatCode>
                <c:ptCount val="8"/>
                <c:pt idx="0">
                  <c:v>41</c:v>
                </c:pt>
                <c:pt idx="1">
                  <c:v>15</c:v>
                </c:pt>
                <c:pt idx="2">
                  <c:v>58</c:v>
                </c:pt>
                <c:pt idx="3">
                  <c:v>14</c:v>
                </c:pt>
                <c:pt idx="4">
                  <c:v>3</c:v>
                </c:pt>
                <c:pt idx="5">
                  <c:v>7</c:v>
                </c:pt>
                <c:pt idx="6">
                  <c:v>51</c:v>
                </c:pt>
                <c:pt idx="7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01-421C-AA39-16DDD13D727F}"/>
            </c:ext>
          </c:extLst>
        </c:ser>
        <c:ser>
          <c:idx val="1"/>
          <c:order val="1"/>
          <c:tx>
            <c:strRef>
              <c:f>'Table 10.19'!$S$92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10.19'!$S$83:$S$90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10.19'!$Y$93:$Y$100</c:f>
              <c:numCache>
                <c:formatCode>#,##0</c:formatCode>
                <c:ptCount val="8"/>
                <c:pt idx="0">
                  <c:v>18</c:v>
                </c:pt>
                <c:pt idx="1">
                  <c:v>53</c:v>
                </c:pt>
                <c:pt idx="2">
                  <c:v>10</c:v>
                </c:pt>
                <c:pt idx="3">
                  <c:v>53</c:v>
                </c:pt>
                <c:pt idx="4">
                  <c:v>37</c:v>
                </c:pt>
                <c:pt idx="5">
                  <c:v>34</c:v>
                </c:pt>
                <c:pt idx="6">
                  <c:v>5</c:v>
                </c:pt>
                <c:pt idx="7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01-421C-AA39-16DDD13D7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10.19'!$S$1</c:f>
              <c:strCache>
                <c:ptCount val="1"/>
                <c:pt idx="0">
                  <c:v>Franklin Harbour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10.19'!$U$8:$Y$8</c:f>
              <c:numCache>
                <c:formatCode>#,##0</c:formatCode>
                <c:ptCount val="5"/>
                <c:pt idx="1">
                  <c:v>31516.5</c:v>
                </c:pt>
                <c:pt idx="2">
                  <c:v>37021.43</c:v>
                </c:pt>
                <c:pt idx="3">
                  <c:v>36665.550000000003</c:v>
                </c:pt>
                <c:pt idx="4">
                  <c:v>41844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13-4C3E-98CC-34AC6817263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13-4C3E-98CC-34AC68172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10.19'!$S$4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10.19'!$V$4:$Z$4</c:f>
              <c:numCache>
                <c:formatCode>#,##0</c:formatCode>
                <c:ptCount val="5"/>
                <c:pt idx="0">
                  <c:v>944</c:v>
                </c:pt>
                <c:pt idx="1">
                  <c:v>851</c:v>
                </c:pt>
                <c:pt idx="2">
                  <c:v>1000</c:v>
                </c:pt>
                <c:pt idx="3">
                  <c:v>1058</c:v>
                </c:pt>
                <c:pt idx="4">
                  <c:v>1029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CF-4BEA-A2EC-A2B16BB94E74}"/>
            </c:ext>
          </c:extLst>
        </c:ser>
        <c:ser>
          <c:idx val="1"/>
          <c:order val="1"/>
          <c:tx>
            <c:strRef>
              <c:f>'Table 10.19'!$S$7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10.19'!$V$7:$Z$7</c:f>
              <c:numCache>
                <c:formatCode>#,##0</c:formatCode>
                <c:ptCount val="5"/>
                <c:pt idx="0">
                  <c:v>646</c:v>
                </c:pt>
                <c:pt idx="1">
                  <c:v>574</c:v>
                </c:pt>
                <c:pt idx="2">
                  <c:v>669</c:v>
                </c:pt>
                <c:pt idx="3">
                  <c:v>684</c:v>
                </c:pt>
                <c:pt idx="4">
                  <c:v>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CF-4BEA-A2EC-A2B16BB94E74}"/>
            </c:ext>
          </c:extLst>
        </c:ser>
        <c:ser>
          <c:idx val="2"/>
          <c:order val="2"/>
          <c:tx>
            <c:strRef>
              <c:f>'Table 10.19'!$S$11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10.19'!$V$11:$Z$11</c:f>
              <c:numCache>
                <c:formatCode>#,##0</c:formatCode>
                <c:ptCount val="5"/>
                <c:pt idx="0">
                  <c:v>721</c:v>
                </c:pt>
                <c:pt idx="1">
                  <c:v>685</c:v>
                </c:pt>
                <c:pt idx="2">
                  <c:v>773</c:v>
                </c:pt>
                <c:pt idx="3">
                  <c:v>835</c:v>
                </c:pt>
                <c:pt idx="4">
                  <c:v>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CF-4BEA-A2EC-A2B16BB94E74}"/>
            </c:ext>
          </c:extLst>
        </c:ser>
        <c:ser>
          <c:idx val="3"/>
          <c:order val="3"/>
          <c:tx>
            <c:strRef>
              <c:f>'Table 10.19'!$S$12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10.19'!$V$12:$Z$12</c:f>
              <c:numCache>
                <c:formatCode>#,##0</c:formatCode>
                <c:ptCount val="5"/>
                <c:pt idx="0">
                  <c:v>223</c:v>
                </c:pt>
                <c:pt idx="1">
                  <c:v>167</c:v>
                </c:pt>
                <c:pt idx="2">
                  <c:v>224</c:v>
                </c:pt>
                <c:pt idx="3">
                  <c:v>223</c:v>
                </c:pt>
                <c:pt idx="4">
                  <c:v>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CF-4BEA-A2EC-A2B16BB94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10.19'!$S$1</c:f>
              <c:strCache>
                <c:ptCount val="1"/>
                <c:pt idx="0">
                  <c:v>Franklin Harbour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10.19'!$AB$15:$AB$33</c:f>
              <c:numCache>
                <c:formatCode>0.0%</c:formatCode>
                <c:ptCount val="19"/>
                <c:pt idx="0">
                  <c:v>0.15809893307468478</c:v>
                </c:pt>
                <c:pt idx="1">
                  <c:v>2.6188166828322017E-2</c:v>
                </c:pt>
                <c:pt idx="2">
                  <c:v>2.9097963142580018E-2</c:v>
                </c:pt>
                <c:pt idx="3">
                  <c:v>4.849660523763337E-3</c:v>
                </c:pt>
                <c:pt idx="4">
                  <c:v>7.662463627546072E-2</c:v>
                </c:pt>
                <c:pt idx="5">
                  <c:v>3.7827352085354024E-2</c:v>
                </c:pt>
                <c:pt idx="6">
                  <c:v>5.7225994180407372E-2</c:v>
                </c:pt>
                <c:pt idx="7">
                  <c:v>4.8496605237633363E-2</c:v>
                </c:pt>
                <c:pt idx="8">
                  <c:v>3.3947623666343359E-2</c:v>
                </c:pt>
                <c:pt idx="9">
                  <c:v>4.849660523763337E-3</c:v>
                </c:pt>
                <c:pt idx="10">
                  <c:v>8.3414161008729393E-2</c:v>
                </c:pt>
                <c:pt idx="11">
                  <c:v>4.849660523763337E-3</c:v>
                </c:pt>
                <c:pt idx="12">
                  <c:v>2.133850630455868E-2</c:v>
                </c:pt>
                <c:pt idx="13">
                  <c:v>4.4616876818622697E-2</c:v>
                </c:pt>
                <c:pt idx="14">
                  <c:v>5.5286129970902036E-2</c:v>
                </c:pt>
                <c:pt idx="15">
                  <c:v>5.9165858389912708E-2</c:v>
                </c:pt>
                <c:pt idx="16">
                  <c:v>9.3113482056256067E-2</c:v>
                </c:pt>
                <c:pt idx="17">
                  <c:v>0</c:v>
                </c:pt>
                <c:pt idx="18">
                  <c:v>3.4917555771096023E-2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A0-44C6-991E-AE0E05D8064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A0-44C6-991E-AE0E05D80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10.19'!$S$63:$S$79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10.19'!$Z$44:$Z$60</c:f>
              <c:numCache>
                <c:formatCode>#,##0</c:formatCode>
                <c:ptCount val="17"/>
                <c:pt idx="0">
                  <c:v>0</c:v>
                </c:pt>
                <c:pt idx="1">
                  <c:v>14</c:v>
                </c:pt>
                <c:pt idx="2">
                  <c:v>24</c:v>
                </c:pt>
                <c:pt idx="3">
                  <c:v>36</c:v>
                </c:pt>
                <c:pt idx="4">
                  <c:v>49</c:v>
                </c:pt>
                <c:pt idx="5">
                  <c:v>62</c:v>
                </c:pt>
                <c:pt idx="6">
                  <c:v>30</c:v>
                </c:pt>
                <c:pt idx="7">
                  <c:v>39</c:v>
                </c:pt>
                <c:pt idx="8">
                  <c:v>35</c:v>
                </c:pt>
                <c:pt idx="9">
                  <c:v>64</c:v>
                </c:pt>
                <c:pt idx="10">
                  <c:v>68</c:v>
                </c:pt>
                <c:pt idx="11">
                  <c:v>65</c:v>
                </c:pt>
                <c:pt idx="12">
                  <c:v>32</c:v>
                </c:pt>
                <c:pt idx="13">
                  <c:v>22</c:v>
                </c:pt>
                <c:pt idx="14">
                  <c:v>8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7F-4B91-AF21-787AEECE00F0}"/>
            </c:ext>
          </c:extLst>
        </c:ser>
        <c:ser>
          <c:idx val="1"/>
          <c:order val="1"/>
          <c:tx>
            <c:strRef>
              <c:f>'Table 10.19'!$S$62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10.19'!$S$63:$S$79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10.19'!$Z$63:$Z$79</c:f>
              <c:numCache>
                <c:formatCode>#,##0</c:formatCode>
                <c:ptCount val="17"/>
                <c:pt idx="0">
                  <c:v>0</c:v>
                </c:pt>
                <c:pt idx="1">
                  <c:v>19</c:v>
                </c:pt>
                <c:pt idx="2">
                  <c:v>27</c:v>
                </c:pt>
                <c:pt idx="3">
                  <c:v>23</c:v>
                </c:pt>
                <c:pt idx="4">
                  <c:v>35</c:v>
                </c:pt>
                <c:pt idx="5">
                  <c:v>53</c:v>
                </c:pt>
                <c:pt idx="6">
                  <c:v>30</c:v>
                </c:pt>
                <c:pt idx="7">
                  <c:v>51</c:v>
                </c:pt>
                <c:pt idx="8">
                  <c:v>38</c:v>
                </c:pt>
                <c:pt idx="9">
                  <c:v>60</c:v>
                </c:pt>
                <c:pt idx="10">
                  <c:v>52</c:v>
                </c:pt>
                <c:pt idx="11">
                  <c:v>44</c:v>
                </c:pt>
                <c:pt idx="12">
                  <c:v>37</c:v>
                </c:pt>
                <c:pt idx="13">
                  <c:v>9</c:v>
                </c:pt>
                <c:pt idx="14">
                  <c:v>7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7F-4B91-AF21-787AEECE0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10.19'!$Z$83:$Z$90</c:f>
              <c:numCache>
                <c:formatCode>#,##0</c:formatCode>
                <c:ptCount val="8"/>
                <c:pt idx="0">
                  <c:v>41</c:v>
                </c:pt>
                <c:pt idx="1">
                  <c:v>12</c:v>
                </c:pt>
                <c:pt idx="2">
                  <c:v>64</c:v>
                </c:pt>
                <c:pt idx="3">
                  <c:v>11</c:v>
                </c:pt>
                <c:pt idx="4">
                  <c:v>3</c:v>
                </c:pt>
                <c:pt idx="5">
                  <c:v>14</c:v>
                </c:pt>
                <c:pt idx="6">
                  <c:v>50</c:v>
                </c:pt>
                <c:pt idx="7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13-48CF-A089-52B79843720A}"/>
            </c:ext>
          </c:extLst>
        </c:ser>
        <c:ser>
          <c:idx val="1"/>
          <c:order val="1"/>
          <c:tx>
            <c:strRef>
              <c:f>'Table 10.19'!$S$92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10.19'!$S$83:$S$90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10.19'!$Z$93:$Z$100</c:f>
              <c:numCache>
                <c:formatCode>#,##0</c:formatCode>
                <c:ptCount val="8"/>
                <c:pt idx="0">
                  <c:v>15</c:v>
                </c:pt>
                <c:pt idx="1">
                  <c:v>56</c:v>
                </c:pt>
                <c:pt idx="2">
                  <c:v>8</c:v>
                </c:pt>
                <c:pt idx="3">
                  <c:v>57</c:v>
                </c:pt>
                <c:pt idx="4">
                  <c:v>40</c:v>
                </c:pt>
                <c:pt idx="5">
                  <c:v>29</c:v>
                </c:pt>
                <c:pt idx="6">
                  <c:v>11</c:v>
                </c:pt>
                <c:pt idx="7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13-48CF-A089-52B7984372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10.2'!$Z$83:$Z$90</c:f>
              <c:numCache>
                <c:formatCode>#,##0</c:formatCode>
                <c:ptCount val="8"/>
                <c:pt idx="0">
                  <c:v>1775</c:v>
                </c:pt>
                <c:pt idx="1">
                  <c:v>2489</c:v>
                </c:pt>
                <c:pt idx="2">
                  <c:v>1787</c:v>
                </c:pt>
                <c:pt idx="3">
                  <c:v>767</c:v>
                </c:pt>
                <c:pt idx="4">
                  <c:v>565</c:v>
                </c:pt>
                <c:pt idx="5">
                  <c:v>581</c:v>
                </c:pt>
                <c:pt idx="6">
                  <c:v>550</c:v>
                </c:pt>
                <c:pt idx="7">
                  <c:v>1004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EA-4AD9-99A6-CA5B06A84DC7}"/>
            </c:ext>
          </c:extLst>
        </c:ser>
        <c:ser>
          <c:idx val="1"/>
          <c:order val="1"/>
          <c:tx>
            <c:strRef>
              <c:f>'Table 10.2'!$S$92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10.2'!$Z$93:$Z$100</c:f>
              <c:numCache>
                <c:formatCode>#,##0</c:formatCode>
                <c:ptCount val="8"/>
                <c:pt idx="0">
                  <c:v>1141</c:v>
                </c:pt>
                <c:pt idx="1">
                  <c:v>3369</c:v>
                </c:pt>
                <c:pt idx="2">
                  <c:v>362</c:v>
                </c:pt>
                <c:pt idx="3">
                  <c:v>1572</c:v>
                </c:pt>
                <c:pt idx="4">
                  <c:v>1843</c:v>
                </c:pt>
                <c:pt idx="5">
                  <c:v>923</c:v>
                </c:pt>
                <c:pt idx="6">
                  <c:v>55</c:v>
                </c:pt>
                <c:pt idx="7">
                  <c:v>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EA-4AD9-99A6-CA5B06A84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10.19'!$S$1</c:f>
              <c:strCache>
                <c:ptCount val="1"/>
                <c:pt idx="0">
                  <c:v>Franklin Harbour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10.19'!$V$8:$Z$8</c:f>
              <c:numCache>
                <c:formatCode>#,##0</c:formatCode>
                <c:ptCount val="5"/>
                <c:pt idx="0">
                  <c:v>31516.5</c:v>
                </c:pt>
                <c:pt idx="1">
                  <c:v>37021.43</c:v>
                </c:pt>
                <c:pt idx="2">
                  <c:v>36665.550000000003</c:v>
                </c:pt>
                <c:pt idx="3">
                  <c:v>41844</c:v>
                </c:pt>
                <c:pt idx="4">
                  <c:v>39713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B4-4FA1-8E34-86DCADEE880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42727.89</c:v>
                </c:pt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B4-4FA1-8E34-86DCADEE88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10.20'!$S$4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10.20'!$U$2:$Y$2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10.20'!$U$4:$Y$4</c:f>
              <c:numCache>
                <c:formatCode>#,##0</c:formatCode>
                <c:ptCount val="5"/>
                <c:pt idx="1">
                  <c:v>16876</c:v>
                </c:pt>
                <c:pt idx="2">
                  <c:v>17197</c:v>
                </c:pt>
                <c:pt idx="3">
                  <c:v>17425</c:v>
                </c:pt>
                <c:pt idx="4">
                  <c:v>18075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97-4B67-80E1-AB4D489078E0}"/>
            </c:ext>
          </c:extLst>
        </c:ser>
        <c:ser>
          <c:idx val="1"/>
          <c:order val="1"/>
          <c:tx>
            <c:strRef>
              <c:f>'Table 10.20'!$S$7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10.20'!$U$2:$Y$2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10.20'!$U$7:$Y$7</c:f>
              <c:numCache>
                <c:formatCode>#,##0</c:formatCode>
                <c:ptCount val="5"/>
                <c:pt idx="1">
                  <c:v>12425</c:v>
                </c:pt>
                <c:pt idx="2">
                  <c:v>12617</c:v>
                </c:pt>
                <c:pt idx="3">
                  <c:v>12922</c:v>
                </c:pt>
                <c:pt idx="4">
                  <c:v>13086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97-4B67-80E1-AB4D489078E0}"/>
            </c:ext>
          </c:extLst>
        </c:ser>
        <c:ser>
          <c:idx val="2"/>
          <c:order val="2"/>
          <c:tx>
            <c:strRef>
              <c:f>'Table 10.20'!$S$11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10.20'!$U$2:$Y$2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10.20'!$U$11:$Y$11</c:f>
              <c:numCache>
                <c:formatCode>#,##0</c:formatCode>
                <c:ptCount val="5"/>
                <c:pt idx="1">
                  <c:v>15403</c:v>
                </c:pt>
                <c:pt idx="2">
                  <c:v>15719</c:v>
                </c:pt>
                <c:pt idx="3">
                  <c:v>15913</c:v>
                </c:pt>
                <c:pt idx="4">
                  <c:v>16499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97-4B67-80E1-AB4D489078E0}"/>
            </c:ext>
          </c:extLst>
        </c:ser>
        <c:ser>
          <c:idx val="3"/>
          <c:order val="3"/>
          <c:tx>
            <c:strRef>
              <c:f>'Table 10.20'!$S$12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10.20'!$U$2:$Y$2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10.20'!$U$12:$Y$12</c:f>
              <c:numCache>
                <c:formatCode>#,##0</c:formatCode>
                <c:ptCount val="5"/>
                <c:pt idx="1">
                  <c:v>1475</c:v>
                </c:pt>
                <c:pt idx="2">
                  <c:v>1481</c:v>
                </c:pt>
                <c:pt idx="3">
                  <c:v>1506</c:v>
                </c:pt>
                <c:pt idx="4">
                  <c:v>1576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97-4B67-80E1-AB4D48907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10.20'!$S$1</c:f>
              <c:strCache>
                <c:ptCount val="1"/>
                <c:pt idx="0">
                  <c:v>Gawler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10.20'!$AB$15:$AB$33</c:f>
              <c:numCache>
                <c:formatCode>0.0%</c:formatCode>
                <c:ptCount val="19"/>
                <c:pt idx="0">
                  <c:v>2.0088508776291581E-2</c:v>
                </c:pt>
                <c:pt idx="1">
                  <c:v>8.005569091541943E-3</c:v>
                </c:pt>
                <c:pt idx="2">
                  <c:v>7.6525284670081045E-2</c:v>
                </c:pt>
                <c:pt idx="3">
                  <c:v>6.663020237680871E-3</c:v>
                </c:pt>
                <c:pt idx="4">
                  <c:v>7.8365073840186969E-2</c:v>
                </c:pt>
                <c:pt idx="5">
                  <c:v>3.5602406643130628E-2</c:v>
                </c:pt>
                <c:pt idx="6">
                  <c:v>0.10258067724131073</c:v>
                </c:pt>
                <c:pt idx="7">
                  <c:v>6.4641241111829353E-2</c:v>
                </c:pt>
                <c:pt idx="8">
                  <c:v>4.2812391228680823E-2</c:v>
                </c:pt>
                <c:pt idx="9">
                  <c:v>5.4199194470687688E-3</c:v>
                </c:pt>
                <c:pt idx="10">
                  <c:v>3.0381383322559793E-2</c:v>
                </c:pt>
                <c:pt idx="11">
                  <c:v>1.680672268907563E-2</c:v>
                </c:pt>
                <c:pt idx="12">
                  <c:v>5.4149470439063201E-2</c:v>
                </c:pt>
                <c:pt idx="13">
                  <c:v>9.0994977872805929E-2</c:v>
                </c:pt>
                <c:pt idx="14">
                  <c:v>7.1900949729004029E-2</c:v>
                </c:pt>
                <c:pt idx="15">
                  <c:v>7.5381631942717922E-2</c:v>
                </c:pt>
                <c:pt idx="16">
                  <c:v>0.14017204514942072</c:v>
                </c:pt>
                <c:pt idx="17">
                  <c:v>1.3475212570235194E-2</c:v>
                </c:pt>
                <c:pt idx="18">
                  <c:v>4.4403560240664317E-2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4B-4BEA-9C1C-61A620D3773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4B-4BEA-9C1C-61A620D37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10.20'!$S$63:$S$79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10.20'!$Y$44:$Y$60</c:f>
              <c:numCache>
                <c:formatCode>#,##0</c:formatCode>
                <c:ptCount val="17"/>
                <c:pt idx="0">
                  <c:v>15</c:v>
                </c:pt>
                <c:pt idx="1">
                  <c:v>239</c:v>
                </c:pt>
                <c:pt idx="2">
                  <c:v>524</c:v>
                </c:pt>
                <c:pt idx="3">
                  <c:v>864</c:v>
                </c:pt>
                <c:pt idx="4">
                  <c:v>1134</c:v>
                </c:pt>
                <c:pt idx="5">
                  <c:v>1019</c:v>
                </c:pt>
                <c:pt idx="6">
                  <c:v>928</c:v>
                </c:pt>
                <c:pt idx="7">
                  <c:v>767</c:v>
                </c:pt>
                <c:pt idx="8">
                  <c:v>733</c:v>
                </c:pt>
                <c:pt idx="9">
                  <c:v>846</c:v>
                </c:pt>
                <c:pt idx="10">
                  <c:v>765</c:v>
                </c:pt>
                <c:pt idx="11">
                  <c:v>664</c:v>
                </c:pt>
                <c:pt idx="12">
                  <c:v>308</c:v>
                </c:pt>
                <c:pt idx="13">
                  <c:v>112</c:v>
                </c:pt>
                <c:pt idx="14">
                  <c:v>37</c:v>
                </c:pt>
                <c:pt idx="15">
                  <c:v>15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30-44FD-A943-EC495DAE8117}"/>
            </c:ext>
          </c:extLst>
        </c:ser>
        <c:ser>
          <c:idx val="1"/>
          <c:order val="1"/>
          <c:tx>
            <c:strRef>
              <c:f>'Table 10.20'!$S$62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10.20'!$S$63:$S$79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10.20'!$Y$63:$Y$79</c:f>
              <c:numCache>
                <c:formatCode>#,##0</c:formatCode>
                <c:ptCount val="17"/>
                <c:pt idx="0">
                  <c:v>25</c:v>
                </c:pt>
                <c:pt idx="1">
                  <c:v>255</c:v>
                </c:pt>
                <c:pt idx="2">
                  <c:v>618</c:v>
                </c:pt>
                <c:pt idx="3">
                  <c:v>951</c:v>
                </c:pt>
                <c:pt idx="4">
                  <c:v>1097</c:v>
                </c:pt>
                <c:pt idx="5">
                  <c:v>857</c:v>
                </c:pt>
                <c:pt idx="6">
                  <c:v>843</c:v>
                </c:pt>
                <c:pt idx="7">
                  <c:v>776</c:v>
                </c:pt>
                <c:pt idx="8">
                  <c:v>869</c:v>
                </c:pt>
                <c:pt idx="9">
                  <c:v>905</c:v>
                </c:pt>
                <c:pt idx="10">
                  <c:v>835</c:v>
                </c:pt>
                <c:pt idx="11">
                  <c:v>660</c:v>
                </c:pt>
                <c:pt idx="12">
                  <c:v>261</c:v>
                </c:pt>
                <c:pt idx="13">
                  <c:v>70</c:v>
                </c:pt>
                <c:pt idx="14">
                  <c:v>27</c:v>
                </c:pt>
                <c:pt idx="15">
                  <c:v>12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30-44FD-A943-EC495DAE81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10.20'!$S$83:$S$90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10.20'!$Y$83:$Y$90</c:f>
              <c:numCache>
                <c:formatCode>#,##0</c:formatCode>
                <c:ptCount val="8"/>
                <c:pt idx="0">
                  <c:v>663</c:v>
                </c:pt>
                <c:pt idx="1">
                  <c:v>608</c:v>
                </c:pt>
                <c:pt idx="2">
                  <c:v>1306</c:v>
                </c:pt>
                <c:pt idx="3">
                  <c:v>421</c:v>
                </c:pt>
                <c:pt idx="4">
                  <c:v>310</c:v>
                </c:pt>
                <c:pt idx="5">
                  <c:v>397</c:v>
                </c:pt>
                <c:pt idx="6">
                  <c:v>861</c:v>
                </c:pt>
                <c:pt idx="7">
                  <c:v>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E1-4BDB-84E2-8D61DA8F00FD}"/>
            </c:ext>
          </c:extLst>
        </c:ser>
        <c:ser>
          <c:idx val="1"/>
          <c:order val="1"/>
          <c:tx>
            <c:strRef>
              <c:f>'Table 10.20'!$S$92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10.20'!$S$83:$S$90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10.20'!$Y$93:$Y$100</c:f>
              <c:numCache>
                <c:formatCode>#,##0</c:formatCode>
                <c:ptCount val="8"/>
                <c:pt idx="0">
                  <c:v>529</c:v>
                </c:pt>
                <c:pt idx="1">
                  <c:v>1130</c:v>
                </c:pt>
                <c:pt idx="2">
                  <c:v>281</c:v>
                </c:pt>
                <c:pt idx="3">
                  <c:v>1226</c:v>
                </c:pt>
                <c:pt idx="4">
                  <c:v>1196</c:v>
                </c:pt>
                <c:pt idx="5">
                  <c:v>715</c:v>
                </c:pt>
                <c:pt idx="6">
                  <c:v>70</c:v>
                </c:pt>
                <c:pt idx="7">
                  <c:v>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E1-4BDB-84E2-8D61DA8F0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10.20'!$S$1</c:f>
              <c:strCache>
                <c:ptCount val="1"/>
                <c:pt idx="0">
                  <c:v>Gawler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10.20'!$U$8:$Y$8</c:f>
              <c:numCache>
                <c:formatCode>#,##0</c:formatCode>
                <c:ptCount val="5"/>
                <c:pt idx="1">
                  <c:v>45130.77</c:v>
                </c:pt>
                <c:pt idx="2">
                  <c:v>46134.48</c:v>
                </c:pt>
                <c:pt idx="3">
                  <c:v>46552.46</c:v>
                </c:pt>
                <c:pt idx="4">
                  <c:v>48009.58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83-44EC-8AD4-31DCD8616A2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83-44EC-8AD4-31DCD8616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10.20'!$S$4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10.20'!$V$4:$Z$4</c:f>
              <c:numCache>
                <c:formatCode>#,##0</c:formatCode>
                <c:ptCount val="5"/>
                <c:pt idx="0">
                  <c:v>16876</c:v>
                </c:pt>
                <c:pt idx="1">
                  <c:v>17197</c:v>
                </c:pt>
                <c:pt idx="2">
                  <c:v>17425</c:v>
                </c:pt>
                <c:pt idx="3">
                  <c:v>18075</c:v>
                </c:pt>
                <c:pt idx="4">
                  <c:v>20113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92-4306-967D-A63718B3C72A}"/>
            </c:ext>
          </c:extLst>
        </c:ser>
        <c:ser>
          <c:idx val="1"/>
          <c:order val="1"/>
          <c:tx>
            <c:strRef>
              <c:f>'Table 10.20'!$S$7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10.20'!$V$7:$Z$7</c:f>
              <c:numCache>
                <c:formatCode>#,##0</c:formatCode>
                <c:ptCount val="5"/>
                <c:pt idx="0">
                  <c:v>12425</c:v>
                </c:pt>
                <c:pt idx="1">
                  <c:v>12617</c:v>
                </c:pt>
                <c:pt idx="2">
                  <c:v>12922</c:v>
                </c:pt>
                <c:pt idx="3">
                  <c:v>13086</c:v>
                </c:pt>
                <c:pt idx="4">
                  <c:v>13869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92-4306-967D-A63718B3C72A}"/>
            </c:ext>
          </c:extLst>
        </c:ser>
        <c:ser>
          <c:idx val="2"/>
          <c:order val="2"/>
          <c:tx>
            <c:strRef>
              <c:f>'Table 10.20'!$S$11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10.20'!$V$11:$Z$11</c:f>
              <c:numCache>
                <c:formatCode>#,##0</c:formatCode>
                <c:ptCount val="5"/>
                <c:pt idx="0">
                  <c:v>15403</c:v>
                </c:pt>
                <c:pt idx="1">
                  <c:v>15719</c:v>
                </c:pt>
                <c:pt idx="2">
                  <c:v>15913</c:v>
                </c:pt>
                <c:pt idx="3">
                  <c:v>16499</c:v>
                </c:pt>
                <c:pt idx="4">
                  <c:v>18392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92-4306-967D-A63718B3C72A}"/>
            </c:ext>
          </c:extLst>
        </c:ser>
        <c:ser>
          <c:idx val="3"/>
          <c:order val="3"/>
          <c:tx>
            <c:strRef>
              <c:f>'Table 10.20'!$S$12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10.20'!$V$12:$Z$12</c:f>
              <c:numCache>
                <c:formatCode>#,##0</c:formatCode>
                <c:ptCount val="5"/>
                <c:pt idx="0">
                  <c:v>1475</c:v>
                </c:pt>
                <c:pt idx="1">
                  <c:v>1481</c:v>
                </c:pt>
                <c:pt idx="2">
                  <c:v>1506</c:v>
                </c:pt>
                <c:pt idx="3">
                  <c:v>1576</c:v>
                </c:pt>
                <c:pt idx="4">
                  <c:v>1716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92-4306-967D-A63718B3C7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10.20'!$S$1</c:f>
              <c:strCache>
                <c:ptCount val="1"/>
                <c:pt idx="0">
                  <c:v>Gawler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10.20'!$AB$15:$AB$33</c:f>
              <c:numCache>
                <c:formatCode>0.0%</c:formatCode>
                <c:ptCount val="19"/>
                <c:pt idx="0">
                  <c:v>2.0088508776291581E-2</c:v>
                </c:pt>
                <c:pt idx="1">
                  <c:v>8.005569091541943E-3</c:v>
                </c:pt>
                <c:pt idx="2">
                  <c:v>7.6525284670081045E-2</c:v>
                </c:pt>
                <c:pt idx="3">
                  <c:v>6.663020237680871E-3</c:v>
                </c:pt>
                <c:pt idx="4">
                  <c:v>7.8365073840186969E-2</c:v>
                </c:pt>
                <c:pt idx="5">
                  <c:v>3.5602406643130628E-2</c:v>
                </c:pt>
                <c:pt idx="6">
                  <c:v>0.10258067724131073</c:v>
                </c:pt>
                <c:pt idx="7">
                  <c:v>6.4641241111829353E-2</c:v>
                </c:pt>
                <c:pt idx="8">
                  <c:v>4.2812391228680823E-2</c:v>
                </c:pt>
                <c:pt idx="9">
                  <c:v>5.4199194470687688E-3</c:v>
                </c:pt>
                <c:pt idx="10">
                  <c:v>3.0381383322559793E-2</c:v>
                </c:pt>
                <c:pt idx="11">
                  <c:v>1.680672268907563E-2</c:v>
                </c:pt>
                <c:pt idx="12">
                  <c:v>5.4149470439063201E-2</c:v>
                </c:pt>
                <c:pt idx="13">
                  <c:v>9.0994977872805929E-2</c:v>
                </c:pt>
                <c:pt idx="14">
                  <c:v>7.1900949729004029E-2</c:v>
                </c:pt>
                <c:pt idx="15">
                  <c:v>7.5381631942717922E-2</c:v>
                </c:pt>
                <c:pt idx="16">
                  <c:v>0.14017204514942072</c:v>
                </c:pt>
                <c:pt idx="17">
                  <c:v>1.3475212570235194E-2</c:v>
                </c:pt>
                <c:pt idx="18">
                  <c:v>4.4403560240664317E-2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4F-4FFA-B1EA-F0B82DB8398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4F-4FFA-B1EA-F0B82DB83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10.20'!$S$63:$S$79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10.20'!$Z$44:$Z$60</c:f>
              <c:numCache>
                <c:formatCode>#,##0</c:formatCode>
                <c:ptCount val="17"/>
                <c:pt idx="0">
                  <c:v>18</c:v>
                </c:pt>
                <c:pt idx="1">
                  <c:v>264</c:v>
                </c:pt>
                <c:pt idx="2">
                  <c:v>667</c:v>
                </c:pt>
                <c:pt idx="3">
                  <c:v>905</c:v>
                </c:pt>
                <c:pt idx="4">
                  <c:v>1243</c:v>
                </c:pt>
                <c:pt idx="5">
                  <c:v>1172</c:v>
                </c:pt>
                <c:pt idx="6">
                  <c:v>1049</c:v>
                </c:pt>
                <c:pt idx="7">
                  <c:v>849</c:v>
                </c:pt>
                <c:pt idx="8">
                  <c:v>820</c:v>
                </c:pt>
                <c:pt idx="9">
                  <c:v>909</c:v>
                </c:pt>
                <c:pt idx="10">
                  <c:v>823</c:v>
                </c:pt>
                <c:pt idx="11">
                  <c:v>731</c:v>
                </c:pt>
                <c:pt idx="12">
                  <c:v>334</c:v>
                </c:pt>
                <c:pt idx="13">
                  <c:v>116</c:v>
                </c:pt>
                <c:pt idx="14">
                  <c:v>42</c:v>
                </c:pt>
                <c:pt idx="15">
                  <c:v>17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D-498C-BFC9-ECF7DEB20907}"/>
            </c:ext>
          </c:extLst>
        </c:ser>
        <c:ser>
          <c:idx val="1"/>
          <c:order val="1"/>
          <c:tx>
            <c:strRef>
              <c:f>'Table 10.20'!$S$62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10.20'!$S$63:$S$79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10.20'!$Z$63:$Z$79</c:f>
              <c:numCache>
                <c:formatCode>#,##0</c:formatCode>
                <c:ptCount val="17"/>
                <c:pt idx="0">
                  <c:v>19</c:v>
                </c:pt>
                <c:pt idx="1">
                  <c:v>309</c:v>
                </c:pt>
                <c:pt idx="2">
                  <c:v>710</c:v>
                </c:pt>
                <c:pt idx="3">
                  <c:v>1052</c:v>
                </c:pt>
                <c:pt idx="4">
                  <c:v>1187</c:v>
                </c:pt>
                <c:pt idx="5">
                  <c:v>1022</c:v>
                </c:pt>
                <c:pt idx="6">
                  <c:v>965</c:v>
                </c:pt>
                <c:pt idx="7">
                  <c:v>900</c:v>
                </c:pt>
                <c:pt idx="8">
                  <c:v>880</c:v>
                </c:pt>
                <c:pt idx="9">
                  <c:v>993</c:v>
                </c:pt>
                <c:pt idx="10">
                  <c:v>903</c:v>
                </c:pt>
                <c:pt idx="11">
                  <c:v>710</c:v>
                </c:pt>
                <c:pt idx="12">
                  <c:v>316</c:v>
                </c:pt>
                <c:pt idx="13">
                  <c:v>82</c:v>
                </c:pt>
                <c:pt idx="14">
                  <c:v>37</c:v>
                </c:pt>
                <c:pt idx="15">
                  <c:v>19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D-498C-BFC9-ECF7DEB20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10.20'!$Z$83:$Z$90</c:f>
              <c:numCache>
                <c:formatCode>#,##0</c:formatCode>
                <c:ptCount val="8"/>
                <c:pt idx="0">
                  <c:v>729</c:v>
                </c:pt>
                <c:pt idx="1">
                  <c:v>662</c:v>
                </c:pt>
                <c:pt idx="2">
                  <c:v>1381</c:v>
                </c:pt>
                <c:pt idx="3">
                  <c:v>449</c:v>
                </c:pt>
                <c:pt idx="4">
                  <c:v>334</c:v>
                </c:pt>
                <c:pt idx="5">
                  <c:v>417</c:v>
                </c:pt>
                <c:pt idx="6">
                  <c:v>881</c:v>
                </c:pt>
                <c:pt idx="7">
                  <c:v>1025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CA-4484-89B0-67A77B4EB02F}"/>
            </c:ext>
          </c:extLst>
        </c:ser>
        <c:ser>
          <c:idx val="1"/>
          <c:order val="1"/>
          <c:tx>
            <c:strRef>
              <c:f>'Table 10.20'!$S$92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10.20'!$S$83:$S$90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10.20'!$Z$93:$Z$100</c:f>
              <c:numCache>
                <c:formatCode>#,##0</c:formatCode>
                <c:ptCount val="8"/>
                <c:pt idx="0">
                  <c:v>584</c:v>
                </c:pt>
                <c:pt idx="1">
                  <c:v>1224</c:v>
                </c:pt>
                <c:pt idx="2">
                  <c:v>283</c:v>
                </c:pt>
                <c:pt idx="3">
                  <c:v>1345</c:v>
                </c:pt>
                <c:pt idx="4">
                  <c:v>1245</c:v>
                </c:pt>
                <c:pt idx="5">
                  <c:v>743</c:v>
                </c:pt>
                <c:pt idx="6">
                  <c:v>85</c:v>
                </c:pt>
                <c:pt idx="7">
                  <c:v>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CA-4484-89B0-67A77B4EB0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10.1'!$S$1</c:f>
              <c:strCache>
                <c:ptCount val="1"/>
                <c:pt idx="0">
                  <c:v>Adelaide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10.1'!$AB$15:$AB$33</c:f>
              <c:numCache>
                <c:formatCode>0.0%</c:formatCode>
                <c:ptCount val="19"/>
                <c:pt idx="0">
                  <c:v>7.5431819838204213E-3</c:v>
                </c:pt>
                <c:pt idx="1">
                  <c:v>6.413526710881131E-3</c:v>
                </c:pt>
                <c:pt idx="2">
                  <c:v>3.5019313461117994E-2</c:v>
                </c:pt>
                <c:pt idx="3">
                  <c:v>3.862692223598863E-3</c:v>
                </c:pt>
                <c:pt idx="4">
                  <c:v>3.0646454340062676E-2</c:v>
                </c:pt>
                <c:pt idx="5">
                  <c:v>2.0698199839661834E-2</c:v>
                </c:pt>
                <c:pt idx="6">
                  <c:v>8.0241964871365062E-2</c:v>
                </c:pt>
                <c:pt idx="7">
                  <c:v>0.17473216237883535</c:v>
                </c:pt>
                <c:pt idx="8">
                  <c:v>2.2010057575978428E-2</c:v>
                </c:pt>
                <c:pt idx="9">
                  <c:v>2.2192260039355732E-2</c:v>
                </c:pt>
                <c:pt idx="10">
                  <c:v>3.5784563807302674E-2</c:v>
                </c:pt>
                <c:pt idx="11">
                  <c:v>1.8256686830405947E-2</c:v>
                </c:pt>
                <c:pt idx="12">
                  <c:v>0.11741126740033525</c:v>
                </c:pt>
                <c:pt idx="13">
                  <c:v>9.7514758399533566E-2</c:v>
                </c:pt>
                <c:pt idx="14">
                  <c:v>4.8101450331608481E-2</c:v>
                </c:pt>
                <c:pt idx="15">
                  <c:v>8.2537715909919096E-2</c:v>
                </c:pt>
                <c:pt idx="16">
                  <c:v>0.12152904307266234</c:v>
                </c:pt>
                <c:pt idx="17">
                  <c:v>2.9188834633044239E-2</c:v>
                </c:pt>
                <c:pt idx="18">
                  <c:v>2.846002477953502E-2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8F-4286-BD7A-4C7B9E0CA4B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8F-4286-BD7A-4C7B9E0CA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10.2'!$S$1</c:f>
              <c:strCache>
                <c:ptCount val="1"/>
                <c:pt idx="0">
                  <c:v>Adelaide Hills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10.2'!$V$8:$Z$8</c:f>
              <c:numCache>
                <c:formatCode>#,##0</c:formatCode>
                <c:ptCount val="5"/>
                <c:pt idx="0">
                  <c:v>45365</c:v>
                </c:pt>
                <c:pt idx="1">
                  <c:v>46969</c:v>
                </c:pt>
                <c:pt idx="2">
                  <c:v>47287.45</c:v>
                </c:pt>
                <c:pt idx="3">
                  <c:v>49417.84</c:v>
                </c:pt>
                <c:pt idx="4">
                  <c:v>49439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F3-4EC7-BB70-A8DB688F07C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42727.89</c:v>
                </c:pt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F3-4EC7-BB70-A8DB688F0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10.20'!$S$1</c:f>
              <c:strCache>
                <c:ptCount val="1"/>
                <c:pt idx="0">
                  <c:v>Gawler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10.20'!$V$8:$Z$8</c:f>
              <c:numCache>
                <c:formatCode>#,##0</c:formatCode>
                <c:ptCount val="5"/>
                <c:pt idx="0">
                  <c:v>45130.77</c:v>
                </c:pt>
                <c:pt idx="1">
                  <c:v>46134.48</c:v>
                </c:pt>
                <c:pt idx="2">
                  <c:v>46552.46</c:v>
                </c:pt>
                <c:pt idx="3">
                  <c:v>48009.58</c:v>
                </c:pt>
                <c:pt idx="4">
                  <c:v>48824.12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10-412E-ABD9-48D1ECF73D4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42727.89</c:v>
                </c:pt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10-412E-ABD9-48D1ECF73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10.21'!$S$4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10.21'!$U$4:$Y$4</c:f>
              <c:numCache>
                <c:formatCode>#,##0</c:formatCode>
                <c:ptCount val="5"/>
                <c:pt idx="1">
                  <c:v>3265</c:v>
                </c:pt>
                <c:pt idx="2">
                  <c:v>2883</c:v>
                </c:pt>
                <c:pt idx="3">
                  <c:v>3142</c:v>
                </c:pt>
                <c:pt idx="4">
                  <c:v>3258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50-4737-8C67-1205FC0EF845}"/>
            </c:ext>
          </c:extLst>
        </c:ser>
        <c:ser>
          <c:idx val="1"/>
          <c:order val="1"/>
          <c:tx>
            <c:strRef>
              <c:f>'Table 10.21'!$S$7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10.21'!$U$7:$Y$7</c:f>
              <c:numCache>
                <c:formatCode>#,##0</c:formatCode>
                <c:ptCount val="5"/>
                <c:pt idx="1">
                  <c:v>2065</c:v>
                </c:pt>
                <c:pt idx="2">
                  <c:v>1854</c:v>
                </c:pt>
                <c:pt idx="3">
                  <c:v>2049</c:v>
                </c:pt>
                <c:pt idx="4">
                  <c:v>2092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50-4737-8C67-1205FC0EF845}"/>
            </c:ext>
          </c:extLst>
        </c:ser>
        <c:ser>
          <c:idx val="2"/>
          <c:order val="2"/>
          <c:tx>
            <c:strRef>
              <c:f>'Table 10.21'!$S$11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10.21'!$U$11:$Y$11</c:f>
              <c:numCache>
                <c:formatCode>#,##0</c:formatCode>
                <c:ptCount val="5"/>
                <c:pt idx="1">
                  <c:v>2485</c:v>
                </c:pt>
                <c:pt idx="2">
                  <c:v>2279</c:v>
                </c:pt>
                <c:pt idx="3">
                  <c:v>2417</c:v>
                </c:pt>
                <c:pt idx="4">
                  <c:v>2509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50-4737-8C67-1205FC0EF845}"/>
            </c:ext>
          </c:extLst>
        </c:ser>
        <c:ser>
          <c:idx val="3"/>
          <c:order val="3"/>
          <c:tx>
            <c:strRef>
              <c:f>'Table 10.21'!$S$12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10.21'!$U$12:$Y$12</c:f>
              <c:numCache>
                <c:formatCode>#,##0</c:formatCode>
                <c:ptCount val="5"/>
                <c:pt idx="1">
                  <c:v>786</c:v>
                </c:pt>
                <c:pt idx="2">
                  <c:v>608</c:v>
                </c:pt>
                <c:pt idx="3">
                  <c:v>730</c:v>
                </c:pt>
                <c:pt idx="4">
                  <c:v>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50-4737-8C67-1205FC0EF8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10.21'!$S$1</c:f>
              <c:strCache>
                <c:ptCount val="1"/>
                <c:pt idx="0">
                  <c:v>Goyder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10.21'!$AB$15:$AB$33</c:f>
              <c:numCache>
                <c:formatCode>0.0%</c:formatCode>
                <c:ptCount val="19"/>
                <c:pt idx="0">
                  <c:v>0.23851590106007067</c:v>
                </c:pt>
                <c:pt idx="1">
                  <c:v>8.8339222614840993E-3</c:v>
                </c:pt>
                <c:pt idx="2">
                  <c:v>7.8916372202591289E-2</c:v>
                </c:pt>
                <c:pt idx="3">
                  <c:v>2.9446407538280331E-3</c:v>
                </c:pt>
                <c:pt idx="4">
                  <c:v>3.9458186101295645E-2</c:v>
                </c:pt>
                <c:pt idx="5">
                  <c:v>2.5618374558303889E-2</c:v>
                </c:pt>
                <c:pt idx="6">
                  <c:v>6.8021201413427559E-2</c:v>
                </c:pt>
                <c:pt idx="7">
                  <c:v>4.1224970553592463E-2</c:v>
                </c:pt>
                <c:pt idx="8">
                  <c:v>3.7102473498233215E-2</c:v>
                </c:pt>
                <c:pt idx="9">
                  <c:v>4.7114252061248524E-3</c:v>
                </c:pt>
                <c:pt idx="10">
                  <c:v>1.4428739693757362E-2</c:v>
                </c:pt>
                <c:pt idx="11">
                  <c:v>1.0306242638398116E-2</c:v>
                </c:pt>
                <c:pt idx="12">
                  <c:v>3.0624263839811542E-2</c:v>
                </c:pt>
                <c:pt idx="13">
                  <c:v>5.8303886925795051E-2</c:v>
                </c:pt>
                <c:pt idx="14">
                  <c:v>4.7408716136631328E-2</c:v>
                </c:pt>
                <c:pt idx="15">
                  <c:v>5.6242638398115427E-2</c:v>
                </c:pt>
                <c:pt idx="16">
                  <c:v>6.861012956419317E-2</c:v>
                </c:pt>
                <c:pt idx="17">
                  <c:v>1.0011778563015312E-2</c:v>
                </c:pt>
                <c:pt idx="18">
                  <c:v>2.8857479387514724E-2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53-43CC-B182-0BE5DF947B4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53-43CC-B182-0BE5DF947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10.21'!$S$63:$S$79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10.21'!$Y$44:$Y$60</c:f>
              <c:numCache>
                <c:formatCode>#,##0</c:formatCode>
                <c:ptCount val="17"/>
                <c:pt idx="0">
                  <c:v>3</c:v>
                </c:pt>
                <c:pt idx="1">
                  <c:v>45</c:v>
                </c:pt>
                <c:pt idx="2">
                  <c:v>94</c:v>
                </c:pt>
                <c:pt idx="3">
                  <c:v>160</c:v>
                </c:pt>
                <c:pt idx="4">
                  <c:v>179</c:v>
                </c:pt>
                <c:pt idx="5">
                  <c:v>169</c:v>
                </c:pt>
                <c:pt idx="6">
                  <c:v>128</c:v>
                </c:pt>
                <c:pt idx="7">
                  <c:v>130</c:v>
                </c:pt>
                <c:pt idx="8">
                  <c:v>147</c:v>
                </c:pt>
                <c:pt idx="9">
                  <c:v>164</c:v>
                </c:pt>
                <c:pt idx="10">
                  <c:v>184</c:v>
                </c:pt>
                <c:pt idx="11">
                  <c:v>193</c:v>
                </c:pt>
                <c:pt idx="12">
                  <c:v>114</c:v>
                </c:pt>
                <c:pt idx="13">
                  <c:v>51</c:v>
                </c:pt>
                <c:pt idx="14">
                  <c:v>23</c:v>
                </c:pt>
                <c:pt idx="15">
                  <c:v>17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87-4555-ABD4-0E88DFE9DBEE}"/>
            </c:ext>
          </c:extLst>
        </c:ser>
        <c:ser>
          <c:idx val="1"/>
          <c:order val="1"/>
          <c:tx>
            <c:strRef>
              <c:f>'Table 10.21'!$S$62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10.21'!$S$63:$S$79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10.21'!$Y$63:$Y$79</c:f>
              <c:numCache>
                <c:formatCode>#,##0</c:formatCode>
                <c:ptCount val="17"/>
                <c:pt idx="0">
                  <c:v>3</c:v>
                </c:pt>
                <c:pt idx="1">
                  <c:v>47</c:v>
                </c:pt>
                <c:pt idx="2">
                  <c:v>112</c:v>
                </c:pt>
                <c:pt idx="3">
                  <c:v>113</c:v>
                </c:pt>
                <c:pt idx="4">
                  <c:v>102</c:v>
                </c:pt>
                <c:pt idx="5">
                  <c:v>102</c:v>
                </c:pt>
                <c:pt idx="6">
                  <c:v>107</c:v>
                </c:pt>
                <c:pt idx="7">
                  <c:v>163</c:v>
                </c:pt>
                <c:pt idx="8">
                  <c:v>126</c:v>
                </c:pt>
                <c:pt idx="9">
                  <c:v>158</c:v>
                </c:pt>
                <c:pt idx="10">
                  <c:v>147</c:v>
                </c:pt>
                <c:pt idx="11">
                  <c:v>141</c:v>
                </c:pt>
                <c:pt idx="12">
                  <c:v>78</c:v>
                </c:pt>
                <c:pt idx="13">
                  <c:v>19</c:v>
                </c:pt>
                <c:pt idx="14">
                  <c:v>17</c:v>
                </c:pt>
                <c:pt idx="15">
                  <c:v>7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87-4555-ABD4-0E88DFE9DB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10.21'!$S$83:$S$90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10.21'!$Y$83:$Y$90</c:f>
              <c:numCache>
                <c:formatCode>#,##0</c:formatCode>
                <c:ptCount val="8"/>
                <c:pt idx="0">
                  <c:v>105</c:v>
                </c:pt>
                <c:pt idx="1">
                  <c:v>35</c:v>
                </c:pt>
                <c:pt idx="2">
                  <c:v>180</c:v>
                </c:pt>
                <c:pt idx="3">
                  <c:v>30</c:v>
                </c:pt>
                <c:pt idx="4">
                  <c:v>20</c:v>
                </c:pt>
                <c:pt idx="5">
                  <c:v>32</c:v>
                </c:pt>
                <c:pt idx="6">
                  <c:v>129</c:v>
                </c:pt>
                <c:pt idx="7">
                  <c:v>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D2-4ABF-B208-9F6FEAD1EE36}"/>
            </c:ext>
          </c:extLst>
        </c:ser>
        <c:ser>
          <c:idx val="1"/>
          <c:order val="1"/>
          <c:tx>
            <c:strRef>
              <c:f>'Table 10.21'!$S$92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10.21'!$S$83:$S$90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10.21'!$Y$93:$Y$100</c:f>
              <c:numCache>
                <c:formatCode>#,##0</c:formatCode>
                <c:ptCount val="8"/>
                <c:pt idx="0">
                  <c:v>48</c:v>
                </c:pt>
                <c:pt idx="1">
                  <c:v>129</c:v>
                </c:pt>
                <c:pt idx="2">
                  <c:v>46</c:v>
                </c:pt>
                <c:pt idx="3">
                  <c:v>122</c:v>
                </c:pt>
                <c:pt idx="4">
                  <c:v>120</c:v>
                </c:pt>
                <c:pt idx="5">
                  <c:v>98</c:v>
                </c:pt>
                <c:pt idx="6">
                  <c:v>7</c:v>
                </c:pt>
                <c:pt idx="7">
                  <c:v>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D2-4ABF-B208-9F6FEAD1E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10.21'!$S$1</c:f>
              <c:strCache>
                <c:ptCount val="1"/>
                <c:pt idx="0">
                  <c:v>Goyder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10.21'!$U$8:$Y$8</c:f>
              <c:numCache>
                <c:formatCode>#,##0</c:formatCode>
                <c:ptCount val="5"/>
                <c:pt idx="1">
                  <c:v>28041.51</c:v>
                </c:pt>
                <c:pt idx="2">
                  <c:v>29962</c:v>
                </c:pt>
                <c:pt idx="3">
                  <c:v>26766.02</c:v>
                </c:pt>
                <c:pt idx="4">
                  <c:v>28143.66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CA-4FE1-9BFE-FF4AC24DC4E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CA-4FE1-9BFE-FF4AC24DC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10.21'!$S$4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10.21'!$V$4:$Z$4</c:f>
              <c:numCache>
                <c:formatCode>#,##0</c:formatCode>
                <c:ptCount val="5"/>
                <c:pt idx="0">
                  <c:v>3265</c:v>
                </c:pt>
                <c:pt idx="1">
                  <c:v>2883</c:v>
                </c:pt>
                <c:pt idx="2">
                  <c:v>3142</c:v>
                </c:pt>
                <c:pt idx="3">
                  <c:v>3258</c:v>
                </c:pt>
                <c:pt idx="4">
                  <c:v>3394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5B-4F74-8802-611913260FB0}"/>
            </c:ext>
          </c:extLst>
        </c:ser>
        <c:ser>
          <c:idx val="1"/>
          <c:order val="1"/>
          <c:tx>
            <c:strRef>
              <c:f>'Table 10.21'!$S$7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10.21'!$V$7:$Z$7</c:f>
              <c:numCache>
                <c:formatCode>#,##0</c:formatCode>
                <c:ptCount val="5"/>
                <c:pt idx="0">
                  <c:v>2065</c:v>
                </c:pt>
                <c:pt idx="1">
                  <c:v>1854</c:v>
                </c:pt>
                <c:pt idx="2">
                  <c:v>2049</c:v>
                </c:pt>
                <c:pt idx="3">
                  <c:v>2092</c:v>
                </c:pt>
                <c:pt idx="4">
                  <c:v>2153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5B-4F74-8802-611913260FB0}"/>
            </c:ext>
          </c:extLst>
        </c:ser>
        <c:ser>
          <c:idx val="2"/>
          <c:order val="2"/>
          <c:tx>
            <c:strRef>
              <c:f>'Table 10.21'!$S$11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10.21'!$V$11:$Z$11</c:f>
              <c:numCache>
                <c:formatCode>#,##0</c:formatCode>
                <c:ptCount val="5"/>
                <c:pt idx="0">
                  <c:v>2485</c:v>
                </c:pt>
                <c:pt idx="1">
                  <c:v>2279</c:v>
                </c:pt>
                <c:pt idx="2">
                  <c:v>2417</c:v>
                </c:pt>
                <c:pt idx="3">
                  <c:v>2509</c:v>
                </c:pt>
                <c:pt idx="4">
                  <c:v>2625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5B-4F74-8802-611913260FB0}"/>
            </c:ext>
          </c:extLst>
        </c:ser>
        <c:ser>
          <c:idx val="3"/>
          <c:order val="3"/>
          <c:tx>
            <c:strRef>
              <c:f>'Table 10.21'!$S$12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10.21'!$V$12:$Z$12</c:f>
              <c:numCache>
                <c:formatCode>#,##0</c:formatCode>
                <c:ptCount val="5"/>
                <c:pt idx="0">
                  <c:v>786</c:v>
                </c:pt>
                <c:pt idx="1">
                  <c:v>608</c:v>
                </c:pt>
                <c:pt idx="2">
                  <c:v>730</c:v>
                </c:pt>
                <c:pt idx="3">
                  <c:v>749</c:v>
                </c:pt>
                <c:pt idx="4">
                  <c:v>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5B-4F74-8802-611913260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10.21'!$S$1</c:f>
              <c:strCache>
                <c:ptCount val="1"/>
                <c:pt idx="0">
                  <c:v>Goyder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10.21'!$AB$15:$AB$33</c:f>
              <c:numCache>
                <c:formatCode>0.0%</c:formatCode>
                <c:ptCount val="19"/>
                <c:pt idx="0">
                  <c:v>0.23851590106007067</c:v>
                </c:pt>
                <c:pt idx="1">
                  <c:v>8.8339222614840993E-3</c:v>
                </c:pt>
                <c:pt idx="2">
                  <c:v>7.8916372202591289E-2</c:v>
                </c:pt>
                <c:pt idx="3">
                  <c:v>2.9446407538280331E-3</c:v>
                </c:pt>
                <c:pt idx="4">
                  <c:v>3.9458186101295645E-2</c:v>
                </c:pt>
                <c:pt idx="5">
                  <c:v>2.5618374558303889E-2</c:v>
                </c:pt>
                <c:pt idx="6">
                  <c:v>6.8021201413427559E-2</c:v>
                </c:pt>
                <c:pt idx="7">
                  <c:v>4.1224970553592463E-2</c:v>
                </c:pt>
                <c:pt idx="8">
                  <c:v>3.7102473498233215E-2</c:v>
                </c:pt>
                <c:pt idx="9">
                  <c:v>4.7114252061248524E-3</c:v>
                </c:pt>
                <c:pt idx="10">
                  <c:v>1.4428739693757362E-2</c:v>
                </c:pt>
                <c:pt idx="11">
                  <c:v>1.0306242638398116E-2</c:v>
                </c:pt>
                <c:pt idx="12">
                  <c:v>3.0624263839811542E-2</c:v>
                </c:pt>
                <c:pt idx="13">
                  <c:v>5.8303886925795051E-2</c:v>
                </c:pt>
                <c:pt idx="14">
                  <c:v>4.7408716136631328E-2</c:v>
                </c:pt>
                <c:pt idx="15">
                  <c:v>5.6242638398115427E-2</c:v>
                </c:pt>
                <c:pt idx="16">
                  <c:v>6.861012956419317E-2</c:v>
                </c:pt>
                <c:pt idx="17">
                  <c:v>1.0011778563015312E-2</c:v>
                </c:pt>
                <c:pt idx="18">
                  <c:v>2.8857479387514724E-2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F8-460A-9274-5854D0AA144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F8-460A-9274-5854D0AA1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10.21'!$S$63:$S$79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10.21'!$Z$44:$Z$60</c:f>
              <c:numCache>
                <c:formatCode>#,##0</c:formatCode>
                <c:ptCount val="17"/>
                <c:pt idx="0">
                  <c:v>0</c:v>
                </c:pt>
                <c:pt idx="1">
                  <c:v>50</c:v>
                </c:pt>
                <c:pt idx="2">
                  <c:v>104</c:v>
                </c:pt>
                <c:pt idx="3">
                  <c:v>149</c:v>
                </c:pt>
                <c:pt idx="4">
                  <c:v>198</c:v>
                </c:pt>
                <c:pt idx="5">
                  <c:v>181</c:v>
                </c:pt>
                <c:pt idx="6">
                  <c:v>141</c:v>
                </c:pt>
                <c:pt idx="7">
                  <c:v>123</c:v>
                </c:pt>
                <c:pt idx="8">
                  <c:v>133</c:v>
                </c:pt>
                <c:pt idx="9">
                  <c:v>182</c:v>
                </c:pt>
                <c:pt idx="10">
                  <c:v>154</c:v>
                </c:pt>
                <c:pt idx="11">
                  <c:v>176</c:v>
                </c:pt>
                <c:pt idx="12">
                  <c:v>125</c:v>
                </c:pt>
                <c:pt idx="13">
                  <c:v>48</c:v>
                </c:pt>
                <c:pt idx="14">
                  <c:v>24</c:v>
                </c:pt>
                <c:pt idx="15">
                  <c:v>20</c:v>
                </c:pt>
                <c:pt idx="1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E5-4ACE-8BA7-EA82AE67EE01}"/>
            </c:ext>
          </c:extLst>
        </c:ser>
        <c:ser>
          <c:idx val="1"/>
          <c:order val="1"/>
          <c:tx>
            <c:strRef>
              <c:f>'Table 10.21'!$S$62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10.21'!$S$63:$S$79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10.21'!$Z$63:$Z$79</c:f>
              <c:numCache>
                <c:formatCode>#,##0</c:formatCode>
                <c:ptCount val="17"/>
                <c:pt idx="0">
                  <c:v>12</c:v>
                </c:pt>
                <c:pt idx="1">
                  <c:v>59</c:v>
                </c:pt>
                <c:pt idx="2">
                  <c:v>136</c:v>
                </c:pt>
                <c:pt idx="3">
                  <c:v>103</c:v>
                </c:pt>
                <c:pt idx="4">
                  <c:v>100</c:v>
                </c:pt>
                <c:pt idx="5">
                  <c:v>128</c:v>
                </c:pt>
                <c:pt idx="6">
                  <c:v>122</c:v>
                </c:pt>
                <c:pt idx="7">
                  <c:v>146</c:v>
                </c:pt>
                <c:pt idx="8">
                  <c:v>153</c:v>
                </c:pt>
                <c:pt idx="9">
                  <c:v>151</c:v>
                </c:pt>
                <c:pt idx="10">
                  <c:v>168</c:v>
                </c:pt>
                <c:pt idx="11">
                  <c:v>153</c:v>
                </c:pt>
                <c:pt idx="12">
                  <c:v>93</c:v>
                </c:pt>
                <c:pt idx="13">
                  <c:v>20</c:v>
                </c:pt>
                <c:pt idx="14">
                  <c:v>18</c:v>
                </c:pt>
                <c:pt idx="15">
                  <c:v>10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E5-4ACE-8BA7-EA82AE67E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10.21'!$Z$83:$Z$90</c:f>
              <c:numCache>
                <c:formatCode>#,##0</c:formatCode>
                <c:ptCount val="8"/>
                <c:pt idx="0">
                  <c:v>102</c:v>
                </c:pt>
                <c:pt idx="1">
                  <c:v>42</c:v>
                </c:pt>
                <c:pt idx="2">
                  <c:v>195</c:v>
                </c:pt>
                <c:pt idx="3">
                  <c:v>25</c:v>
                </c:pt>
                <c:pt idx="4">
                  <c:v>21</c:v>
                </c:pt>
                <c:pt idx="5">
                  <c:v>28</c:v>
                </c:pt>
                <c:pt idx="6">
                  <c:v>136</c:v>
                </c:pt>
                <c:pt idx="7">
                  <c:v>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46-49C5-A978-05B009BAE727}"/>
            </c:ext>
          </c:extLst>
        </c:ser>
        <c:ser>
          <c:idx val="1"/>
          <c:order val="1"/>
          <c:tx>
            <c:strRef>
              <c:f>'Table 10.21'!$S$92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10.21'!$S$83:$S$90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10.21'!$Z$93:$Z$100</c:f>
              <c:numCache>
                <c:formatCode>#,##0</c:formatCode>
                <c:ptCount val="8"/>
                <c:pt idx="0">
                  <c:v>45</c:v>
                </c:pt>
                <c:pt idx="1">
                  <c:v>134</c:v>
                </c:pt>
                <c:pt idx="2">
                  <c:v>43</c:v>
                </c:pt>
                <c:pt idx="3">
                  <c:v>130</c:v>
                </c:pt>
                <c:pt idx="4">
                  <c:v>130</c:v>
                </c:pt>
                <c:pt idx="5">
                  <c:v>95</c:v>
                </c:pt>
                <c:pt idx="6">
                  <c:v>6</c:v>
                </c:pt>
                <c:pt idx="7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46-49C5-A978-05B009BAE7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10.3'!$U$4:$Y$4</c:f>
              <c:numCache>
                <c:formatCode>#,##0</c:formatCode>
                <c:ptCount val="5"/>
                <c:pt idx="1">
                  <c:v>6820</c:v>
                </c:pt>
                <c:pt idx="2">
                  <c:v>6791</c:v>
                </c:pt>
                <c:pt idx="3">
                  <c:v>7105</c:v>
                </c:pt>
                <c:pt idx="4">
                  <c:v>7515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C4-4B23-A151-6B291A5834F2}"/>
            </c:ext>
          </c:extLst>
        </c:ser>
        <c:ser>
          <c:idx val="1"/>
          <c:order val="1"/>
          <c:tx>
            <c:strRef>
              <c:f>'Table 10.3'!$S$7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10.3'!$U$7:$Y$7</c:f>
              <c:numCache>
                <c:formatCode>#,##0</c:formatCode>
                <c:ptCount val="5"/>
                <c:pt idx="1">
                  <c:v>5086</c:v>
                </c:pt>
                <c:pt idx="2">
                  <c:v>5063</c:v>
                </c:pt>
                <c:pt idx="3">
                  <c:v>5429</c:v>
                </c:pt>
                <c:pt idx="4">
                  <c:v>5557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C4-4B23-A151-6B291A5834F2}"/>
            </c:ext>
          </c:extLst>
        </c:ser>
        <c:ser>
          <c:idx val="2"/>
          <c:order val="2"/>
          <c:tx>
            <c:strRef>
              <c:f>'Table 10.3'!$S$11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10.3'!$U$11:$Y$11</c:f>
              <c:numCache>
                <c:formatCode>#,##0</c:formatCode>
                <c:ptCount val="5"/>
                <c:pt idx="1">
                  <c:v>5889</c:v>
                </c:pt>
                <c:pt idx="2">
                  <c:v>5949</c:v>
                </c:pt>
                <c:pt idx="3">
                  <c:v>6165</c:v>
                </c:pt>
                <c:pt idx="4">
                  <c:v>6547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C4-4B23-A151-6B291A5834F2}"/>
            </c:ext>
          </c:extLst>
        </c:ser>
        <c:ser>
          <c:idx val="3"/>
          <c:order val="3"/>
          <c:tx>
            <c:strRef>
              <c:f>'Table 10.3'!$S$12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10.3'!$U$12:$Y$12</c:f>
              <c:numCache>
                <c:formatCode>#,##0</c:formatCode>
                <c:ptCount val="5"/>
                <c:pt idx="1">
                  <c:v>930</c:v>
                </c:pt>
                <c:pt idx="2">
                  <c:v>839</c:v>
                </c:pt>
                <c:pt idx="3">
                  <c:v>943</c:v>
                </c:pt>
                <c:pt idx="4">
                  <c:v>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6C4-4B23-A151-6B291A5834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10.21'!$S$1</c:f>
              <c:strCache>
                <c:ptCount val="1"/>
                <c:pt idx="0">
                  <c:v>Goyder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10.21'!$V$8:$Z$8</c:f>
              <c:numCache>
                <c:formatCode>#,##0</c:formatCode>
                <c:ptCount val="5"/>
                <c:pt idx="0">
                  <c:v>28041.51</c:v>
                </c:pt>
                <c:pt idx="1">
                  <c:v>29962</c:v>
                </c:pt>
                <c:pt idx="2">
                  <c:v>26766.02</c:v>
                </c:pt>
                <c:pt idx="3">
                  <c:v>28143.66</c:v>
                </c:pt>
                <c:pt idx="4">
                  <c:v>27920.99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FC-4EA7-9995-4F1F7C9FFE5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42727.89</c:v>
                </c:pt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FC-4EA7-9995-4F1F7C9FF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10.22'!$S$4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10.22'!$U$4:$Y$4</c:f>
              <c:numCache>
                <c:formatCode>#,##0</c:formatCode>
                <c:ptCount val="5"/>
                <c:pt idx="1">
                  <c:v>5946</c:v>
                </c:pt>
                <c:pt idx="2">
                  <c:v>6035</c:v>
                </c:pt>
                <c:pt idx="3">
                  <c:v>6365</c:v>
                </c:pt>
                <c:pt idx="4">
                  <c:v>6725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98-45CF-A0A6-87C5BA8BCF3E}"/>
            </c:ext>
          </c:extLst>
        </c:ser>
        <c:ser>
          <c:idx val="1"/>
          <c:order val="1"/>
          <c:tx>
            <c:strRef>
              <c:f>'Table 10.22'!$S$7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10.22'!$U$7:$Y$7</c:f>
              <c:numCache>
                <c:formatCode>#,##0</c:formatCode>
                <c:ptCount val="5"/>
                <c:pt idx="1">
                  <c:v>4064</c:v>
                </c:pt>
                <c:pt idx="2">
                  <c:v>4090</c:v>
                </c:pt>
                <c:pt idx="3">
                  <c:v>4333</c:v>
                </c:pt>
                <c:pt idx="4">
                  <c:v>4497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98-45CF-A0A6-87C5BA8BCF3E}"/>
            </c:ext>
          </c:extLst>
        </c:ser>
        <c:ser>
          <c:idx val="2"/>
          <c:order val="2"/>
          <c:tx>
            <c:strRef>
              <c:f>'Table 10.22'!$S$11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10.22'!$U$11:$Y$11</c:f>
              <c:numCache>
                <c:formatCode>#,##0</c:formatCode>
                <c:ptCount val="5"/>
                <c:pt idx="1">
                  <c:v>4698</c:v>
                </c:pt>
                <c:pt idx="2">
                  <c:v>4856</c:v>
                </c:pt>
                <c:pt idx="3">
                  <c:v>5088</c:v>
                </c:pt>
                <c:pt idx="4">
                  <c:v>5402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98-45CF-A0A6-87C5BA8BCF3E}"/>
            </c:ext>
          </c:extLst>
        </c:ser>
        <c:ser>
          <c:idx val="3"/>
          <c:order val="3"/>
          <c:tx>
            <c:strRef>
              <c:f>'Table 10.22'!$S$12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10.22'!$U$12:$Y$12</c:f>
              <c:numCache>
                <c:formatCode>#,##0</c:formatCode>
                <c:ptCount val="5"/>
                <c:pt idx="1">
                  <c:v>1246</c:v>
                </c:pt>
                <c:pt idx="2">
                  <c:v>1178</c:v>
                </c:pt>
                <c:pt idx="3">
                  <c:v>1278</c:v>
                </c:pt>
                <c:pt idx="4">
                  <c:v>1323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E98-45CF-A0A6-87C5BA8BCF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10.22'!$S$1</c:f>
              <c:strCache>
                <c:ptCount val="1"/>
                <c:pt idx="0">
                  <c:v>Grant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10.22'!$AB$15:$AB$33</c:f>
              <c:numCache>
                <c:formatCode>0.0%</c:formatCode>
                <c:ptCount val="19"/>
                <c:pt idx="0">
                  <c:v>0.16414320079241546</c:v>
                </c:pt>
                <c:pt idx="1">
                  <c:v>4.3865855384179996E-3</c:v>
                </c:pt>
                <c:pt idx="2">
                  <c:v>7.0043865855384177E-2</c:v>
                </c:pt>
                <c:pt idx="3">
                  <c:v>6.3676241686712893E-3</c:v>
                </c:pt>
                <c:pt idx="4">
                  <c:v>7.1317390689118437E-2</c:v>
                </c:pt>
                <c:pt idx="5">
                  <c:v>3.2828640158483087E-2</c:v>
                </c:pt>
                <c:pt idx="6">
                  <c:v>7.5986981746144044E-2</c:v>
                </c:pt>
                <c:pt idx="7">
                  <c:v>6.452525824253573E-2</c:v>
                </c:pt>
                <c:pt idx="8">
                  <c:v>3.3253148436394507E-2</c:v>
                </c:pt>
                <c:pt idx="9">
                  <c:v>3.8205745012027735E-3</c:v>
                </c:pt>
                <c:pt idx="10">
                  <c:v>1.9951889061836706E-2</c:v>
                </c:pt>
                <c:pt idx="11">
                  <c:v>1.6131314560633932E-2</c:v>
                </c:pt>
                <c:pt idx="12">
                  <c:v>3.1979623602660254E-2</c:v>
                </c:pt>
                <c:pt idx="13">
                  <c:v>5.2639026461015988E-2</c:v>
                </c:pt>
                <c:pt idx="14">
                  <c:v>3.3677656714305927E-2</c:v>
                </c:pt>
                <c:pt idx="15">
                  <c:v>6.410074996462431E-2</c:v>
                </c:pt>
                <c:pt idx="16">
                  <c:v>9.4523843214942685E-2</c:v>
                </c:pt>
                <c:pt idx="17">
                  <c:v>2.0093391821140512E-2</c:v>
                </c:pt>
                <c:pt idx="18">
                  <c:v>3.2121126361964056E-2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2A-49DF-9A7C-AD4935FF144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2A-49DF-9A7C-AD4935FF1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10.22'!$S$63:$S$79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10.22'!$Y$44:$Y$60</c:f>
              <c:numCache>
                <c:formatCode>#,##0</c:formatCode>
                <c:ptCount val="17"/>
                <c:pt idx="0">
                  <c:v>17</c:v>
                </c:pt>
                <c:pt idx="1">
                  <c:v>160</c:v>
                </c:pt>
                <c:pt idx="2">
                  <c:v>208</c:v>
                </c:pt>
                <c:pt idx="3">
                  <c:v>292</c:v>
                </c:pt>
                <c:pt idx="4">
                  <c:v>292</c:v>
                </c:pt>
                <c:pt idx="5">
                  <c:v>277</c:v>
                </c:pt>
                <c:pt idx="6">
                  <c:v>272</c:v>
                </c:pt>
                <c:pt idx="7">
                  <c:v>292</c:v>
                </c:pt>
                <c:pt idx="8">
                  <c:v>338</c:v>
                </c:pt>
                <c:pt idx="9">
                  <c:v>387</c:v>
                </c:pt>
                <c:pt idx="10">
                  <c:v>353</c:v>
                </c:pt>
                <c:pt idx="11">
                  <c:v>285</c:v>
                </c:pt>
                <c:pt idx="12">
                  <c:v>166</c:v>
                </c:pt>
                <c:pt idx="13">
                  <c:v>90</c:v>
                </c:pt>
                <c:pt idx="14">
                  <c:v>29</c:v>
                </c:pt>
                <c:pt idx="15">
                  <c:v>14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D0-4429-B499-CB89EC360F81}"/>
            </c:ext>
          </c:extLst>
        </c:ser>
        <c:ser>
          <c:idx val="1"/>
          <c:order val="1"/>
          <c:tx>
            <c:strRef>
              <c:f>'Table 10.22'!$S$62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10.22'!$S$63:$S$79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10.22'!$Y$63:$Y$79</c:f>
              <c:numCache>
                <c:formatCode>#,##0</c:formatCode>
                <c:ptCount val="17"/>
                <c:pt idx="0">
                  <c:v>12</c:v>
                </c:pt>
                <c:pt idx="1">
                  <c:v>151</c:v>
                </c:pt>
                <c:pt idx="2">
                  <c:v>294</c:v>
                </c:pt>
                <c:pt idx="3">
                  <c:v>248</c:v>
                </c:pt>
                <c:pt idx="4">
                  <c:v>271</c:v>
                </c:pt>
                <c:pt idx="5">
                  <c:v>259</c:v>
                </c:pt>
                <c:pt idx="6">
                  <c:v>270</c:v>
                </c:pt>
                <c:pt idx="7">
                  <c:v>333</c:v>
                </c:pt>
                <c:pt idx="8">
                  <c:v>298</c:v>
                </c:pt>
                <c:pt idx="9">
                  <c:v>382</c:v>
                </c:pt>
                <c:pt idx="10">
                  <c:v>274</c:v>
                </c:pt>
                <c:pt idx="11">
                  <c:v>221</c:v>
                </c:pt>
                <c:pt idx="12">
                  <c:v>101</c:v>
                </c:pt>
                <c:pt idx="13">
                  <c:v>66</c:v>
                </c:pt>
                <c:pt idx="14">
                  <c:v>34</c:v>
                </c:pt>
                <c:pt idx="15">
                  <c:v>15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D0-4429-B499-CB89EC360F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10.22'!$S$83:$S$90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10.22'!$Y$83:$Y$90</c:f>
              <c:numCache>
                <c:formatCode>#,##0</c:formatCode>
                <c:ptCount val="8"/>
                <c:pt idx="0">
                  <c:v>215</c:v>
                </c:pt>
                <c:pt idx="1">
                  <c:v>149</c:v>
                </c:pt>
                <c:pt idx="2">
                  <c:v>451</c:v>
                </c:pt>
                <c:pt idx="3">
                  <c:v>79</c:v>
                </c:pt>
                <c:pt idx="4">
                  <c:v>41</c:v>
                </c:pt>
                <c:pt idx="5">
                  <c:v>88</c:v>
                </c:pt>
                <c:pt idx="6">
                  <c:v>274</c:v>
                </c:pt>
                <c:pt idx="7">
                  <c:v>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C5-4C3D-8872-3BD59CFF2151}"/>
            </c:ext>
          </c:extLst>
        </c:ser>
        <c:ser>
          <c:idx val="1"/>
          <c:order val="1"/>
          <c:tx>
            <c:strRef>
              <c:f>'Table 10.22'!$S$92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10.22'!$S$83:$S$90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10.22'!$Y$93:$Y$100</c:f>
              <c:numCache>
                <c:formatCode>#,##0</c:formatCode>
                <c:ptCount val="8"/>
                <c:pt idx="0">
                  <c:v>142</c:v>
                </c:pt>
                <c:pt idx="1">
                  <c:v>315</c:v>
                </c:pt>
                <c:pt idx="2">
                  <c:v>77</c:v>
                </c:pt>
                <c:pt idx="3">
                  <c:v>363</c:v>
                </c:pt>
                <c:pt idx="4">
                  <c:v>350</c:v>
                </c:pt>
                <c:pt idx="5">
                  <c:v>237</c:v>
                </c:pt>
                <c:pt idx="6">
                  <c:v>21</c:v>
                </c:pt>
                <c:pt idx="7">
                  <c:v>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C5-4C3D-8872-3BD59CFF2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10.22'!$S$1</c:f>
              <c:strCache>
                <c:ptCount val="1"/>
                <c:pt idx="0">
                  <c:v>Grant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10.22'!$U$8:$Y$8</c:f>
              <c:numCache>
                <c:formatCode>#,##0</c:formatCode>
                <c:ptCount val="5"/>
                <c:pt idx="1">
                  <c:v>37742.769999999997</c:v>
                </c:pt>
                <c:pt idx="2">
                  <c:v>37055.370000000003</c:v>
                </c:pt>
                <c:pt idx="3">
                  <c:v>37522.199999999997</c:v>
                </c:pt>
                <c:pt idx="4">
                  <c:v>39636.519999999997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87-45E5-AC18-697DD30E84E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87-45E5-AC18-697DD30E84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10.22'!$S$4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10.22'!$V$4:$Z$4</c:f>
              <c:numCache>
                <c:formatCode>#,##0</c:formatCode>
                <c:ptCount val="5"/>
                <c:pt idx="0">
                  <c:v>5946</c:v>
                </c:pt>
                <c:pt idx="1">
                  <c:v>6035</c:v>
                </c:pt>
                <c:pt idx="2">
                  <c:v>6365</c:v>
                </c:pt>
                <c:pt idx="3">
                  <c:v>6725</c:v>
                </c:pt>
                <c:pt idx="4">
                  <c:v>7068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D0-435C-8583-745704FD7A8D}"/>
            </c:ext>
          </c:extLst>
        </c:ser>
        <c:ser>
          <c:idx val="1"/>
          <c:order val="1"/>
          <c:tx>
            <c:strRef>
              <c:f>'Table 10.22'!$S$7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10.22'!$V$7:$Z$7</c:f>
              <c:numCache>
                <c:formatCode>#,##0</c:formatCode>
                <c:ptCount val="5"/>
                <c:pt idx="0">
                  <c:v>4064</c:v>
                </c:pt>
                <c:pt idx="1">
                  <c:v>4090</c:v>
                </c:pt>
                <c:pt idx="2">
                  <c:v>4333</c:v>
                </c:pt>
                <c:pt idx="3">
                  <c:v>4497</c:v>
                </c:pt>
                <c:pt idx="4">
                  <c:v>4694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D0-435C-8583-745704FD7A8D}"/>
            </c:ext>
          </c:extLst>
        </c:ser>
        <c:ser>
          <c:idx val="2"/>
          <c:order val="2"/>
          <c:tx>
            <c:strRef>
              <c:f>'Table 10.22'!$S$11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10.22'!$V$11:$Z$11</c:f>
              <c:numCache>
                <c:formatCode>#,##0</c:formatCode>
                <c:ptCount val="5"/>
                <c:pt idx="0">
                  <c:v>4698</c:v>
                </c:pt>
                <c:pt idx="1">
                  <c:v>4856</c:v>
                </c:pt>
                <c:pt idx="2">
                  <c:v>5088</c:v>
                </c:pt>
                <c:pt idx="3">
                  <c:v>5402</c:v>
                </c:pt>
                <c:pt idx="4">
                  <c:v>5681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D0-435C-8583-745704FD7A8D}"/>
            </c:ext>
          </c:extLst>
        </c:ser>
        <c:ser>
          <c:idx val="3"/>
          <c:order val="3"/>
          <c:tx>
            <c:strRef>
              <c:f>'Table 10.22'!$S$12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10.22'!$V$12:$Z$12</c:f>
              <c:numCache>
                <c:formatCode>#,##0</c:formatCode>
                <c:ptCount val="5"/>
                <c:pt idx="0">
                  <c:v>1246</c:v>
                </c:pt>
                <c:pt idx="1">
                  <c:v>1178</c:v>
                </c:pt>
                <c:pt idx="2">
                  <c:v>1278</c:v>
                </c:pt>
                <c:pt idx="3">
                  <c:v>1323</c:v>
                </c:pt>
                <c:pt idx="4">
                  <c:v>1385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D0-435C-8583-745704FD7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10.22'!$S$1</c:f>
              <c:strCache>
                <c:ptCount val="1"/>
                <c:pt idx="0">
                  <c:v>Grant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10.22'!$AB$15:$AB$33</c:f>
              <c:numCache>
                <c:formatCode>0.0%</c:formatCode>
                <c:ptCount val="19"/>
                <c:pt idx="0">
                  <c:v>0.16414320079241546</c:v>
                </c:pt>
                <c:pt idx="1">
                  <c:v>4.3865855384179996E-3</c:v>
                </c:pt>
                <c:pt idx="2">
                  <c:v>7.0043865855384177E-2</c:v>
                </c:pt>
                <c:pt idx="3">
                  <c:v>6.3676241686712893E-3</c:v>
                </c:pt>
                <c:pt idx="4">
                  <c:v>7.1317390689118437E-2</c:v>
                </c:pt>
                <c:pt idx="5">
                  <c:v>3.2828640158483087E-2</c:v>
                </c:pt>
                <c:pt idx="6">
                  <c:v>7.5986981746144044E-2</c:v>
                </c:pt>
                <c:pt idx="7">
                  <c:v>6.452525824253573E-2</c:v>
                </c:pt>
                <c:pt idx="8">
                  <c:v>3.3253148436394507E-2</c:v>
                </c:pt>
                <c:pt idx="9">
                  <c:v>3.8205745012027735E-3</c:v>
                </c:pt>
                <c:pt idx="10">
                  <c:v>1.9951889061836706E-2</c:v>
                </c:pt>
                <c:pt idx="11">
                  <c:v>1.6131314560633932E-2</c:v>
                </c:pt>
                <c:pt idx="12">
                  <c:v>3.1979623602660254E-2</c:v>
                </c:pt>
                <c:pt idx="13">
                  <c:v>5.2639026461015988E-2</c:v>
                </c:pt>
                <c:pt idx="14">
                  <c:v>3.3677656714305927E-2</c:v>
                </c:pt>
                <c:pt idx="15">
                  <c:v>6.410074996462431E-2</c:v>
                </c:pt>
                <c:pt idx="16">
                  <c:v>9.4523843214942685E-2</c:v>
                </c:pt>
                <c:pt idx="17">
                  <c:v>2.0093391821140512E-2</c:v>
                </c:pt>
                <c:pt idx="18">
                  <c:v>3.2121126361964056E-2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2E-4367-9F02-4F1431C09B9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2E-4367-9F02-4F1431C09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10.22'!$S$63:$S$79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10.22'!$Z$44:$Z$60</c:f>
              <c:numCache>
                <c:formatCode>#,##0</c:formatCode>
                <c:ptCount val="17"/>
                <c:pt idx="0">
                  <c:v>12</c:v>
                </c:pt>
                <c:pt idx="1">
                  <c:v>163</c:v>
                </c:pt>
                <c:pt idx="2">
                  <c:v>269</c:v>
                </c:pt>
                <c:pt idx="3">
                  <c:v>300</c:v>
                </c:pt>
                <c:pt idx="4">
                  <c:v>282</c:v>
                </c:pt>
                <c:pt idx="5">
                  <c:v>276</c:v>
                </c:pt>
                <c:pt idx="6">
                  <c:v>298</c:v>
                </c:pt>
                <c:pt idx="7">
                  <c:v>340</c:v>
                </c:pt>
                <c:pt idx="8">
                  <c:v>353</c:v>
                </c:pt>
                <c:pt idx="9">
                  <c:v>347</c:v>
                </c:pt>
                <c:pt idx="10">
                  <c:v>377</c:v>
                </c:pt>
                <c:pt idx="11">
                  <c:v>283</c:v>
                </c:pt>
                <c:pt idx="12">
                  <c:v>187</c:v>
                </c:pt>
                <c:pt idx="13">
                  <c:v>93</c:v>
                </c:pt>
                <c:pt idx="14">
                  <c:v>42</c:v>
                </c:pt>
                <c:pt idx="15">
                  <c:v>17</c:v>
                </c:pt>
                <c:pt idx="1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B1-41C6-B994-E3201B1C2253}"/>
            </c:ext>
          </c:extLst>
        </c:ser>
        <c:ser>
          <c:idx val="1"/>
          <c:order val="1"/>
          <c:tx>
            <c:strRef>
              <c:f>'Table 10.22'!$S$62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10.22'!$S$63:$S$79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10.22'!$Z$63:$Z$79</c:f>
              <c:numCache>
                <c:formatCode>#,##0</c:formatCode>
                <c:ptCount val="17"/>
                <c:pt idx="0">
                  <c:v>16</c:v>
                </c:pt>
                <c:pt idx="1">
                  <c:v>168</c:v>
                </c:pt>
                <c:pt idx="2">
                  <c:v>311</c:v>
                </c:pt>
                <c:pt idx="3">
                  <c:v>258</c:v>
                </c:pt>
                <c:pt idx="4">
                  <c:v>257</c:v>
                </c:pt>
                <c:pt idx="5">
                  <c:v>251</c:v>
                </c:pt>
                <c:pt idx="6">
                  <c:v>315</c:v>
                </c:pt>
                <c:pt idx="7">
                  <c:v>373</c:v>
                </c:pt>
                <c:pt idx="8">
                  <c:v>302</c:v>
                </c:pt>
                <c:pt idx="9">
                  <c:v>390</c:v>
                </c:pt>
                <c:pt idx="10">
                  <c:v>305</c:v>
                </c:pt>
                <c:pt idx="11">
                  <c:v>232</c:v>
                </c:pt>
                <c:pt idx="12">
                  <c:v>106</c:v>
                </c:pt>
                <c:pt idx="13">
                  <c:v>74</c:v>
                </c:pt>
                <c:pt idx="14">
                  <c:v>37</c:v>
                </c:pt>
                <c:pt idx="15">
                  <c:v>7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B1-41C6-B994-E3201B1C2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10.22'!$Z$83:$Z$90</c:f>
              <c:numCache>
                <c:formatCode>#,##0</c:formatCode>
                <c:ptCount val="8"/>
                <c:pt idx="0">
                  <c:v>218</c:v>
                </c:pt>
                <c:pt idx="1">
                  <c:v>163</c:v>
                </c:pt>
                <c:pt idx="2">
                  <c:v>470</c:v>
                </c:pt>
                <c:pt idx="3">
                  <c:v>82</c:v>
                </c:pt>
                <c:pt idx="4">
                  <c:v>44</c:v>
                </c:pt>
                <c:pt idx="5">
                  <c:v>94</c:v>
                </c:pt>
                <c:pt idx="6">
                  <c:v>284</c:v>
                </c:pt>
                <c:pt idx="7">
                  <c:v>510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C4-4E84-B116-CD289AB750B3}"/>
            </c:ext>
          </c:extLst>
        </c:ser>
        <c:ser>
          <c:idx val="1"/>
          <c:order val="1"/>
          <c:tx>
            <c:strRef>
              <c:f>'Table 10.22'!$S$92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10.22'!$S$83:$S$90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10.22'!$Z$93:$Z$100</c:f>
              <c:numCache>
                <c:formatCode>#,##0</c:formatCode>
                <c:ptCount val="8"/>
                <c:pt idx="0">
                  <c:v>150</c:v>
                </c:pt>
                <c:pt idx="1">
                  <c:v>320</c:v>
                </c:pt>
                <c:pt idx="2">
                  <c:v>73</c:v>
                </c:pt>
                <c:pt idx="3">
                  <c:v>366</c:v>
                </c:pt>
                <c:pt idx="4">
                  <c:v>340</c:v>
                </c:pt>
                <c:pt idx="5">
                  <c:v>249</c:v>
                </c:pt>
                <c:pt idx="6">
                  <c:v>21</c:v>
                </c:pt>
                <c:pt idx="7">
                  <c:v>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C4-4E84-B116-CD289AB750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10.3'!$S$1</c:f>
              <c:strCache>
                <c:ptCount val="1"/>
                <c:pt idx="0">
                  <c:v>Adelaide Plains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10.3'!$AB$15:$AB$33</c:f>
              <c:numCache>
                <c:formatCode>0.0%</c:formatCode>
                <c:ptCount val="19"/>
                <c:pt idx="0">
                  <c:v>4.9303197095678652E-2</c:v>
                </c:pt>
                <c:pt idx="1">
                  <c:v>1.0656985595502986E-2</c:v>
                </c:pt>
                <c:pt idx="2">
                  <c:v>7.7643752195807478E-2</c:v>
                </c:pt>
                <c:pt idx="3">
                  <c:v>1.1008314790959128E-2</c:v>
                </c:pt>
                <c:pt idx="4">
                  <c:v>9.567865089588945E-2</c:v>
                </c:pt>
                <c:pt idx="5">
                  <c:v>4.953741655931608E-2</c:v>
                </c:pt>
                <c:pt idx="6">
                  <c:v>8.2562360932193463E-2</c:v>
                </c:pt>
                <c:pt idx="7">
                  <c:v>3.8294882304719523E-2</c:v>
                </c:pt>
                <c:pt idx="8">
                  <c:v>7.2490923995784051E-2</c:v>
                </c:pt>
                <c:pt idx="9">
                  <c:v>3.9817308818362804E-3</c:v>
                </c:pt>
                <c:pt idx="10">
                  <c:v>2.8808994027403678E-2</c:v>
                </c:pt>
                <c:pt idx="11">
                  <c:v>1.1476753718233985E-2</c:v>
                </c:pt>
                <c:pt idx="12">
                  <c:v>4.6609673263848225E-2</c:v>
                </c:pt>
                <c:pt idx="13">
                  <c:v>0.10329078346410586</c:v>
                </c:pt>
                <c:pt idx="14">
                  <c:v>5.2933598782058791E-2</c:v>
                </c:pt>
                <c:pt idx="15">
                  <c:v>5.2582269586602649E-2</c:v>
                </c:pt>
                <c:pt idx="16">
                  <c:v>0.10551586836866143</c:v>
                </c:pt>
                <c:pt idx="17">
                  <c:v>1.5224265136432838E-2</c:v>
                </c:pt>
                <c:pt idx="18">
                  <c:v>4.0519967209275087E-2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F5-4873-8FAB-BCC91617B2A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F5-4873-8FAB-BCC91617B2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10.22'!$S$1</c:f>
              <c:strCache>
                <c:ptCount val="1"/>
                <c:pt idx="0">
                  <c:v>Grant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10.22'!$V$8:$Z$8</c:f>
              <c:numCache>
                <c:formatCode>#,##0</c:formatCode>
                <c:ptCount val="5"/>
                <c:pt idx="0">
                  <c:v>37742.769999999997</c:v>
                </c:pt>
                <c:pt idx="1">
                  <c:v>37055.370000000003</c:v>
                </c:pt>
                <c:pt idx="2">
                  <c:v>37522.199999999997</c:v>
                </c:pt>
                <c:pt idx="3">
                  <c:v>39636.519999999997</c:v>
                </c:pt>
                <c:pt idx="4">
                  <c:v>39465.5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5A-4020-83C8-FFEBCDFDF82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42727.89</c:v>
                </c:pt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5A-4020-83C8-FFEBCDFDF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10.23'!$S$4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10.23'!$U$4:$Y$4</c:f>
              <c:numCache>
                <c:formatCode>#,##0</c:formatCode>
                <c:ptCount val="5"/>
                <c:pt idx="1">
                  <c:v>28908</c:v>
                </c:pt>
                <c:pt idx="2">
                  <c:v>29089</c:v>
                </c:pt>
                <c:pt idx="3">
                  <c:v>29058</c:v>
                </c:pt>
                <c:pt idx="4">
                  <c:v>29542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6D-4518-B19A-D865AB9E6167}"/>
            </c:ext>
          </c:extLst>
        </c:ser>
        <c:ser>
          <c:idx val="1"/>
          <c:order val="1"/>
          <c:tx>
            <c:strRef>
              <c:f>'Table 10.23'!$S$7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10.23'!$U$7:$Y$7</c:f>
              <c:numCache>
                <c:formatCode>#,##0</c:formatCode>
                <c:ptCount val="5"/>
                <c:pt idx="1">
                  <c:v>20518</c:v>
                </c:pt>
                <c:pt idx="2">
                  <c:v>20591</c:v>
                </c:pt>
                <c:pt idx="3">
                  <c:v>20769</c:v>
                </c:pt>
                <c:pt idx="4">
                  <c:v>20696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6D-4518-B19A-D865AB9E6167}"/>
            </c:ext>
          </c:extLst>
        </c:ser>
        <c:ser>
          <c:idx val="2"/>
          <c:order val="2"/>
          <c:tx>
            <c:strRef>
              <c:f>'Table 10.23'!$S$11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10.23'!$U$11:$Y$11</c:f>
              <c:numCache>
                <c:formatCode>#,##0</c:formatCode>
                <c:ptCount val="5"/>
                <c:pt idx="1">
                  <c:v>25854</c:v>
                </c:pt>
                <c:pt idx="2">
                  <c:v>25857</c:v>
                </c:pt>
                <c:pt idx="3">
                  <c:v>25798</c:v>
                </c:pt>
                <c:pt idx="4">
                  <c:v>26269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6D-4518-B19A-D865AB9E6167}"/>
            </c:ext>
          </c:extLst>
        </c:ser>
        <c:ser>
          <c:idx val="3"/>
          <c:order val="3"/>
          <c:tx>
            <c:strRef>
              <c:f>'Table 10.23'!$S$12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10.23'!$U$12:$Y$12</c:f>
              <c:numCache>
                <c:formatCode>#,##0</c:formatCode>
                <c:ptCount val="5"/>
                <c:pt idx="1">
                  <c:v>3055</c:v>
                </c:pt>
                <c:pt idx="2">
                  <c:v>3227</c:v>
                </c:pt>
                <c:pt idx="3">
                  <c:v>3265</c:v>
                </c:pt>
                <c:pt idx="4">
                  <c:v>3273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6D-4518-B19A-D865AB9E61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10.23'!$S$1</c:f>
              <c:strCache>
                <c:ptCount val="1"/>
                <c:pt idx="0">
                  <c:v>Holdfast Bay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10.23'!$AB$15:$AB$33</c:f>
              <c:numCache>
                <c:formatCode>0.0%</c:formatCode>
                <c:ptCount val="19"/>
                <c:pt idx="0">
                  <c:v>5.8013052936910807E-3</c:v>
                </c:pt>
                <c:pt idx="1">
                  <c:v>9.6478229340732097E-3</c:v>
                </c:pt>
                <c:pt idx="2">
                  <c:v>4.1996405713024564E-2</c:v>
                </c:pt>
                <c:pt idx="3">
                  <c:v>6.99940095217076E-3</c:v>
                </c:pt>
                <c:pt idx="4">
                  <c:v>5.7666235772614052E-2</c:v>
                </c:pt>
                <c:pt idx="5">
                  <c:v>2.938487246587004E-2</c:v>
                </c:pt>
                <c:pt idx="6">
                  <c:v>7.9168899959012523E-2</c:v>
                </c:pt>
                <c:pt idx="7">
                  <c:v>7.8349150297947479E-2</c:v>
                </c:pt>
                <c:pt idx="8">
                  <c:v>2.9605574297695243E-2</c:v>
                </c:pt>
                <c:pt idx="9">
                  <c:v>1.3210581076394362E-2</c:v>
                </c:pt>
                <c:pt idx="10">
                  <c:v>4.2847684207207491E-2</c:v>
                </c:pt>
                <c:pt idx="11">
                  <c:v>1.8728126872024468E-2</c:v>
                </c:pt>
                <c:pt idx="12">
                  <c:v>8.670429107418734E-2</c:v>
                </c:pt>
                <c:pt idx="13">
                  <c:v>8.2101081438975945E-2</c:v>
                </c:pt>
                <c:pt idx="14">
                  <c:v>6.8543683198284827E-2</c:v>
                </c:pt>
                <c:pt idx="15">
                  <c:v>0.10038780464735</c:v>
                </c:pt>
                <c:pt idx="16">
                  <c:v>0.15871614591543967</c:v>
                </c:pt>
                <c:pt idx="17">
                  <c:v>2.8848882302865971E-2</c:v>
                </c:pt>
                <c:pt idx="18">
                  <c:v>3.6352744584922915E-2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B4-4999-AD71-9167FA9E3B4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B4-4999-AD71-9167FA9E3B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10.23'!$S$63:$S$79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10.23'!$Y$44:$Y$60</c:f>
              <c:numCache>
                <c:formatCode>#,##0</c:formatCode>
                <c:ptCount val="17"/>
                <c:pt idx="0">
                  <c:v>14</c:v>
                </c:pt>
                <c:pt idx="1">
                  <c:v>305</c:v>
                </c:pt>
                <c:pt idx="2">
                  <c:v>768</c:v>
                </c:pt>
                <c:pt idx="3">
                  <c:v>1214</c:v>
                </c:pt>
                <c:pt idx="4">
                  <c:v>1552</c:v>
                </c:pt>
                <c:pt idx="5">
                  <c:v>1620</c:v>
                </c:pt>
                <c:pt idx="6">
                  <c:v>1458</c:v>
                </c:pt>
                <c:pt idx="7">
                  <c:v>1305</c:v>
                </c:pt>
                <c:pt idx="8">
                  <c:v>1265</c:v>
                </c:pt>
                <c:pt idx="9">
                  <c:v>1251</c:v>
                </c:pt>
                <c:pt idx="10">
                  <c:v>1259</c:v>
                </c:pt>
                <c:pt idx="11">
                  <c:v>1095</c:v>
                </c:pt>
                <c:pt idx="12">
                  <c:v>674</c:v>
                </c:pt>
                <c:pt idx="13">
                  <c:v>320</c:v>
                </c:pt>
                <c:pt idx="14">
                  <c:v>123</c:v>
                </c:pt>
                <c:pt idx="15">
                  <c:v>42</c:v>
                </c:pt>
                <c:pt idx="16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AB-40D4-97C9-E469213AF4F5}"/>
            </c:ext>
          </c:extLst>
        </c:ser>
        <c:ser>
          <c:idx val="1"/>
          <c:order val="1"/>
          <c:tx>
            <c:strRef>
              <c:f>'Table 10.23'!$S$62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10.23'!$S$63:$S$79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10.23'!$Y$63:$Y$79</c:f>
              <c:numCache>
                <c:formatCode>#,##0</c:formatCode>
                <c:ptCount val="17"/>
                <c:pt idx="0">
                  <c:v>30</c:v>
                </c:pt>
                <c:pt idx="1">
                  <c:v>388</c:v>
                </c:pt>
                <c:pt idx="2">
                  <c:v>876</c:v>
                </c:pt>
                <c:pt idx="3">
                  <c:v>1337</c:v>
                </c:pt>
                <c:pt idx="4">
                  <c:v>1719</c:v>
                </c:pt>
                <c:pt idx="5">
                  <c:v>1541</c:v>
                </c:pt>
                <c:pt idx="6">
                  <c:v>1490</c:v>
                </c:pt>
                <c:pt idx="7">
                  <c:v>1418</c:v>
                </c:pt>
                <c:pt idx="8">
                  <c:v>1506</c:v>
                </c:pt>
                <c:pt idx="9">
                  <c:v>1413</c:v>
                </c:pt>
                <c:pt idx="10">
                  <c:v>1427</c:v>
                </c:pt>
                <c:pt idx="11">
                  <c:v>1071</c:v>
                </c:pt>
                <c:pt idx="12">
                  <c:v>585</c:v>
                </c:pt>
                <c:pt idx="13">
                  <c:v>236</c:v>
                </c:pt>
                <c:pt idx="14">
                  <c:v>85</c:v>
                </c:pt>
                <c:pt idx="15">
                  <c:v>51</c:v>
                </c:pt>
                <c:pt idx="16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AB-40D4-97C9-E469213AF4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10.23'!$S$83:$S$90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10.23'!$Y$83:$Y$90</c:f>
              <c:numCache>
                <c:formatCode>#,##0</c:formatCode>
                <c:ptCount val="8"/>
                <c:pt idx="0">
                  <c:v>1668</c:v>
                </c:pt>
                <c:pt idx="1">
                  <c:v>2103</c:v>
                </c:pt>
                <c:pt idx="2">
                  <c:v>1310</c:v>
                </c:pt>
                <c:pt idx="3">
                  <c:v>897</c:v>
                </c:pt>
                <c:pt idx="4">
                  <c:v>633</c:v>
                </c:pt>
                <c:pt idx="5">
                  <c:v>593</c:v>
                </c:pt>
                <c:pt idx="6">
                  <c:v>401</c:v>
                </c:pt>
                <c:pt idx="7">
                  <c:v>690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8C-438E-B2B6-8CAE68A21BE7}"/>
            </c:ext>
          </c:extLst>
        </c:ser>
        <c:ser>
          <c:idx val="1"/>
          <c:order val="1"/>
          <c:tx>
            <c:strRef>
              <c:f>'Table 10.23'!$S$92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10.23'!$S$83:$S$90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10.23'!$Y$93:$Y$100</c:f>
              <c:numCache>
                <c:formatCode>#,##0</c:formatCode>
                <c:ptCount val="8"/>
                <c:pt idx="0">
                  <c:v>1182</c:v>
                </c:pt>
                <c:pt idx="1">
                  <c:v>2889</c:v>
                </c:pt>
                <c:pt idx="2">
                  <c:v>286</c:v>
                </c:pt>
                <c:pt idx="3">
                  <c:v>1481</c:v>
                </c:pt>
                <c:pt idx="4">
                  <c:v>1827</c:v>
                </c:pt>
                <c:pt idx="5">
                  <c:v>898</c:v>
                </c:pt>
                <c:pt idx="6">
                  <c:v>43</c:v>
                </c:pt>
                <c:pt idx="7">
                  <c:v>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8C-438E-B2B6-8CAE68A21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10.23'!$S$1</c:f>
              <c:strCache>
                <c:ptCount val="1"/>
                <c:pt idx="0">
                  <c:v>Holdfast Bay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10.23'!$U$8:$Y$8</c:f>
              <c:numCache>
                <c:formatCode>#,##0</c:formatCode>
                <c:ptCount val="5"/>
                <c:pt idx="1">
                  <c:v>46674.38</c:v>
                </c:pt>
                <c:pt idx="2">
                  <c:v>47920.5</c:v>
                </c:pt>
                <c:pt idx="3">
                  <c:v>48047.360000000001</c:v>
                </c:pt>
                <c:pt idx="4">
                  <c:v>49881.5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ED-404F-80D9-5D1FEE76D06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ED-404F-80D9-5D1FEE76D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10.23'!$S$4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10.23'!$V$4:$Z$4</c:f>
              <c:numCache>
                <c:formatCode>#,##0</c:formatCode>
                <c:ptCount val="5"/>
                <c:pt idx="0">
                  <c:v>28908</c:v>
                </c:pt>
                <c:pt idx="1">
                  <c:v>29089</c:v>
                </c:pt>
                <c:pt idx="2">
                  <c:v>29058</c:v>
                </c:pt>
                <c:pt idx="3">
                  <c:v>29542</c:v>
                </c:pt>
                <c:pt idx="4">
                  <c:v>31715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00-4A1E-90F0-952AAB770824}"/>
            </c:ext>
          </c:extLst>
        </c:ser>
        <c:ser>
          <c:idx val="1"/>
          <c:order val="1"/>
          <c:tx>
            <c:strRef>
              <c:f>'Table 10.23'!$S$7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10.23'!$V$7:$Z$7</c:f>
              <c:numCache>
                <c:formatCode>#,##0</c:formatCode>
                <c:ptCount val="5"/>
                <c:pt idx="0">
                  <c:v>20518</c:v>
                </c:pt>
                <c:pt idx="1">
                  <c:v>20591</c:v>
                </c:pt>
                <c:pt idx="2">
                  <c:v>20769</c:v>
                </c:pt>
                <c:pt idx="3">
                  <c:v>20696</c:v>
                </c:pt>
                <c:pt idx="4">
                  <c:v>21174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00-4A1E-90F0-952AAB770824}"/>
            </c:ext>
          </c:extLst>
        </c:ser>
        <c:ser>
          <c:idx val="2"/>
          <c:order val="2"/>
          <c:tx>
            <c:strRef>
              <c:f>'Table 10.23'!$S$11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10.23'!$V$11:$Z$11</c:f>
              <c:numCache>
                <c:formatCode>#,##0</c:formatCode>
                <c:ptCount val="5"/>
                <c:pt idx="0">
                  <c:v>25854</c:v>
                </c:pt>
                <c:pt idx="1">
                  <c:v>25857</c:v>
                </c:pt>
                <c:pt idx="2">
                  <c:v>25798</c:v>
                </c:pt>
                <c:pt idx="3">
                  <c:v>26269</c:v>
                </c:pt>
                <c:pt idx="4">
                  <c:v>28449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00-4A1E-90F0-952AAB770824}"/>
            </c:ext>
          </c:extLst>
        </c:ser>
        <c:ser>
          <c:idx val="3"/>
          <c:order val="3"/>
          <c:tx>
            <c:strRef>
              <c:f>'Table 10.23'!$S$12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10.23'!$V$12:$Z$12</c:f>
              <c:numCache>
                <c:formatCode>#,##0</c:formatCode>
                <c:ptCount val="5"/>
                <c:pt idx="0">
                  <c:v>3055</c:v>
                </c:pt>
                <c:pt idx="1">
                  <c:v>3227</c:v>
                </c:pt>
                <c:pt idx="2">
                  <c:v>3265</c:v>
                </c:pt>
                <c:pt idx="3">
                  <c:v>3273</c:v>
                </c:pt>
                <c:pt idx="4">
                  <c:v>3270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00-4A1E-90F0-952AAB7708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10.23'!$S$1</c:f>
              <c:strCache>
                <c:ptCount val="1"/>
                <c:pt idx="0">
                  <c:v>Holdfast Bay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10.23'!$AB$15:$AB$33</c:f>
              <c:numCache>
                <c:formatCode>0.0%</c:formatCode>
                <c:ptCount val="19"/>
                <c:pt idx="0">
                  <c:v>5.8013052936910807E-3</c:v>
                </c:pt>
                <c:pt idx="1">
                  <c:v>9.6478229340732097E-3</c:v>
                </c:pt>
                <c:pt idx="2">
                  <c:v>4.1996405713024564E-2</c:v>
                </c:pt>
                <c:pt idx="3">
                  <c:v>6.99940095217076E-3</c:v>
                </c:pt>
                <c:pt idx="4">
                  <c:v>5.7666235772614052E-2</c:v>
                </c:pt>
                <c:pt idx="5">
                  <c:v>2.938487246587004E-2</c:v>
                </c:pt>
                <c:pt idx="6">
                  <c:v>7.9168899959012523E-2</c:v>
                </c:pt>
                <c:pt idx="7">
                  <c:v>7.8349150297947479E-2</c:v>
                </c:pt>
                <c:pt idx="8">
                  <c:v>2.9605574297695243E-2</c:v>
                </c:pt>
                <c:pt idx="9">
                  <c:v>1.3210581076394362E-2</c:v>
                </c:pt>
                <c:pt idx="10">
                  <c:v>4.2847684207207491E-2</c:v>
                </c:pt>
                <c:pt idx="11">
                  <c:v>1.8728126872024468E-2</c:v>
                </c:pt>
                <c:pt idx="12">
                  <c:v>8.670429107418734E-2</c:v>
                </c:pt>
                <c:pt idx="13">
                  <c:v>8.2101081438975945E-2</c:v>
                </c:pt>
                <c:pt idx="14">
                  <c:v>6.8543683198284827E-2</c:v>
                </c:pt>
                <c:pt idx="15">
                  <c:v>0.10038780464735</c:v>
                </c:pt>
                <c:pt idx="16">
                  <c:v>0.15871614591543967</c:v>
                </c:pt>
                <c:pt idx="17">
                  <c:v>2.8848882302865971E-2</c:v>
                </c:pt>
                <c:pt idx="18">
                  <c:v>3.6352744584922915E-2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5A-474E-8E78-08D45E7E9FA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5A-474E-8E78-08D45E7E9F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10.23'!$S$63:$S$79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10.23'!$Z$44:$Z$60</c:f>
              <c:numCache>
                <c:formatCode>#,##0</c:formatCode>
                <c:ptCount val="17"/>
                <c:pt idx="0">
                  <c:v>36</c:v>
                </c:pt>
                <c:pt idx="1">
                  <c:v>349</c:v>
                </c:pt>
                <c:pt idx="2">
                  <c:v>915</c:v>
                </c:pt>
                <c:pt idx="3">
                  <c:v>1270</c:v>
                </c:pt>
                <c:pt idx="4">
                  <c:v>1609</c:v>
                </c:pt>
                <c:pt idx="5">
                  <c:v>1672</c:v>
                </c:pt>
                <c:pt idx="6">
                  <c:v>1548</c:v>
                </c:pt>
                <c:pt idx="7">
                  <c:v>1345</c:v>
                </c:pt>
                <c:pt idx="8">
                  <c:v>1247</c:v>
                </c:pt>
                <c:pt idx="9">
                  <c:v>1372</c:v>
                </c:pt>
                <c:pt idx="10">
                  <c:v>1241</c:v>
                </c:pt>
                <c:pt idx="11">
                  <c:v>1168</c:v>
                </c:pt>
                <c:pt idx="12">
                  <c:v>708</c:v>
                </c:pt>
                <c:pt idx="13">
                  <c:v>313</c:v>
                </c:pt>
                <c:pt idx="14">
                  <c:v>135</c:v>
                </c:pt>
                <c:pt idx="15">
                  <c:v>60</c:v>
                </c:pt>
                <c:pt idx="16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53-42F9-8117-C87143282253}"/>
            </c:ext>
          </c:extLst>
        </c:ser>
        <c:ser>
          <c:idx val="1"/>
          <c:order val="1"/>
          <c:tx>
            <c:strRef>
              <c:f>'Table 10.23'!$S$62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10.23'!$S$63:$S$79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10.23'!$Z$63:$Z$79</c:f>
              <c:numCache>
                <c:formatCode>#,##0</c:formatCode>
                <c:ptCount val="17"/>
                <c:pt idx="0">
                  <c:v>39</c:v>
                </c:pt>
                <c:pt idx="1">
                  <c:v>511</c:v>
                </c:pt>
                <c:pt idx="2">
                  <c:v>1059</c:v>
                </c:pt>
                <c:pt idx="3">
                  <c:v>1485</c:v>
                </c:pt>
                <c:pt idx="4">
                  <c:v>1898</c:v>
                </c:pt>
                <c:pt idx="5">
                  <c:v>1616</c:v>
                </c:pt>
                <c:pt idx="6">
                  <c:v>1677</c:v>
                </c:pt>
                <c:pt idx="7">
                  <c:v>1542</c:v>
                </c:pt>
                <c:pt idx="8">
                  <c:v>1527</c:v>
                </c:pt>
                <c:pt idx="9">
                  <c:v>1541</c:v>
                </c:pt>
                <c:pt idx="10">
                  <c:v>1460</c:v>
                </c:pt>
                <c:pt idx="11">
                  <c:v>1224</c:v>
                </c:pt>
                <c:pt idx="12">
                  <c:v>639</c:v>
                </c:pt>
                <c:pt idx="13">
                  <c:v>271</c:v>
                </c:pt>
                <c:pt idx="14">
                  <c:v>98</c:v>
                </c:pt>
                <c:pt idx="15">
                  <c:v>55</c:v>
                </c:pt>
                <c:pt idx="16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53-42F9-8117-C87143282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10.23'!$Z$83:$Z$90</c:f>
              <c:numCache>
                <c:formatCode>#,##0</c:formatCode>
                <c:ptCount val="8"/>
                <c:pt idx="0">
                  <c:v>1700</c:v>
                </c:pt>
                <c:pt idx="1">
                  <c:v>2174</c:v>
                </c:pt>
                <c:pt idx="2">
                  <c:v>1328</c:v>
                </c:pt>
                <c:pt idx="3">
                  <c:v>910</c:v>
                </c:pt>
                <c:pt idx="4">
                  <c:v>625</c:v>
                </c:pt>
                <c:pt idx="5">
                  <c:v>592</c:v>
                </c:pt>
                <c:pt idx="6">
                  <c:v>389</c:v>
                </c:pt>
                <c:pt idx="7">
                  <c:v>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6C-4A84-BD09-373F8A4B30A1}"/>
            </c:ext>
          </c:extLst>
        </c:ser>
        <c:ser>
          <c:idx val="1"/>
          <c:order val="1"/>
          <c:tx>
            <c:strRef>
              <c:f>'Table 10.23'!$S$92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10.23'!$S$83:$S$90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10.23'!$Z$93:$Z$100</c:f>
              <c:numCache>
                <c:formatCode>#,##0</c:formatCode>
                <c:ptCount val="8"/>
                <c:pt idx="0">
                  <c:v>1225</c:v>
                </c:pt>
                <c:pt idx="1">
                  <c:v>3076</c:v>
                </c:pt>
                <c:pt idx="2">
                  <c:v>290</c:v>
                </c:pt>
                <c:pt idx="3">
                  <c:v>1499</c:v>
                </c:pt>
                <c:pt idx="4">
                  <c:v>1843</c:v>
                </c:pt>
                <c:pt idx="5">
                  <c:v>940</c:v>
                </c:pt>
                <c:pt idx="6">
                  <c:v>50</c:v>
                </c:pt>
                <c:pt idx="7">
                  <c:v>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6C-4A84-BD09-373F8A4B3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10.3'!$Y$44:$Y$60</c:f>
              <c:numCache>
                <c:formatCode>#,##0</c:formatCode>
                <c:ptCount val="17"/>
                <c:pt idx="0">
                  <c:v>5</c:v>
                </c:pt>
                <c:pt idx="1">
                  <c:v>77</c:v>
                </c:pt>
                <c:pt idx="2">
                  <c:v>254</c:v>
                </c:pt>
                <c:pt idx="3">
                  <c:v>313</c:v>
                </c:pt>
                <c:pt idx="4">
                  <c:v>459</c:v>
                </c:pt>
                <c:pt idx="5">
                  <c:v>437</c:v>
                </c:pt>
                <c:pt idx="6">
                  <c:v>392</c:v>
                </c:pt>
                <c:pt idx="7">
                  <c:v>347</c:v>
                </c:pt>
                <c:pt idx="8">
                  <c:v>416</c:v>
                </c:pt>
                <c:pt idx="9">
                  <c:v>428</c:v>
                </c:pt>
                <c:pt idx="10">
                  <c:v>412</c:v>
                </c:pt>
                <c:pt idx="11">
                  <c:v>316</c:v>
                </c:pt>
                <c:pt idx="12">
                  <c:v>129</c:v>
                </c:pt>
                <c:pt idx="13">
                  <c:v>60</c:v>
                </c:pt>
                <c:pt idx="14">
                  <c:v>13</c:v>
                </c:pt>
                <c:pt idx="15">
                  <c:v>7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B3-45E1-98C3-70E7A2B7B9D0}"/>
            </c:ext>
          </c:extLst>
        </c:ser>
        <c:ser>
          <c:idx val="1"/>
          <c:order val="1"/>
          <c:tx>
            <c:strRef>
              <c:f>'Table 10.3'!$S$62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10.3'!$Y$63:$Y$79</c:f>
              <c:numCache>
                <c:formatCode>#,##0</c:formatCode>
                <c:ptCount val="17"/>
                <c:pt idx="0">
                  <c:v>6</c:v>
                </c:pt>
                <c:pt idx="1">
                  <c:v>90</c:v>
                </c:pt>
                <c:pt idx="2">
                  <c:v>234</c:v>
                </c:pt>
                <c:pt idx="3">
                  <c:v>333</c:v>
                </c:pt>
                <c:pt idx="4">
                  <c:v>324</c:v>
                </c:pt>
                <c:pt idx="5">
                  <c:v>330</c:v>
                </c:pt>
                <c:pt idx="6">
                  <c:v>334</c:v>
                </c:pt>
                <c:pt idx="7">
                  <c:v>290</c:v>
                </c:pt>
                <c:pt idx="8">
                  <c:v>369</c:v>
                </c:pt>
                <c:pt idx="9">
                  <c:v>392</c:v>
                </c:pt>
                <c:pt idx="10">
                  <c:v>361</c:v>
                </c:pt>
                <c:pt idx="11">
                  <c:v>234</c:v>
                </c:pt>
                <c:pt idx="12">
                  <c:v>94</c:v>
                </c:pt>
                <c:pt idx="13">
                  <c:v>29</c:v>
                </c:pt>
                <c:pt idx="14">
                  <c:v>10</c:v>
                </c:pt>
                <c:pt idx="15">
                  <c:v>5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B3-45E1-98C3-70E7A2B7B9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10.23'!$S$1</c:f>
              <c:strCache>
                <c:ptCount val="1"/>
                <c:pt idx="0">
                  <c:v>Holdfast Bay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10.23'!$V$8:$Z$8</c:f>
              <c:numCache>
                <c:formatCode>#,##0</c:formatCode>
                <c:ptCount val="5"/>
                <c:pt idx="0">
                  <c:v>46674.38</c:v>
                </c:pt>
                <c:pt idx="1">
                  <c:v>47920.5</c:v>
                </c:pt>
                <c:pt idx="2">
                  <c:v>48047.360000000001</c:v>
                </c:pt>
                <c:pt idx="3">
                  <c:v>49881.5</c:v>
                </c:pt>
                <c:pt idx="4">
                  <c:v>50000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83-4500-BEA0-5F826416432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42727.89</c:v>
                </c:pt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83-4500-BEA0-5F82641643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10.24'!$S$4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10.24'!$U$4:$Y$4</c:f>
              <c:numCache>
                <c:formatCode>#,##0</c:formatCode>
                <c:ptCount val="5"/>
                <c:pt idx="1">
                  <c:v>4314</c:v>
                </c:pt>
                <c:pt idx="2">
                  <c:v>4013</c:v>
                </c:pt>
                <c:pt idx="3">
                  <c:v>4449</c:v>
                </c:pt>
                <c:pt idx="4">
                  <c:v>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69-4495-B42F-89F532A904F8}"/>
            </c:ext>
          </c:extLst>
        </c:ser>
        <c:ser>
          <c:idx val="1"/>
          <c:order val="1"/>
          <c:tx>
            <c:strRef>
              <c:f>'Table 10.24'!$S$7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10.24'!$U$7:$Y$7</c:f>
              <c:numCache>
                <c:formatCode>#,##0</c:formatCode>
                <c:ptCount val="5"/>
                <c:pt idx="1">
                  <c:v>2739</c:v>
                </c:pt>
                <c:pt idx="2">
                  <c:v>2513</c:v>
                </c:pt>
                <c:pt idx="3">
                  <c:v>2828</c:v>
                </c:pt>
                <c:pt idx="4">
                  <c:v>2890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69-4495-B42F-89F532A904F8}"/>
            </c:ext>
          </c:extLst>
        </c:ser>
        <c:ser>
          <c:idx val="2"/>
          <c:order val="2"/>
          <c:tx>
            <c:strRef>
              <c:f>'Table 10.24'!$S$11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10.24'!$U$11:$Y$11</c:f>
              <c:numCache>
                <c:formatCode>#,##0</c:formatCode>
                <c:ptCount val="5"/>
                <c:pt idx="1">
                  <c:v>3306</c:v>
                </c:pt>
                <c:pt idx="2">
                  <c:v>3184</c:v>
                </c:pt>
                <c:pt idx="3">
                  <c:v>3413</c:v>
                </c:pt>
                <c:pt idx="4">
                  <c:v>3524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69-4495-B42F-89F532A904F8}"/>
            </c:ext>
          </c:extLst>
        </c:ser>
        <c:ser>
          <c:idx val="3"/>
          <c:order val="3"/>
          <c:tx>
            <c:strRef>
              <c:f>'Table 10.24'!$S$12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10.24'!$U$12:$Y$12</c:f>
              <c:numCache>
                <c:formatCode>#,##0</c:formatCode>
                <c:ptCount val="5"/>
                <c:pt idx="1">
                  <c:v>1008</c:v>
                </c:pt>
                <c:pt idx="2">
                  <c:v>830</c:v>
                </c:pt>
                <c:pt idx="3">
                  <c:v>1036</c:v>
                </c:pt>
                <c:pt idx="4">
                  <c:v>1125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169-4495-B42F-89F532A904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10.24'!$S$1</c:f>
              <c:strCache>
                <c:ptCount val="1"/>
                <c:pt idx="0">
                  <c:v>Kangaroo Island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10.24'!$AB$15:$AB$33</c:f>
              <c:numCache>
                <c:formatCode>0.0%</c:formatCode>
                <c:ptCount val="19"/>
                <c:pt idx="0">
                  <c:v>0.19751037344398339</c:v>
                </c:pt>
                <c:pt idx="1">
                  <c:v>6.0165975103734443E-3</c:v>
                </c:pt>
                <c:pt idx="2">
                  <c:v>2.9045643153526972E-2</c:v>
                </c:pt>
                <c:pt idx="3">
                  <c:v>6.2240663900414933E-3</c:v>
                </c:pt>
                <c:pt idx="4">
                  <c:v>6.1410788381742736E-2</c:v>
                </c:pt>
                <c:pt idx="5">
                  <c:v>2.1369294605809129E-2</c:v>
                </c:pt>
                <c:pt idx="6">
                  <c:v>8.2780082987551865E-2</c:v>
                </c:pt>
                <c:pt idx="7">
                  <c:v>9.0456431535269707E-2</c:v>
                </c:pt>
                <c:pt idx="8">
                  <c:v>5.1452282157676346E-2</c:v>
                </c:pt>
                <c:pt idx="9">
                  <c:v>3.9419087136929459E-3</c:v>
                </c:pt>
                <c:pt idx="10">
                  <c:v>1.5975103734439833E-2</c:v>
                </c:pt>
                <c:pt idx="11">
                  <c:v>1.4522821576763486E-2</c:v>
                </c:pt>
                <c:pt idx="12">
                  <c:v>4.3360995850622405E-2</c:v>
                </c:pt>
                <c:pt idx="13">
                  <c:v>5.9751037344398343E-2</c:v>
                </c:pt>
                <c:pt idx="14">
                  <c:v>4.7717842323651449E-2</c:v>
                </c:pt>
                <c:pt idx="15">
                  <c:v>5.2489626556016598E-2</c:v>
                </c:pt>
                <c:pt idx="16">
                  <c:v>7.5933609958506218E-2</c:v>
                </c:pt>
                <c:pt idx="17">
                  <c:v>1.2863070539419087E-2</c:v>
                </c:pt>
                <c:pt idx="18">
                  <c:v>2.4688796680497924E-2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22-424B-A56C-59AFF40045C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22-424B-A56C-59AFF4004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10.24'!$S$63:$S$79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10.24'!$Y$44:$Y$60</c:f>
              <c:numCache>
                <c:formatCode>#,##0</c:formatCode>
                <c:ptCount val="17"/>
                <c:pt idx="0">
                  <c:v>8</c:v>
                </c:pt>
                <c:pt idx="1">
                  <c:v>64</c:v>
                </c:pt>
                <c:pt idx="2">
                  <c:v>135</c:v>
                </c:pt>
                <c:pt idx="3">
                  <c:v>176</c:v>
                </c:pt>
                <c:pt idx="4">
                  <c:v>218</c:v>
                </c:pt>
                <c:pt idx="5">
                  <c:v>208</c:v>
                </c:pt>
                <c:pt idx="6">
                  <c:v>217</c:v>
                </c:pt>
                <c:pt idx="7">
                  <c:v>138</c:v>
                </c:pt>
                <c:pt idx="8">
                  <c:v>199</c:v>
                </c:pt>
                <c:pt idx="9">
                  <c:v>218</c:v>
                </c:pt>
                <c:pt idx="10">
                  <c:v>219</c:v>
                </c:pt>
                <c:pt idx="11">
                  <c:v>218</c:v>
                </c:pt>
                <c:pt idx="12">
                  <c:v>130</c:v>
                </c:pt>
                <c:pt idx="13">
                  <c:v>68</c:v>
                </c:pt>
                <c:pt idx="14">
                  <c:v>40</c:v>
                </c:pt>
                <c:pt idx="15">
                  <c:v>19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88-4858-AC1E-EEC20B0D0C73}"/>
            </c:ext>
          </c:extLst>
        </c:ser>
        <c:ser>
          <c:idx val="1"/>
          <c:order val="1"/>
          <c:tx>
            <c:strRef>
              <c:f>'Table 10.24'!$S$62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10.24'!$S$63:$S$79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10.24'!$Y$63:$Y$79</c:f>
              <c:numCache>
                <c:formatCode>#,##0</c:formatCode>
                <c:ptCount val="17"/>
                <c:pt idx="0">
                  <c:v>4</c:v>
                </c:pt>
                <c:pt idx="1">
                  <c:v>62</c:v>
                </c:pt>
                <c:pt idx="2">
                  <c:v>160</c:v>
                </c:pt>
                <c:pt idx="3">
                  <c:v>187</c:v>
                </c:pt>
                <c:pt idx="4">
                  <c:v>194</c:v>
                </c:pt>
                <c:pt idx="5">
                  <c:v>204</c:v>
                </c:pt>
                <c:pt idx="6">
                  <c:v>225</c:v>
                </c:pt>
                <c:pt idx="7">
                  <c:v>175</c:v>
                </c:pt>
                <c:pt idx="8">
                  <c:v>215</c:v>
                </c:pt>
                <c:pt idx="9">
                  <c:v>243</c:v>
                </c:pt>
                <c:pt idx="10">
                  <c:v>256</c:v>
                </c:pt>
                <c:pt idx="11">
                  <c:v>227</c:v>
                </c:pt>
                <c:pt idx="12">
                  <c:v>106</c:v>
                </c:pt>
                <c:pt idx="13">
                  <c:v>66</c:v>
                </c:pt>
                <c:pt idx="14">
                  <c:v>21</c:v>
                </c:pt>
                <c:pt idx="15">
                  <c:v>11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88-4858-AC1E-EEC20B0D0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10.24'!$S$83:$S$90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10.24'!$Y$83:$Y$90</c:f>
              <c:numCache>
                <c:formatCode>#,##0</c:formatCode>
                <c:ptCount val="8"/>
                <c:pt idx="0">
                  <c:v>123</c:v>
                </c:pt>
                <c:pt idx="1">
                  <c:v>110</c:v>
                </c:pt>
                <c:pt idx="2">
                  <c:v>165</c:v>
                </c:pt>
                <c:pt idx="3">
                  <c:v>63</c:v>
                </c:pt>
                <c:pt idx="4">
                  <c:v>35</c:v>
                </c:pt>
                <c:pt idx="5">
                  <c:v>59</c:v>
                </c:pt>
                <c:pt idx="6">
                  <c:v>96</c:v>
                </c:pt>
                <c:pt idx="7">
                  <c:v>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D7-4AD4-B154-68BA1B37298A}"/>
            </c:ext>
          </c:extLst>
        </c:ser>
        <c:ser>
          <c:idx val="1"/>
          <c:order val="1"/>
          <c:tx>
            <c:strRef>
              <c:f>'Table 10.24'!$S$92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10.24'!$S$83:$S$90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10.24'!$Y$93:$Y$100</c:f>
              <c:numCache>
                <c:formatCode>#,##0</c:formatCode>
                <c:ptCount val="8"/>
                <c:pt idx="0">
                  <c:v>83</c:v>
                </c:pt>
                <c:pt idx="1">
                  <c:v>213</c:v>
                </c:pt>
                <c:pt idx="2">
                  <c:v>50</c:v>
                </c:pt>
                <c:pt idx="3">
                  <c:v>227</c:v>
                </c:pt>
                <c:pt idx="4">
                  <c:v>166</c:v>
                </c:pt>
                <c:pt idx="5">
                  <c:v>142</c:v>
                </c:pt>
                <c:pt idx="6">
                  <c:v>7</c:v>
                </c:pt>
                <c:pt idx="7">
                  <c:v>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D7-4AD4-B154-68BA1B372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10.24'!$S$1</c:f>
              <c:strCache>
                <c:ptCount val="1"/>
                <c:pt idx="0">
                  <c:v>Kangaroo Island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10.24'!$U$8:$Y$8</c:f>
              <c:numCache>
                <c:formatCode>#,##0</c:formatCode>
                <c:ptCount val="5"/>
                <c:pt idx="1">
                  <c:v>25550</c:v>
                </c:pt>
                <c:pt idx="2">
                  <c:v>26000</c:v>
                </c:pt>
                <c:pt idx="3">
                  <c:v>25892.59</c:v>
                </c:pt>
                <c:pt idx="4">
                  <c:v>27736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6A-4173-972D-60DDD30794D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6A-4173-972D-60DDD30794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10.24'!$S$4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10.24'!$V$4:$Z$4</c:f>
              <c:numCache>
                <c:formatCode>#,##0</c:formatCode>
                <c:ptCount val="5"/>
                <c:pt idx="0">
                  <c:v>4314</c:v>
                </c:pt>
                <c:pt idx="1">
                  <c:v>4013</c:v>
                </c:pt>
                <c:pt idx="2">
                  <c:v>4449</c:v>
                </c:pt>
                <c:pt idx="3">
                  <c:v>4649</c:v>
                </c:pt>
                <c:pt idx="4">
                  <c:v>4817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CE-4BBD-ABBD-8108B30E508C}"/>
            </c:ext>
          </c:extLst>
        </c:ser>
        <c:ser>
          <c:idx val="1"/>
          <c:order val="1"/>
          <c:tx>
            <c:strRef>
              <c:f>'Table 10.24'!$S$7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10.24'!$V$7:$Z$7</c:f>
              <c:numCache>
                <c:formatCode>#,##0</c:formatCode>
                <c:ptCount val="5"/>
                <c:pt idx="0">
                  <c:v>2739</c:v>
                </c:pt>
                <c:pt idx="1">
                  <c:v>2513</c:v>
                </c:pt>
                <c:pt idx="2">
                  <c:v>2828</c:v>
                </c:pt>
                <c:pt idx="3">
                  <c:v>2890</c:v>
                </c:pt>
                <c:pt idx="4">
                  <c:v>2974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CE-4BBD-ABBD-8108B30E508C}"/>
            </c:ext>
          </c:extLst>
        </c:ser>
        <c:ser>
          <c:idx val="2"/>
          <c:order val="2"/>
          <c:tx>
            <c:strRef>
              <c:f>'Table 10.24'!$S$11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10.24'!$V$11:$Z$11</c:f>
              <c:numCache>
                <c:formatCode>#,##0</c:formatCode>
                <c:ptCount val="5"/>
                <c:pt idx="0">
                  <c:v>3306</c:v>
                </c:pt>
                <c:pt idx="1">
                  <c:v>3184</c:v>
                </c:pt>
                <c:pt idx="2">
                  <c:v>3413</c:v>
                </c:pt>
                <c:pt idx="3">
                  <c:v>3524</c:v>
                </c:pt>
                <c:pt idx="4">
                  <c:v>3695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CE-4BBD-ABBD-8108B30E508C}"/>
            </c:ext>
          </c:extLst>
        </c:ser>
        <c:ser>
          <c:idx val="3"/>
          <c:order val="3"/>
          <c:tx>
            <c:strRef>
              <c:f>'Table 10.24'!$S$12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10.24'!$V$12:$Z$12</c:f>
              <c:numCache>
                <c:formatCode>#,##0</c:formatCode>
                <c:ptCount val="5"/>
                <c:pt idx="0">
                  <c:v>1008</c:v>
                </c:pt>
                <c:pt idx="1">
                  <c:v>830</c:v>
                </c:pt>
                <c:pt idx="2">
                  <c:v>1036</c:v>
                </c:pt>
                <c:pt idx="3">
                  <c:v>1125</c:v>
                </c:pt>
                <c:pt idx="4">
                  <c:v>1123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CE-4BBD-ABBD-8108B30E50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10.24'!$S$1</c:f>
              <c:strCache>
                <c:ptCount val="1"/>
                <c:pt idx="0">
                  <c:v>Kangaroo Island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10.24'!$AB$15:$AB$33</c:f>
              <c:numCache>
                <c:formatCode>0.0%</c:formatCode>
                <c:ptCount val="19"/>
                <c:pt idx="0">
                  <c:v>0.19751037344398339</c:v>
                </c:pt>
                <c:pt idx="1">
                  <c:v>6.0165975103734443E-3</c:v>
                </c:pt>
                <c:pt idx="2">
                  <c:v>2.9045643153526972E-2</c:v>
                </c:pt>
                <c:pt idx="3">
                  <c:v>6.2240663900414933E-3</c:v>
                </c:pt>
                <c:pt idx="4">
                  <c:v>6.1410788381742736E-2</c:v>
                </c:pt>
                <c:pt idx="5">
                  <c:v>2.1369294605809129E-2</c:v>
                </c:pt>
                <c:pt idx="6">
                  <c:v>8.2780082987551865E-2</c:v>
                </c:pt>
                <c:pt idx="7">
                  <c:v>9.0456431535269707E-2</c:v>
                </c:pt>
                <c:pt idx="8">
                  <c:v>5.1452282157676346E-2</c:v>
                </c:pt>
                <c:pt idx="9">
                  <c:v>3.9419087136929459E-3</c:v>
                </c:pt>
                <c:pt idx="10">
                  <c:v>1.5975103734439833E-2</c:v>
                </c:pt>
                <c:pt idx="11">
                  <c:v>1.4522821576763486E-2</c:v>
                </c:pt>
                <c:pt idx="12">
                  <c:v>4.3360995850622405E-2</c:v>
                </c:pt>
                <c:pt idx="13">
                  <c:v>5.9751037344398343E-2</c:v>
                </c:pt>
                <c:pt idx="14">
                  <c:v>4.7717842323651449E-2</c:v>
                </c:pt>
                <c:pt idx="15">
                  <c:v>5.2489626556016598E-2</c:v>
                </c:pt>
                <c:pt idx="16">
                  <c:v>7.5933609958506218E-2</c:v>
                </c:pt>
                <c:pt idx="17">
                  <c:v>1.2863070539419087E-2</c:v>
                </c:pt>
                <c:pt idx="18">
                  <c:v>2.4688796680497924E-2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DA-4723-89F3-117206892B0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DA-4723-89F3-117206892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10.24'!$S$63:$S$79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10.24'!$Z$44:$Z$60</c:f>
              <c:numCache>
                <c:formatCode>#,##0</c:formatCode>
                <c:ptCount val="17"/>
                <c:pt idx="0">
                  <c:v>11</c:v>
                </c:pt>
                <c:pt idx="1">
                  <c:v>63</c:v>
                </c:pt>
                <c:pt idx="2">
                  <c:v>135</c:v>
                </c:pt>
                <c:pt idx="3">
                  <c:v>172</c:v>
                </c:pt>
                <c:pt idx="4">
                  <c:v>243</c:v>
                </c:pt>
                <c:pt idx="5">
                  <c:v>243</c:v>
                </c:pt>
                <c:pt idx="6">
                  <c:v>209</c:v>
                </c:pt>
                <c:pt idx="7">
                  <c:v>177</c:v>
                </c:pt>
                <c:pt idx="8">
                  <c:v>174</c:v>
                </c:pt>
                <c:pt idx="9">
                  <c:v>232</c:v>
                </c:pt>
                <c:pt idx="10">
                  <c:v>187</c:v>
                </c:pt>
                <c:pt idx="11">
                  <c:v>234</c:v>
                </c:pt>
                <c:pt idx="12">
                  <c:v>157</c:v>
                </c:pt>
                <c:pt idx="13">
                  <c:v>71</c:v>
                </c:pt>
                <c:pt idx="14">
                  <c:v>40</c:v>
                </c:pt>
                <c:pt idx="15">
                  <c:v>23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2E-4852-8F19-81C1BDE97733}"/>
            </c:ext>
          </c:extLst>
        </c:ser>
        <c:ser>
          <c:idx val="1"/>
          <c:order val="1"/>
          <c:tx>
            <c:strRef>
              <c:f>'Table 10.24'!$S$62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10.24'!$S$63:$S$79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10.24'!$Z$63:$Z$79</c:f>
              <c:numCache>
                <c:formatCode>#,##0</c:formatCode>
                <c:ptCount val="17"/>
                <c:pt idx="0">
                  <c:v>9</c:v>
                </c:pt>
                <c:pt idx="1">
                  <c:v>63</c:v>
                </c:pt>
                <c:pt idx="2">
                  <c:v>143</c:v>
                </c:pt>
                <c:pt idx="3">
                  <c:v>163</c:v>
                </c:pt>
                <c:pt idx="4">
                  <c:v>214</c:v>
                </c:pt>
                <c:pt idx="5">
                  <c:v>224</c:v>
                </c:pt>
                <c:pt idx="6">
                  <c:v>259</c:v>
                </c:pt>
                <c:pt idx="7">
                  <c:v>203</c:v>
                </c:pt>
                <c:pt idx="8">
                  <c:v>213</c:v>
                </c:pt>
                <c:pt idx="9">
                  <c:v>236</c:v>
                </c:pt>
                <c:pt idx="10">
                  <c:v>252</c:v>
                </c:pt>
                <c:pt idx="11">
                  <c:v>219</c:v>
                </c:pt>
                <c:pt idx="12">
                  <c:v>131</c:v>
                </c:pt>
                <c:pt idx="13">
                  <c:v>55</c:v>
                </c:pt>
                <c:pt idx="14">
                  <c:v>28</c:v>
                </c:pt>
                <c:pt idx="15">
                  <c:v>15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2E-4852-8F19-81C1BDE97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10.24'!$Z$83:$Z$90</c:f>
              <c:numCache>
                <c:formatCode>#,##0</c:formatCode>
                <c:ptCount val="8"/>
                <c:pt idx="0">
                  <c:v>142</c:v>
                </c:pt>
                <c:pt idx="1">
                  <c:v>111</c:v>
                </c:pt>
                <c:pt idx="2">
                  <c:v>188</c:v>
                </c:pt>
                <c:pt idx="3">
                  <c:v>69</c:v>
                </c:pt>
                <c:pt idx="4">
                  <c:v>41</c:v>
                </c:pt>
                <c:pt idx="5">
                  <c:v>59</c:v>
                </c:pt>
                <c:pt idx="6">
                  <c:v>98</c:v>
                </c:pt>
                <c:pt idx="7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04-457B-8154-6F72B1D14181}"/>
            </c:ext>
          </c:extLst>
        </c:ser>
        <c:ser>
          <c:idx val="1"/>
          <c:order val="1"/>
          <c:tx>
            <c:strRef>
              <c:f>'Table 10.24'!$S$92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10.24'!$S$83:$S$90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10.24'!$Z$93:$Z$100</c:f>
              <c:numCache>
                <c:formatCode>#,##0</c:formatCode>
                <c:ptCount val="8"/>
                <c:pt idx="0">
                  <c:v>102</c:v>
                </c:pt>
                <c:pt idx="1">
                  <c:v>224</c:v>
                </c:pt>
                <c:pt idx="2">
                  <c:v>59</c:v>
                </c:pt>
                <c:pt idx="3">
                  <c:v>239</c:v>
                </c:pt>
                <c:pt idx="4">
                  <c:v>176</c:v>
                </c:pt>
                <c:pt idx="5">
                  <c:v>143</c:v>
                </c:pt>
                <c:pt idx="6">
                  <c:v>9</c:v>
                </c:pt>
                <c:pt idx="7">
                  <c:v>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04-457B-8154-6F72B1D141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10.3'!$Y$83:$Y$90</c:f>
              <c:numCache>
                <c:formatCode>#,##0</c:formatCode>
                <c:ptCount val="8"/>
                <c:pt idx="0">
                  <c:v>283</c:v>
                </c:pt>
                <c:pt idx="1">
                  <c:v>132</c:v>
                </c:pt>
                <c:pt idx="2">
                  <c:v>643</c:v>
                </c:pt>
                <c:pt idx="3">
                  <c:v>104</c:v>
                </c:pt>
                <c:pt idx="4">
                  <c:v>102</c:v>
                </c:pt>
                <c:pt idx="5">
                  <c:v>110</c:v>
                </c:pt>
                <c:pt idx="6">
                  <c:v>484</c:v>
                </c:pt>
                <c:pt idx="7">
                  <c:v>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CA-4DED-AD54-C352C9F95799}"/>
            </c:ext>
          </c:extLst>
        </c:ser>
        <c:ser>
          <c:idx val="1"/>
          <c:order val="1"/>
          <c:tx>
            <c:strRef>
              <c:f>'Table 10.3'!$S$92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10.3'!$Y$93:$Y$100</c:f>
              <c:numCache>
                <c:formatCode>#,##0</c:formatCode>
                <c:ptCount val="8"/>
                <c:pt idx="0">
                  <c:v>189</c:v>
                </c:pt>
                <c:pt idx="1">
                  <c:v>309</c:v>
                </c:pt>
                <c:pt idx="2">
                  <c:v>128</c:v>
                </c:pt>
                <c:pt idx="3">
                  <c:v>429</c:v>
                </c:pt>
                <c:pt idx="4">
                  <c:v>476</c:v>
                </c:pt>
                <c:pt idx="5">
                  <c:v>282</c:v>
                </c:pt>
                <c:pt idx="6">
                  <c:v>40</c:v>
                </c:pt>
                <c:pt idx="7">
                  <c:v>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CA-4DED-AD54-C352C9F957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10.24'!$S$1</c:f>
              <c:strCache>
                <c:ptCount val="1"/>
                <c:pt idx="0">
                  <c:v>Kangaroo Island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10.24'!$V$8:$Z$8</c:f>
              <c:numCache>
                <c:formatCode>#,##0</c:formatCode>
                <c:ptCount val="5"/>
                <c:pt idx="0">
                  <c:v>25550</c:v>
                </c:pt>
                <c:pt idx="1">
                  <c:v>26000</c:v>
                </c:pt>
                <c:pt idx="2">
                  <c:v>25892.59</c:v>
                </c:pt>
                <c:pt idx="3">
                  <c:v>27736</c:v>
                </c:pt>
                <c:pt idx="4">
                  <c:v>28357.42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FA-4F60-A6F9-AE91EE8E749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42727.89</c:v>
                </c:pt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FA-4F60-A6F9-AE91EE8E7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10.25'!$S$4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10.25'!$U$4:$Y$4</c:f>
              <c:numCache>
                <c:formatCode>#,##0</c:formatCode>
                <c:ptCount val="5"/>
                <c:pt idx="1">
                  <c:v>844</c:v>
                </c:pt>
                <c:pt idx="2">
                  <c:v>820</c:v>
                </c:pt>
                <c:pt idx="3">
                  <c:v>867</c:v>
                </c:pt>
                <c:pt idx="4">
                  <c:v>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39-41B5-832D-D0F163A5AF02}"/>
            </c:ext>
          </c:extLst>
        </c:ser>
        <c:ser>
          <c:idx val="1"/>
          <c:order val="1"/>
          <c:tx>
            <c:strRef>
              <c:f>'Table 10.25'!$S$7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10.25'!$U$7:$Y$7</c:f>
              <c:numCache>
                <c:formatCode>#,##0</c:formatCode>
                <c:ptCount val="5"/>
                <c:pt idx="1">
                  <c:v>534</c:v>
                </c:pt>
                <c:pt idx="2">
                  <c:v>520</c:v>
                </c:pt>
                <c:pt idx="3">
                  <c:v>542</c:v>
                </c:pt>
                <c:pt idx="4">
                  <c:v>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39-41B5-832D-D0F163A5AF02}"/>
            </c:ext>
          </c:extLst>
        </c:ser>
        <c:ser>
          <c:idx val="2"/>
          <c:order val="2"/>
          <c:tx>
            <c:strRef>
              <c:f>'Table 10.25'!$S$11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10.25'!$U$11:$Y$11</c:f>
              <c:numCache>
                <c:formatCode>#,##0</c:formatCode>
                <c:ptCount val="5"/>
                <c:pt idx="1">
                  <c:v>567</c:v>
                </c:pt>
                <c:pt idx="2">
                  <c:v>553</c:v>
                </c:pt>
                <c:pt idx="3">
                  <c:v>583</c:v>
                </c:pt>
                <c:pt idx="4">
                  <c:v>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39-41B5-832D-D0F163A5AF02}"/>
            </c:ext>
          </c:extLst>
        </c:ser>
        <c:ser>
          <c:idx val="3"/>
          <c:order val="3"/>
          <c:tx>
            <c:strRef>
              <c:f>'Table 10.25'!$S$12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10.25'!$U$12:$Y$12</c:f>
              <c:numCache>
                <c:formatCode>#,##0</c:formatCode>
                <c:ptCount val="5"/>
                <c:pt idx="1">
                  <c:v>278</c:v>
                </c:pt>
                <c:pt idx="2">
                  <c:v>267</c:v>
                </c:pt>
                <c:pt idx="3">
                  <c:v>287</c:v>
                </c:pt>
                <c:pt idx="4">
                  <c:v>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39-41B5-832D-D0F163A5A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10.25'!$S$1</c:f>
              <c:strCache>
                <c:ptCount val="1"/>
                <c:pt idx="0">
                  <c:v>Karoonda East Murray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10.25'!$AB$15:$AB$33</c:f>
              <c:numCache>
                <c:formatCode>0.0%</c:formatCode>
                <c:ptCount val="19"/>
                <c:pt idx="0">
                  <c:v>0.33012048192771082</c:v>
                </c:pt>
                <c:pt idx="1">
                  <c:v>3.6144578313253013E-3</c:v>
                </c:pt>
                <c:pt idx="2">
                  <c:v>3.1325301204819279E-2</c:v>
                </c:pt>
                <c:pt idx="3">
                  <c:v>0</c:v>
                </c:pt>
                <c:pt idx="4">
                  <c:v>2.0481927710843374E-2</c:v>
                </c:pt>
                <c:pt idx="5">
                  <c:v>1.9277108433734941E-2</c:v>
                </c:pt>
                <c:pt idx="6">
                  <c:v>4.0963855421686748E-2</c:v>
                </c:pt>
                <c:pt idx="7">
                  <c:v>2.0481927710843374E-2</c:v>
                </c:pt>
                <c:pt idx="8">
                  <c:v>5.1807228915662654E-2</c:v>
                </c:pt>
                <c:pt idx="9">
                  <c:v>3.6144578313253013E-3</c:v>
                </c:pt>
                <c:pt idx="10">
                  <c:v>9.6385542168674707E-3</c:v>
                </c:pt>
                <c:pt idx="11">
                  <c:v>1.566265060240964E-2</c:v>
                </c:pt>
                <c:pt idx="12">
                  <c:v>1.3253012048192771E-2</c:v>
                </c:pt>
                <c:pt idx="13">
                  <c:v>6.6265060240963861E-2</c:v>
                </c:pt>
                <c:pt idx="14">
                  <c:v>3.1325301204819279E-2</c:v>
                </c:pt>
                <c:pt idx="15">
                  <c:v>4.8192771084337352E-2</c:v>
                </c:pt>
                <c:pt idx="16">
                  <c:v>7.7108433734939766E-2</c:v>
                </c:pt>
                <c:pt idx="17">
                  <c:v>9.6385542168674707E-3</c:v>
                </c:pt>
                <c:pt idx="18">
                  <c:v>3.3734939759036145E-2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D2-418F-9687-DC72E9977D3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D2-418F-9687-DC72E9977D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10.25'!$S$63:$S$79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10.25'!$Y$44:$Y$60</c:f>
              <c:numCache>
                <c:formatCode>#,##0</c:formatCode>
                <c:ptCount val="17"/>
                <c:pt idx="0">
                  <c:v>0</c:v>
                </c:pt>
                <c:pt idx="1">
                  <c:v>15</c:v>
                </c:pt>
                <c:pt idx="2">
                  <c:v>33</c:v>
                </c:pt>
                <c:pt idx="3">
                  <c:v>44</c:v>
                </c:pt>
                <c:pt idx="4">
                  <c:v>44</c:v>
                </c:pt>
                <c:pt idx="5">
                  <c:v>31</c:v>
                </c:pt>
                <c:pt idx="6">
                  <c:v>25</c:v>
                </c:pt>
                <c:pt idx="7">
                  <c:v>35</c:v>
                </c:pt>
                <c:pt idx="8">
                  <c:v>40</c:v>
                </c:pt>
                <c:pt idx="9">
                  <c:v>43</c:v>
                </c:pt>
                <c:pt idx="10">
                  <c:v>26</c:v>
                </c:pt>
                <c:pt idx="11">
                  <c:v>57</c:v>
                </c:pt>
                <c:pt idx="12">
                  <c:v>19</c:v>
                </c:pt>
                <c:pt idx="13">
                  <c:v>20</c:v>
                </c:pt>
                <c:pt idx="14">
                  <c:v>12</c:v>
                </c:pt>
                <c:pt idx="15">
                  <c:v>2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6E-4DEE-B53B-4727F65B7DB4}"/>
            </c:ext>
          </c:extLst>
        </c:ser>
        <c:ser>
          <c:idx val="1"/>
          <c:order val="1"/>
          <c:tx>
            <c:strRef>
              <c:f>'Table 10.25'!$S$62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10.25'!$S$63:$S$79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10.25'!$Y$63:$Y$79</c:f>
              <c:numCache>
                <c:formatCode>#,##0</c:formatCode>
                <c:ptCount val="17"/>
                <c:pt idx="0">
                  <c:v>0</c:v>
                </c:pt>
                <c:pt idx="1">
                  <c:v>11</c:v>
                </c:pt>
                <c:pt idx="2">
                  <c:v>30</c:v>
                </c:pt>
                <c:pt idx="3">
                  <c:v>46</c:v>
                </c:pt>
                <c:pt idx="4">
                  <c:v>31</c:v>
                </c:pt>
                <c:pt idx="5">
                  <c:v>19</c:v>
                </c:pt>
                <c:pt idx="6">
                  <c:v>14</c:v>
                </c:pt>
                <c:pt idx="7">
                  <c:v>34</c:v>
                </c:pt>
                <c:pt idx="8">
                  <c:v>36</c:v>
                </c:pt>
                <c:pt idx="9">
                  <c:v>39</c:v>
                </c:pt>
                <c:pt idx="10">
                  <c:v>42</c:v>
                </c:pt>
                <c:pt idx="11">
                  <c:v>26</c:v>
                </c:pt>
                <c:pt idx="12">
                  <c:v>33</c:v>
                </c:pt>
                <c:pt idx="13">
                  <c:v>17</c:v>
                </c:pt>
                <c:pt idx="14">
                  <c:v>5</c:v>
                </c:pt>
                <c:pt idx="15">
                  <c:v>2</c:v>
                </c:pt>
                <c:pt idx="1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6E-4DEE-B53B-4727F65B7D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10.25'!$S$83:$S$90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10.25'!$Y$83:$Y$90</c:f>
              <c:numCache>
                <c:formatCode>#,##0</c:formatCode>
                <c:ptCount val="8"/>
                <c:pt idx="0">
                  <c:v>17</c:v>
                </c:pt>
                <c:pt idx="1">
                  <c:v>10</c:v>
                </c:pt>
                <c:pt idx="2">
                  <c:v>37</c:v>
                </c:pt>
                <c:pt idx="3">
                  <c:v>6</c:v>
                </c:pt>
                <c:pt idx="4">
                  <c:v>0</c:v>
                </c:pt>
                <c:pt idx="5">
                  <c:v>5</c:v>
                </c:pt>
                <c:pt idx="6">
                  <c:v>21</c:v>
                </c:pt>
                <c:pt idx="7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7A-41C6-875D-529709F5355F}"/>
            </c:ext>
          </c:extLst>
        </c:ser>
        <c:ser>
          <c:idx val="1"/>
          <c:order val="1"/>
          <c:tx>
            <c:strRef>
              <c:f>'Table 10.25'!$S$92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10.25'!$S$83:$S$90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10.25'!$Y$93:$Y$100</c:f>
              <c:numCache>
                <c:formatCode>#,##0</c:formatCode>
                <c:ptCount val="8"/>
                <c:pt idx="0">
                  <c:v>9</c:v>
                </c:pt>
                <c:pt idx="1">
                  <c:v>24</c:v>
                </c:pt>
                <c:pt idx="2">
                  <c:v>3</c:v>
                </c:pt>
                <c:pt idx="3">
                  <c:v>41</c:v>
                </c:pt>
                <c:pt idx="4">
                  <c:v>26</c:v>
                </c:pt>
                <c:pt idx="5">
                  <c:v>12</c:v>
                </c:pt>
                <c:pt idx="6">
                  <c:v>8</c:v>
                </c:pt>
                <c:pt idx="7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7A-41C6-875D-529709F535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10.25'!$S$1</c:f>
              <c:strCache>
                <c:ptCount val="1"/>
                <c:pt idx="0">
                  <c:v>Karoonda East Murray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10.25'!$U$8:$Y$8</c:f>
              <c:numCache>
                <c:formatCode>#,##0</c:formatCode>
                <c:ptCount val="5"/>
                <c:pt idx="1">
                  <c:v>22094.39</c:v>
                </c:pt>
                <c:pt idx="2">
                  <c:v>19330</c:v>
                </c:pt>
                <c:pt idx="3">
                  <c:v>15509.01</c:v>
                </c:pt>
                <c:pt idx="4">
                  <c:v>23097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A7-4A4B-826E-1F10C30EF45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A7-4A4B-826E-1F10C30EF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10.25'!$S$4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10.25'!$V$4:$Z$4</c:f>
              <c:numCache>
                <c:formatCode>#,##0</c:formatCode>
                <c:ptCount val="5"/>
                <c:pt idx="0">
                  <c:v>844</c:v>
                </c:pt>
                <c:pt idx="1">
                  <c:v>820</c:v>
                </c:pt>
                <c:pt idx="2">
                  <c:v>867</c:v>
                </c:pt>
                <c:pt idx="3">
                  <c:v>834</c:v>
                </c:pt>
                <c:pt idx="4">
                  <c:v>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62-4D50-826B-B5BBE342B446}"/>
            </c:ext>
          </c:extLst>
        </c:ser>
        <c:ser>
          <c:idx val="1"/>
          <c:order val="1"/>
          <c:tx>
            <c:strRef>
              <c:f>'Table 10.25'!$S$7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10.25'!$V$7:$Z$7</c:f>
              <c:numCache>
                <c:formatCode>#,##0</c:formatCode>
                <c:ptCount val="5"/>
                <c:pt idx="0">
                  <c:v>534</c:v>
                </c:pt>
                <c:pt idx="1">
                  <c:v>520</c:v>
                </c:pt>
                <c:pt idx="2">
                  <c:v>542</c:v>
                </c:pt>
                <c:pt idx="3">
                  <c:v>537</c:v>
                </c:pt>
                <c:pt idx="4">
                  <c:v>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62-4D50-826B-B5BBE342B446}"/>
            </c:ext>
          </c:extLst>
        </c:ser>
        <c:ser>
          <c:idx val="2"/>
          <c:order val="2"/>
          <c:tx>
            <c:strRef>
              <c:f>'Table 10.25'!$S$11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10.25'!$V$11:$Z$11</c:f>
              <c:numCache>
                <c:formatCode>#,##0</c:formatCode>
                <c:ptCount val="5"/>
                <c:pt idx="0">
                  <c:v>567</c:v>
                </c:pt>
                <c:pt idx="1">
                  <c:v>553</c:v>
                </c:pt>
                <c:pt idx="2">
                  <c:v>583</c:v>
                </c:pt>
                <c:pt idx="3">
                  <c:v>560</c:v>
                </c:pt>
                <c:pt idx="4">
                  <c:v>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62-4D50-826B-B5BBE342B446}"/>
            </c:ext>
          </c:extLst>
        </c:ser>
        <c:ser>
          <c:idx val="3"/>
          <c:order val="3"/>
          <c:tx>
            <c:strRef>
              <c:f>'Table 10.25'!$S$12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10.25'!$V$12:$Z$12</c:f>
              <c:numCache>
                <c:formatCode>#,##0</c:formatCode>
                <c:ptCount val="5"/>
                <c:pt idx="0">
                  <c:v>278</c:v>
                </c:pt>
                <c:pt idx="1">
                  <c:v>267</c:v>
                </c:pt>
                <c:pt idx="2">
                  <c:v>287</c:v>
                </c:pt>
                <c:pt idx="3">
                  <c:v>274</c:v>
                </c:pt>
                <c:pt idx="4">
                  <c:v>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62-4D50-826B-B5BBE342B4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10.25'!$S$1</c:f>
              <c:strCache>
                <c:ptCount val="1"/>
                <c:pt idx="0">
                  <c:v>Karoonda East Murray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10.25'!$AB$15:$AB$33</c:f>
              <c:numCache>
                <c:formatCode>0.0%</c:formatCode>
                <c:ptCount val="19"/>
                <c:pt idx="0">
                  <c:v>0.33012048192771082</c:v>
                </c:pt>
                <c:pt idx="1">
                  <c:v>3.6144578313253013E-3</c:v>
                </c:pt>
                <c:pt idx="2">
                  <c:v>3.1325301204819279E-2</c:v>
                </c:pt>
                <c:pt idx="3">
                  <c:v>0</c:v>
                </c:pt>
                <c:pt idx="4">
                  <c:v>2.0481927710843374E-2</c:v>
                </c:pt>
                <c:pt idx="5">
                  <c:v>1.9277108433734941E-2</c:v>
                </c:pt>
                <c:pt idx="6">
                  <c:v>4.0963855421686748E-2</c:v>
                </c:pt>
                <c:pt idx="7">
                  <c:v>2.0481927710843374E-2</c:v>
                </c:pt>
                <c:pt idx="8">
                  <c:v>5.1807228915662654E-2</c:v>
                </c:pt>
                <c:pt idx="9">
                  <c:v>3.6144578313253013E-3</c:v>
                </c:pt>
                <c:pt idx="10">
                  <c:v>9.6385542168674707E-3</c:v>
                </c:pt>
                <c:pt idx="11">
                  <c:v>1.566265060240964E-2</c:v>
                </c:pt>
                <c:pt idx="12">
                  <c:v>1.3253012048192771E-2</c:v>
                </c:pt>
                <c:pt idx="13">
                  <c:v>6.6265060240963861E-2</c:v>
                </c:pt>
                <c:pt idx="14">
                  <c:v>3.1325301204819279E-2</c:v>
                </c:pt>
                <c:pt idx="15">
                  <c:v>4.8192771084337352E-2</c:v>
                </c:pt>
                <c:pt idx="16">
                  <c:v>7.7108433734939766E-2</c:v>
                </c:pt>
                <c:pt idx="17">
                  <c:v>9.6385542168674707E-3</c:v>
                </c:pt>
                <c:pt idx="18">
                  <c:v>3.3734939759036145E-2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8F-4806-8BD9-AFB986A37C3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8F-4806-8BD9-AFB986A37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10.25'!$S$63:$S$79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10.25'!$Z$44:$Z$60</c:f>
              <c:numCache>
                <c:formatCode>#,##0</c:formatCode>
                <c:ptCount val="17"/>
                <c:pt idx="0">
                  <c:v>0</c:v>
                </c:pt>
                <c:pt idx="1">
                  <c:v>9</c:v>
                </c:pt>
                <c:pt idx="2">
                  <c:v>59</c:v>
                </c:pt>
                <c:pt idx="3">
                  <c:v>30</c:v>
                </c:pt>
                <c:pt idx="4">
                  <c:v>32</c:v>
                </c:pt>
                <c:pt idx="5">
                  <c:v>45</c:v>
                </c:pt>
                <c:pt idx="6">
                  <c:v>21</c:v>
                </c:pt>
                <c:pt idx="7">
                  <c:v>30</c:v>
                </c:pt>
                <c:pt idx="8">
                  <c:v>48</c:v>
                </c:pt>
                <c:pt idx="9">
                  <c:v>36</c:v>
                </c:pt>
                <c:pt idx="10">
                  <c:v>35</c:v>
                </c:pt>
                <c:pt idx="11">
                  <c:v>44</c:v>
                </c:pt>
                <c:pt idx="12">
                  <c:v>29</c:v>
                </c:pt>
                <c:pt idx="13">
                  <c:v>23</c:v>
                </c:pt>
                <c:pt idx="14">
                  <c:v>14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B2-4C59-8CA6-0DB508EAD134}"/>
            </c:ext>
          </c:extLst>
        </c:ser>
        <c:ser>
          <c:idx val="1"/>
          <c:order val="1"/>
          <c:tx>
            <c:strRef>
              <c:f>'Table 10.25'!$S$62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10.25'!$S$63:$S$79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10.25'!$Z$63:$Z$79</c:f>
              <c:numCache>
                <c:formatCode>#,##0</c:formatCode>
                <c:ptCount val="17"/>
                <c:pt idx="0">
                  <c:v>0</c:v>
                </c:pt>
                <c:pt idx="1">
                  <c:v>13</c:v>
                </c:pt>
                <c:pt idx="2">
                  <c:v>30</c:v>
                </c:pt>
                <c:pt idx="3">
                  <c:v>37</c:v>
                </c:pt>
                <c:pt idx="4">
                  <c:v>31</c:v>
                </c:pt>
                <c:pt idx="5">
                  <c:v>25</c:v>
                </c:pt>
                <c:pt idx="6">
                  <c:v>19</c:v>
                </c:pt>
                <c:pt idx="7">
                  <c:v>30</c:v>
                </c:pt>
                <c:pt idx="8">
                  <c:v>37</c:v>
                </c:pt>
                <c:pt idx="9">
                  <c:v>48</c:v>
                </c:pt>
                <c:pt idx="10">
                  <c:v>38</c:v>
                </c:pt>
                <c:pt idx="11">
                  <c:v>30</c:v>
                </c:pt>
                <c:pt idx="12">
                  <c:v>22</c:v>
                </c:pt>
                <c:pt idx="13">
                  <c:v>17</c:v>
                </c:pt>
                <c:pt idx="14">
                  <c:v>7</c:v>
                </c:pt>
                <c:pt idx="15">
                  <c:v>0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B2-4C59-8CA6-0DB508EAD1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10.25'!$Z$83:$Z$90</c:f>
              <c:numCache>
                <c:formatCode>#,##0</c:formatCode>
                <c:ptCount val="8"/>
                <c:pt idx="0">
                  <c:v>18</c:v>
                </c:pt>
                <c:pt idx="1">
                  <c:v>8</c:v>
                </c:pt>
                <c:pt idx="2">
                  <c:v>31</c:v>
                </c:pt>
                <c:pt idx="3">
                  <c:v>3</c:v>
                </c:pt>
                <c:pt idx="4">
                  <c:v>0</c:v>
                </c:pt>
                <c:pt idx="5">
                  <c:v>5</c:v>
                </c:pt>
                <c:pt idx="6">
                  <c:v>18</c:v>
                </c:pt>
                <c:pt idx="7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C4-4379-AD7D-3BC91EA822EC}"/>
            </c:ext>
          </c:extLst>
        </c:ser>
        <c:ser>
          <c:idx val="1"/>
          <c:order val="1"/>
          <c:tx>
            <c:strRef>
              <c:f>'Table 10.25'!$S$92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10.25'!$S$83:$S$90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10.25'!$Z$93:$Z$100</c:f>
              <c:numCache>
                <c:formatCode>#,##0</c:formatCode>
                <c:ptCount val="8"/>
                <c:pt idx="0">
                  <c:v>14</c:v>
                </c:pt>
                <c:pt idx="1">
                  <c:v>24</c:v>
                </c:pt>
                <c:pt idx="2">
                  <c:v>7</c:v>
                </c:pt>
                <c:pt idx="3">
                  <c:v>50</c:v>
                </c:pt>
                <c:pt idx="4">
                  <c:v>19</c:v>
                </c:pt>
                <c:pt idx="5">
                  <c:v>10</c:v>
                </c:pt>
                <c:pt idx="6">
                  <c:v>3</c:v>
                </c:pt>
                <c:pt idx="7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C4-4379-AD7D-3BC91EA822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10.3'!$S$1</c:f>
              <c:strCache>
                <c:ptCount val="1"/>
                <c:pt idx="0">
                  <c:v>Adelaide Plains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10.3'!$U$8:$Y$8</c:f>
              <c:numCache>
                <c:formatCode>#,##0</c:formatCode>
                <c:ptCount val="5"/>
                <c:pt idx="1">
                  <c:v>44145</c:v>
                </c:pt>
                <c:pt idx="2">
                  <c:v>45345</c:v>
                </c:pt>
                <c:pt idx="3">
                  <c:v>45945.120000000003</c:v>
                </c:pt>
                <c:pt idx="4">
                  <c:v>49883.75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F7-4236-8C50-F8F37150975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F7-4236-8C50-F8F3715097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10.25'!$S$1</c:f>
              <c:strCache>
                <c:ptCount val="1"/>
                <c:pt idx="0">
                  <c:v>Karoonda East Murray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10.25'!$V$8:$Z$8</c:f>
              <c:numCache>
                <c:formatCode>#,##0</c:formatCode>
                <c:ptCount val="5"/>
                <c:pt idx="0">
                  <c:v>22094.39</c:v>
                </c:pt>
                <c:pt idx="1">
                  <c:v>19330</c:v>
                </c:pt>
                <c:pt idx="2">
                  <c:v>15509.01</c:v>
                </c:pt>
                <c:pt idx="3">
                  <c:v>23097</c:v>
                </c:pt>
                <c:pt idx="4">
                  <c:v>18050.669999999998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B4-42E3-A69E-D91AB9F8909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42727.89</c:v>
                </c:pt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B4-42E3-A69E-D91AB9F890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10.26'!$S$4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10.26'!$U$4:$Y$4</c:f>
              <c:numCache>
                <c:formatCode>#,##0</c:formatCode>
                <c:ptCount val="5"/>
                <c:pt idx="1">
                  <c:v>850</c:v>
                </c:pt>
                <c:pt idx="2">
                  <c:v>735</c:v>
                </c:pt>
                <c:pt idx="3">
                  <c:v>838</c:v>
                </c:pt>
                <c:pt idx="4">
                  <c:v>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99-4821-991F-D00BAF1CC5A0}"/>
            </c:ext>
          </c:extLst>
        </c:ser>
        <c:ser>
          <c:idx val="1"/>
          <c:order val="1"/>
          <c:tx>
            <c:strRef>
              <c:f>'Table 10.26'!$S$7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10.26'!$U$7:$Y$7</c:f>
              <c:numCache>
                <c:formatCode>#,##0</c:formatCode>
                <c:ptCount val="5"/>
                <c:pt idx="1">
                  <c:v>586</c:v>
                </c:pt>
                <c:pt idx="2">
                  <c:v>484</c:v>
                </c:pt>
                <c:pt idx="3">
                  <c:v>568</c:v>
                </c:pt>
                <c:pt idx="4">
                  <c:v>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99-4821-991F-D00BAF1CC5A0}"/>
            </c:ext>
          </c:extLst>
        </c:ser>
        <c:ser>
          <c:idx val="2"/>
          <c:order val="2"/>
          <c:tx>
            <c:strRef>
              <c:f>'Table 10.26'!$S$11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10.26'!$U$11:$Y$11</c:f>
              <c:numCache>
                <c:formatCode>#,##0</c:formatCode>
                <c:ptCount val="5"/>
                <c:pt idx="1">
                  <c:v>565</c:v>
                </c:pt>
                <c:pt idx="2">
                  <c:v>534</c:v>
                </c:pt>
                <c:pt idx="3">
                  <c:v>579</c:v>
                </c:pt>
                <c:pt idx="4">
                  <c:v>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99-4821-991F-D00BAF1CC5A0}"/>
            </c:ext>
          </c:extLst>
        </c:ser>
        <c:ser>
          <c:idx val="3"/>
          <c:order val="3"/>
          <c:tx>
            <c:strRef>
              <c:f>'Table 10.26'!$S$12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10.26'!$U$12:$Y$12</c:f>
              <c:numCache>
                <c:formatCode>#,##0</c:formatCode>
                <c:ptCount val="5"/>
                <c:pt idx="1">
                  <c:v>284</c:v>
                </c:pt>
                <c:pt idx="2">
                  <c:v>203</c:v>
                </c:pt>
                <c:pt idx="3">
                  <c:v>265</c:v>
                </c:pt>
                <c:pt idx="4">
                  <c:v>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F99-4821-991F-D00BAF1CC5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10.26'!$S$1</c:f>
              <c:strCache>
                <c:ptCount val="1"/>
                <c:pt idx="0">
                  <c:v>Kimba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10.26'!$AB$15:$AB$33</c:f>
              <c:numCache>
                <c:formatCode>0.0%</c:formatCode>
                <c:ptCount val="19"/>
                <c:pt idx="0">
                  <c:v>0.19273127753303965</c:v>
                </c:pt>
                <c:pt idx="1">
                  <c:v>1.1013215859030838E-2</c:v>
                </c:pt>
                <c:pt idx="2">
                  <c:v>4.2951541850220265E-2</c:v>
                </c:pt>
                <c:pt idx="3">
                  <c:v>0</c:v>
                </c:pt>
                <c:pt idx="4">
                  <c:v>4.405286343612335E-2</c:v>
                </c:pt>
                <c:pt idx="5">
                  <c:v>1.8722466960352423E-2</c:v>
                </c:pt>
                <c:pt idx="6">
                  <c:v>7.268722466960352E-2</c:v>
                </c:pt>
                <c:pt idx="7">
                  <c:v>1.7621145374449341E-2</c:v>
                </c:pt>
                <c:pt idx="8">
                  <c:v>3.7444933920704845E-2</c:v>
                </c:pt>
                <c:pt idx="9">
                  <c:v>0</c:v>
                </c:pt>
                <c:pt idx="10">
                  <c:v>3.5242290748898682E-2</c:v>
                </c:pt>
                <c:pt idx="11">
                  <c:v>2.7533039647577091E-2</c:v>
                </c:pt>
                <c:pt idx="12">
                  <c:v>2.4229074889867842E-2</c:v>
                </c:pt>
                <c:pt idx="13">
                  <c:v>5.5066079295154183E-2</c:v>
                </c:pt>
                <c:pt idx="14">
                  <c:v>4.405286343612335E-2</c:v>
                </c:pt>
                <c:pt idx="15">
                  <c:v>7.9295154185022032E-2</c:v>
                </c:pt>
                <c:pt idx="16">
                  <c:v>5.9471365638766517E-2</c:v>
                </c:pt>
                <c:pt idx="17">
                  <c:v>8.8105726872246704E-3</c:v>
                </c:pt>
                <c:pt idx="18">
                  <c:v>3.1938325991189426E-2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61-49CA-B03E-AD95B85B5F9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61-49CA-B03E-AD95B85B5F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10.26'!$S$63:$S$79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10.26'!$Y$44:$Y$60</c:f>
              <c:numCache>
                <c:formatCode>#,##0</c:formatCode>
                <c:ptCount val="17"/>
                <c:pt idx="0">
                  <c:v>4</c:v>
                </c:pt>
                <c:pt idx="1">
                  <c:v>12</c:v>
                </c:pt>
                <c:pt idx="2">
                  <c:v>33</c:v>
                </c:pt>
                <c:pt idx="3">
                  <c:v>64</c:v>
                </c:pt>
                <c:pt idx="4">
                  <c:v>53</c:v>
                </c:pt>
                <c:pt idx="5">
                  <c:v>58</c:v>
                </c:pt>
                <c:pt idx="6">
                  <c:v>38</c:v>
                </c:pt>
                <c:pt idx="7">
                  <c:v>40</c:v>
                </c:pt>
                <c:pt idx="8">
                  <c:v>17</c:v>
                </c:pt>
                <c:pt idx="9">
                  <c:v>32</c:v>
                </c:pt>
                <c:pt idx="10">
                  <c:v>34</c:v>
                </c:pt>
                <c:pt idx="11">
                  <c:v>50</c:v>
                </c:pt>
                <c:pt idx="12">
                  <c:v>28</c:v>
                </c:pt>
                <c:pt idx="13">
                  <c:v>17</c:v>
                </c:pt>
                <c:pt idx="14">
                  <c:v>9</c:v>
                </c:pt>
                <c:pt idx="15">
                  <c:v>8</c:v>
                </c:pt>
                <c:pt idx="1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4E-4CF9-8263-0D426346283A}"/>
            </c:ext>
          </c:extLst>
        </c:ser>
        <c:ser>
          <c:idx val="1"/>
          <c:order val="1"/>
          <c:tx>
            <c:strRef>
              <c:f>'Table 10.26'!$S$62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10.26'!$S$63:$S$79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10.26'!$Y$63:$Y$79</c:f>
              <c:numCache>
                <c:formatCode>#,##0</c:formatCode>
                <c:ptCount val="17"/>
                <c:pt idx="0">
                  <c:v>2</c:v>
                </c:pt>
                <c:pt idx="1">
                  <c:v>15</c:v>
                </c:pt>
                <c:pt idx="2">
                  <c:v>6</c:v>
                </c:pt>
                <c:pt idx="3">
                  <c:v>34</c:v>
                </c:pt>
                <c:pt idx="4">
                  <c:v>36</c:v>
                </c:pt>
                <c:pt idx="5">
                  <c:v>46</c:v>
                </c:pt>
                <c:pt idx="6">
                  <c:v>48</c:v>
                </c:pt>
                <c:pt idx="7">
                  <c:v>27</c:v>
                </c:pt>
                <c:pt idx="8">
                  <c:v>42</c:v>
                </c:pt>
                <c:pt idx="9">
                  <c:v>34</c:v>
                </c:pt>
                <c:pt idx="10">
                  <c:v>34</c:v>
                </c:pt>
                <c:pt idx="11">
                  <c:v>30</c:v>
                </c:pt>
                <c:pt idx="12">
                  <c:v>19</c:v>
                </c:pt>
                <c:pt idx="13">
                  <c:v>11</c:v>
                </c:pt>
                <c:pt idx="14">
                  <c:v>6</c:v>
                </c:pt>
                <c:pt idx="15">
                  <c:v>1</c:v>
                </c:pt>
                <c:pt idx="1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4E-4CF9-8263-0D42634628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10.26'!$S$83:$S$90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10.26'!$Y$83:$Y$90</c:f>
              <c:numCache>
                <c:formatCode>#,##0</c:formatCode>
                <c:ptCount val="8"/>
                <c:pt idx="0">
                  <c:v>26</c:v>
                </c:pt>
                <c:pt idx="1">
                  <c:v>11</c:v>
                </c:pt>
                <c:pt idx="2">
                  <c:v>42</c:v>
                </c:pt>
                <c:pt idx="3">
                  <c:v>5</c:v>
                </c:pt>
                <c:pt idx="4">
                  <c:v>0</c:v>
                </c:pt>
                <c:pt idx="5">
                  <c:v>5</c:v>
                </c:pt>
                <c:pt idx="6">
                  <c:v>38</c:v>
                </c:pt>
                <c:pt idx="7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1E-4C20-8801-63C0B681B408}"/>
            </c:ext>
          </c:extLst>
        </c:ser>
        <c:ser>
          <c:idx val="1"/>
          <c:order val="1"/>
          <c:tx>
            <c:strRef>
              <c:f>'Table 10.26'!$S$92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10.26'!$S$83:$S$90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10.26'!$Y$93:$Y$100</c:f>
              <c:numCache>
                <c:formatCode>#,##0</c:formatCode>
                <c:ptCount val="8"/>
                <c:pt idx="0">
                  <c:v>12</c:v>
                </c:pt>
                <c:pt idx="1">
                  <c:v>48</c:v>
                </c:pt>
                <c:pt idx="2">
                  <c:v>5</c:v>
                </c:pt>
                <c:pt idx="3">
                  <c:v>35</c:v>
                </c:pt>
                <c:pt idx="4">
                  <c:v>44</c:v>
                </c:pt>
                <c:pt idx="5">
                  <c:v>22</c:v>
                </c:pt>
                <c:pt idx="6">
                  <c:v>3</c:v>
                </c:pt>
                <c:pt idx="7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1E-4C20-8801-63C0B681B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10.26'!$S$1</c:f>
              <c:strCache>
                <c:ptCount val="1"/>
                <c:pt idx="0">
                  <c:v>Kimba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10.26'!$U$8:$Y$8</c:f>
              <c:numCache>
                <c:formatCode>#,##0</c:formatCode>
                <c:ptCount val="5"/>
                <c:pt idx="1">
                  <c:v>25993.5</c:v>
                </c:pt>
                <c:pt idx="2">
                  <c:v>28542</c:v>
                </c:pt>
                <c:pt idx="3">
                  <c:v>24986.1</c:v>
                </c:pt>
                <c:pt idx="4">
                  <c:v>24290.34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2C-43BA-A770-202E435ED8C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2C-43BA-A770-202E435ED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10.26'!$S$4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10.26'!$V$4:$Z$4</c:f>
              <c:numCache>
                <c:formatCode>#,##0</c:formatCode>
                <c:ptCount val="5"/>
                <c:pt idx="0">
                  <c:v>850</c:v>
                </c:pt>
                <c:pt idx="1">
                  <c:v>735</c:v>
                </c:pt>
                <c:pt idx="2">
                  <c:v>838</c:v>
                </c:pt>
                <c:pt idx="3">
                  <c:v>896</c:v>
                </c:pt>
                <c:pt idx="4">
                  <c:v>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EC-4709-8ED4-EC4C5F43A9FE}"/>
            </c:ext>
          </c:extLst>
        </c:ser>
        <c:ser>
          <c:idx val="1"/>
          <c:order val="1"/>
          <c:tx>
            <c:strRef>
              <c:f>'Table 10.26'!$S$7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10.26'!$V$7:$Z$7</c:f>
              <c:numCache>
                <c:formatCode>#,##0</c:formatCode>
                <c:ptCount val="5"/>
                <c:pt idx="0">
                  <c:v>586</c:v>
                </c:pt>
                <c:pt idx="1">
                  <c:v>484</c:v>
                </c:pt>
                <c:pt idx="2">
                  <c:v>568</c:v>
                </c:pt>
                <c:pt idx="3">
                  <c:v>600</c:v>
                </c:pt>
                <c:pt idx="4">
                  <c:v>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EC-4709-8ED4-EC4C5F43A9FE}"/>
            </c:ext>
          </c:extLst>
        </c:ser>
        <c:ser>
          <c:idx val="2"/>
          <c:order val="2"/>
          <c:tx>
            <c:strRef>
              <c:f>'Table 10.26'!$S$11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10.26'!$V$11:$Z$11</c:f>
              <c:numCache>
                <c:formatCode>#,##0</c:formatCode>
                <c:ptCount val="5"/>
                <c:pt idx="0">
                  <c:v>565</c:v>
                </c:pt>
                <c:pt idx="1">
                  <c:v>534</c:v>
                </c:pt>
                <c:pt idx="2">
                  <c:v>579</c:v>
                </c:pt>
                <c:pt idx="3">
                  <c:v>610</c:v>
                </c:pt>
                <c:pt idx="4">
                  <c:v>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EC-4709-8ED4-EC4C5F43A9FE}"/>
            </c:ext>
          </c:extLst>
        </c:ser>
        <c:ser>
          <c:idx val="3"/>
          <c:order val="3"/>
          <c:tx>
            <c:strRef>
              <c:f>'Table 10.26'!$S$12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10.26'!$V$12:$Z$12</c:f>
              <c:numCache>
                <c:formatCode>#,##0</c:formatCode>
                <c:ptCount val="5"/>
                <c:pt idx="0">
                  <c:v>284</c:v>
                </c:pt>
                <c:pt idx="1">
                  <c:v>203</c:v>
                </c:pt>
                <c:pt idx="2">
                  <c:v>265</c:v>
                </c:pt>
                <c:pt idx="3">
                  <c:v>286</c:v>
                </c:pt>
                <c:pt idx="4">
                  <c:v>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1EC-4709-8ED4-EC4C5F43A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10.26'!$S$1</c:f>
              <c:strCache>
                <c:ptCount val="1"/>
                <c:pt idx="0">
                  <c:v>Kimba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10.26'!$AB$15:$AB$33</c:f>
              <c:numCache>
                <c:formatCode>0.0%</c:formatCode>
                <c:ptCount val="19"/>
                <c:pt idx="0">
                  <c:v>0.19273127753303965</c:v>
                </c:pt>
                <c:pt idx="1">
                  <c:v>1.1013215859030838E-2</c:v>
                </c:pt>
                <c:pt idx="2">
                  <c:v>4.2951541850220265E-2</c:v>
                </c:pt>
                <c:pt idx="3">
                  <c:v>0</c:v>
                </c:pt>
                <c:pt idx="4">
                  <c:v>4.405286343612335E-2</c:v>
                </c:pt>
                <c:pt idx="5">
                  <c:v>1.8722466960352423E-2</c:v>
                </c:pt>
                <c:pt idx="6">
                  <c:v>7.268722466960352E-2</c:v>
                </c:pt>
                <c:pt idx="7">
                  <c:v>1.7621145374449341E-2</c:v>
                </c:pt>
                <c:pt idx="8">
                  <c:v>3.7444933920704845E-2</c:v>
                </c:pt>
                <c:pt idx="9">
                  <c:v>0</c:v>
                </c:pt>
                <c:pt idx="10">
                  <c:v>3.5242290748898682E-2</c:v>
                </c:pt>
                <c:pt idx="11">
                  <c:v>2.7533039647577091E-2</c:v>
                </c:pt>
                <c:pt idx="12">
                  <c:v>2.4229074889867842E-2</c:v>
                </c:pt>
                <c:pt idx="13">
                  <c:v>5.5066079295154183E-2</c:v>
                </c:pt>
                <c:pt idx="14">
                  <c:v>4.405286343612335E-2</c:v>
                </c:pt>
                <c:pt idx="15">
                  <c:v>7.9295154185022032E-2</c:v>
                </c:pt>
                <c:pt idx="16">
                  <c:v>5.9471365638766517E-2</c:v>
                </c:pt>
                <c:pt idx="17">
                  <c:v>8.8105726872246704E-3</c:v>
                </c:pt>
                <c:pt idx="18">
                  <c:v>3.1938325991189426E-2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AB-4BEF-9970-DCCE9218D98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AB-4BEF-9970-DCCE9218D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10.26'!$S$63:$S$79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10.26'!$Z$44:$Z$60</c:f>
              <c:numCache>
                <c:formatCode>#,##0</c:formatCode>
                <c:ptCount val="17"/>
                <c:pt idx="0">
                  <c:v>5</c:v>
                </c:pt>
                <c:pt idx="1">
                  <c:v>11</c:v>
                </c:pt>
                <c:pt idx="2">
                  <c:v>33</c:v>
                </c:pt>
                <c:pt idx="3">
                  <c:v>50</c:v>
                </c:pt>
                <c:pt idx="4">
                  <c:v>49</c:v>
                </c:pt>
                <c:pt idx="5">
                  <c:v>59</c:v>
                </c:pt>
                <c:pt idx="6">
                  <c:v>40</c:v>
                </c:pt>
                <c:pt idx="7">
                  <c:v>41</c:v>
                </c:pt>
                <c:pt idx="8">
                  <c:v>23</c:v>
                </c:pt>
                <c:pt idx="9">
                  <c:v>32</c:v>
                </c:pt>
                <c:pt idx="10">
                  <c:v>38</c:v>
                </c:pt>
                <c:pt idx="11">
                  <c:v>47</c:v>
                </c:pt>
                <c:pt idx="12">
                  <c:v>29</c:v>
                </c:pt>
                <c:pt idx="13">
                  <c:v>16</c:v>
                </c:pt>
                <c:pt idx="14">
                  <c:v>6</c:v>
                </c:pt>
                <c:pt idx="15">
                  <c:v>11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AA-4A76-B64A-DCB28F1AF7E1}"/>
            </c:ext>
          </c:extLst>
        </c:ser>
        <c:ser>
          <c:idx val="1"/>
          <c:order val="1"/>
          <c:tx>
            <c:strRef>
              <c:f>'Table 10.26'!$S$62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10.26'!$S$63:$S$79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10.26'!$Z$63:$Z$79</c:f>
              <c:numCache>
                <c:formatCode>#,##0</c:formatCode>
                <c:ptCount val="17"/>
                <c:pt idx="0">
                  <c:v>0</c:v>
                </c:pt>
                <c:pt idx="1">
                  <c:v>19</c:v>
                </c:pt>
                <c:pt idx="2">
                  <c:v>23</c:v>
                </c:pt>
                <c:pt idx="3">
                  <c:v>19</c:v>
                </c:pt>
                <c:pt idx="4">
                  <c:v>36</c:v>
                </c:pt>
                <c:pt idx="5">
                  <c:v>44</c:v>
                </c:pt>
                <c:pt idx="6">
                  <c:v>46</c:v>
                </c:pt>
                <c:pt idx="7">
                  <c:v>40</c:v>
                </c:pt>
                <c:pt idx="8">
                  <c:v>35</c:v>
                </c:pt>
                <c:pt idx="9">
                  <c:v>44</c:v>
                </c:pt>
                <c:pt idx="10">
                  <c:v>40</c:v>
                </c:pt>
                <c:pt idx="11">
                  <c:v>32</c:v>
                </c:pt>
                <c:pt idx="12">
                  <c:v>22</c:v>
                </c:pt>
                <c:pt idx="13">
                  <c:v>19</c:v>
                </c:pt>
                <c:pt idx="14">
                  <c:v>6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AA-4A76-B64A-DCB28F1AF7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10.26'!$Z$83:$Z$90</c:f>
              <c:numCache>
                <c:formatCode>#,##0</c:formatCode>
                <c:ptCount val="8"/>
                <c:pt idx="0">
                  <c:v>30</c:v>
                </c:pt>
                <c:pt idx="1">
                  <c:v>14</c:v>
                </c:pt>
                <c:pt idx="2">
                  <c:v>46</c:v>
                </c:pt>
                <c:pt idx="3">
                  <c:v>6</c:v>
                </c:pt>
                <c:pt idx="4">
                  <c:v>6</c:v>
                </c:pt>
                <c:pt idx="5">
                  <c:v>3</c:v>
                </c:pt>
                <c:pt idx="6">
                  <c:v>43</c:v>
                </c:pt>
                <c:pt idx="7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07-4F3B-BEB4-BC0D3AA21238}"/>
            </c:ext>
          </c:extLst>
        </c:ser>
        <c:ser>
          <c:idx val="1"/>
          <c:order val="1"/>
          <c:tx>
            <c:strRef>
              <c:f>'Table 10.26'!$S$92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10.26'!$S$83:$S$90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10.26'!$Z$93:$Z$100</c:f>
              <c:numCache>
                <c:formatCode>#,##0</c:formatCode>
                <c:ptCount val="8"/>
                <c:pt idx="0">
                  <c:v>16</c:v>
                </c:pt>
                <c:pt idx="1">
                  <c:v>51</c:v>
                </c:pt>
                <c:pt idx="2">
                  <c:v>8</c:v>
                </c:pt>
                <c:pt idx="3">
                  <c:v>35</c:v>
                </c:pt>
                <c:pt idx="4">
                  <c:v>49</c:v>
                </c:pt>
                <c:pt idx="5">
                  <c:v>18</c:v>
                </c:pt>
                <c:pt idx="6">
                  <c:v>3</c:v>
                </c:pt>
                <c:pt idx="7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07-4F3B-BEB4-BC0D3AA21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10.3'!$V$4:$Z$4</c:f>
              <c:numCache>
                <c:formatCode>#,##0</c:formatCode>
                <c:ptCount val="5"/>
                <c:pt idx="0">
                  <c:v>6820</c:v>
                </c:pt>
                <c:pt idx="1">
                  <c:v>6791</c:v>
                </c:pt>
                <c:pt idx="2">
                  <c:v>7105</c:v>
                </c:pt>
                <c:pt idx="3">
                  <c:v>7515</c:v>
                </c:pt>
                <c:pt idx="4">
                  <c:v>8536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88-4262-A7EF-C3DE7366AEFA}"/>
            </c:ext>
          </c:extLst>
        </c:ser>
        <c:ser>
          <c:idx val="1"/>
          <c:order val="1"/>
          <c:tx>
            <c:strRef>
              <c:f>'Table 10.3'!$S$7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10.3'!$V$7:$Z$7</c:f>
              <c:numCache>
                <c:formatCode>#,##0</c:formatCode>
                <c:ptCount val="5"/>
                <c:pt idx="0">
                  <c:v>5086</c:v>
                </c:pt>
                <c:pt idx="1">
                  <c:v>5063</c:v>
                </c:pt>
                <c:pt idx="2">
                  <c:v>5429</c:v>
                </c:pt>
                <c:pt idx="3">
                  <c:v>5557</c:v>
                </c:pt>
                <c:pt idx="4">
                  <c:v>6014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88-4262-A7EF-C3DE7366AEFA}"/>
            </c:ext>
          </c:extLst>
        </c:ser>
        <c:ser>
          <c:idx val="2"/>
          <c:order val="2"/>
          <c:tx>
            <c:strRef>
              <c:f>'Table 10.3'!$S$11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10.3'!$V$11:$Z$11</c:f>
              <c:numCache>
                <c:formatCode>#,##0</c:formatCode>
                <c:ptCount val="5"/>
                <c:pt idx="0">
                  <c:v>5889</c:v>
                </c:pt>
                <c:pt idx="1">
                  <c:v>5949</c:v>
                </c:pt>
                <c:pt idx="2">
                  <c:v>6165</c:v>
                </c:pt>
                <c:pt idx="3">
                  <c:v>6547</c:v>
                </c:pt>
                <c:pt idx="4">
                  <c:v>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88-4262-A7EF-C3DE7366AEFA}"/>
            </c:ext>
          </c:extLst>
        </c:ser>
        <c:ser>
          <c:idx val="3"/>
          <c:order val="3"/>
          <c:tx>
            <c:strRef>
              <c:f>'Table 10.3'!$S$12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10.3'!$V$12:$Z$12</c:f>
              <c:numCache>
                <c:formatCode>#,##0</c:formatCode>
                <c:ptCount val="5"/>
                <c:pt idx="0">
                  <c:v>930</c:v>
                </c:pt>
                <c:pt idx="1">
                  <c:v>839</c:v>
                </c:pt>
                <c:pt idx="2">
                  <c:v>943</c:v>
                </c:pt>
                <c:pt idx="3">
                  <c:v>968</c:v>
                </c:pt>
                <c:pt idx="4">
                  <c:v>1074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88-4262-A7EF-C3DE7366A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10.26'!$S$1</c:f>
              <c:strCache>
                <c:ptCount val="1"/>
                <c:pt idx="0">
                  <c:v>Kimba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10.26'!$V$8:$Z$8</c:f>
              <c:numCache>
                <c:formatCode>#,##0</c:formatCode>
                <c:ptCount val="5"/>
                <c:pt idx="0">
                  <c:v>25993.5</c:v>
                </c:pt>
                <c:pt idx="1">
                  <c:v>28542</c:v>
                </c:pt>
                <c:pt idx="2">
                  <c:v>24986.1</c:v>
                </c:pt>
                <c:pt idx="3">
                  <c:v>24290.34</c:v>
                </c:pt>
                <c:pt idx="4">
                  <c:v>26463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DD-43DC-877A-386341B98CB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42727.89</c:v>
                </c:pt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DD-43DC-877A-386341B98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10.27'!$S$4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10.27'!$U$4:$Y$4</c:f>
              <c:numCache>
                <c:formatCode>#,##0</c:formatCode>
                <c:ptCount val="5"/>
                <c:pt idx="1">
                  <c:v>2173</c:v>
                </c:pt>
                <c:pt idx="2">
                  <c:v>2166</c:v>
                </c:pt>
                <c:pt idx="3">
                  <c:v>2147</c:v>
                </c:pt>
                <c:pt idx="4">
                  <c:v>2183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78-4B20-89C8-F16062E73FA1}"/>
            </c:ext>
          </c:extLst>
        </c:ser>
        <c:ser>
          <c:idx val="1"/>
          <c:order val="1"/>
          <c:tx>
            <c:strRef>
              <c:f>'Table 10.27'!$S$7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10.27'!$U$7:$Y$7</c:f>
              <c:numCache>
                <c:formatCode>#,##0</c:formatCode>
                <c:ptCount val="5"/>
                <c:pt idx="1">
                  <c:v>1299</c:v>
                </c:pt>
                <c:pt idx="2">
                  <c:v>1286</c:v>
                </c:pt>
                <c:pt idx="3">
                  <c:v>1349</c:v>
                </c:pt>
                <c:pt idx="4">
                  <c:v>1337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78-4B20-89C8-F16062E73FA1}"/>
            </c:ext>
          </c:extLst>
        </c:ser>
        <c:ser>
          <c:idx val="2"/>
          <c:order val="2"/>
          <c:tx>
            <c:strRef>
              <c:f>'Table 10.27'!$S$11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10.27'!$U$11:$Y$11</c:f>
              <c:numCache>
                <c:formatCode>#,##0</c:formatCode>
                <c:ptCount val="5"/>
                <c:pt idx="1">
                  <c:v>1740</c:v>
                </c:pt>
                <c:pt idx="2">
                  <c:v>1757</c:v>
                </c:pt>
                <c:pt idx="3">
                  <c:v>1675</c:v>
                </c:pt>
                <c:pt idx="4">
                  <c:v>1728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78-4B20-89C8-F16062E73FA1}"/>
            </c:ext>
          </c:extLst>
        </c:ser>
        <c:ser>
          <c:idx val="3"/>
          <c:order val="3"/>
          <c:tx>
            <c:strRef>
              <c:f>'Table 10.27'!$S$12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10.27'!$U$12:$Y$12</c:f>
              <c:numCache>
                <c:formatCode>#,##0</c:formatCode>
                <c:ptCount val="5"/>
                <c:pt idx="1">
                  <c:v>434</c:v>
                </c:pt>
                <c:pt idx="2">
                  <c:v>409</c:v>
                </c:pt>
                <c:pt idx="3">
                  <c:v>464</c:v>
                </c:pt>
                <c:pt idx="4">
                  <c:v>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B78-4B20-89C8-F16062E73F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10.27'!$S$1</c:f>
              <c:strCache>
                <c:ptCount val="1"/>
                <c:pt idx="0">
                  <c:v>Kingston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10.27'!$AB$15:$AB$33</c:f>
              <c:numCache>
                <c:formatCode>0.0%</c:formatCode>
                <c:ptCount val="19"/>
                <c:pt idx="0">
                  <c:v>0.29832503395201448</c:v>
                </c:pt>
                <c:pt idx="1">
                  <c:v>2.2634676324128564E-3</c:v>
                </c:pt>
                <c:pt idx="2">
                  <c:v>3.9837030330466275E-2</c:v>
                </c:pt>
                <c:pt idx="3">
                  <c:v>0</c:v>
                </c:pt>
                <c:pt idx="4">
                  <c:v>5.6133997283838839E-2</c:v>
                </c:pt>
                <c:pt idx="5">
                  <c:v>2.444545043005885E-2</c:v>
                </c:pt>
                <c:pt idx="6">
                  <c:v>7.1072883657763694E-2</c:v>
                </c:pt>
                <c:pt idx="7">
                  <c:v>6.7904028972385691E-2</c:v>
                </c:pt>
                <c:pt idx="8">
                  <c:v>3.6668175645088279E-2</c:v>
                </c:pt>
                <c:pt idx="9">
                  <c:v>0</c:v>
                </c:pt>
                <c:pt idx="10">
                  <c:v>2.0371208691715707E-2</c:v>
                </c:pt>
                <c:pt idx="11">
                  <c:v>1.0864644635581712E-2</c:v>
                </c:pt>
                <c:pt idx="12">
                  <c:v>2.6708918062471707E-2</c:v>
                </c:pt>
                <c:pt idx="13">
                  <c:v>3.3046627433227706E-2</c:v>
                </c:pt>
                <c:pt idx="14">
                  <c:v>3.8026256224535988E-2</c:v>
                </c:pt>
                <c:pt idx="15">
                  <c:v>4.3458578542326848E-2</c:v>
                </c:pt>
                <c:pt idx="16">
                  <c:v>6.9714803078315984E-2</c:v>
                </c:pt>
                <c:pt idx="17">
                  <c:v>6.3377093707559983E-3</c:v>
                </c:pt>
                <c:pt idx="18">
                  <c:v>2.399275690357628E-2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2F-4283-A2C5-FD1B43245D3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2F-4283-A2C5-FD1B43245D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10.27'!$S$63:$S$79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10.27'!$Y$44:$Y$60</c:f>
              <c:numCache>
                <c:formatCode>#,##0</c:formatCode>
                <c:ptCount val="17"/>
                <c:pt idx="0">
                  <c:v>6</c:v>
                </c:pt>
                <c:pt idx="1">
                  <c:v>39</c:v>
                </c:pt>
                <c:pt idx="2">
                  <c:v>60</c:v>
                </c:pt>
                <c:pt idx="3">
                  <c:v>92</c:v>
                </c:pt>
                <c:pt idx="4">
                  <c:v>108</c:v>
                </c:pt>
                <c:pt idx="5">
                  <c:v>132</c:v>
                </c:pt>
                <c:pt idx="6">
                  <c:v>104</c:v>
                </c:pt>
                <c:pt idx="7">
                  <c:v>75</c:v>
                </c:pt>
                <c:pt idx="8">
                  <c:v>93</c:v>
                </c:pt>
                <c:pt idx="9">
                  <c:v>92</c:v>
                </c:pt>
                <c:pt idx="10">
                  <c:v>104</c:v>
                </c:pt>
                <c:pt idx="11">
                  <c:v>98</c:v>
                </c:pt>
                <c:pt idx="12">
                  <c:v>80</c:v>
                </c:pt>
                <c:pt idx="13">
                  <c:v>39</c:v>
                </c:pt>
                <c:pt idx="14">
                  <c:v>23</c:v>
                </c:pt>
                <c:pt idx="15">
                  <c:v>13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8A-4162-9A10-2D78EBFC7607}"/>
            </c:ext>
          </c:extLst>
        </c:ser>
        <c:ser>
          <c:idx val="1"/>
          <c:order val="1"/>
          <c:tx>
            <c:strRef>
              <c:f>'Table 10.27'!$S$62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10.27'!$S$63:$S$79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10.27'!$Y$63:$Y$79</c:f>
              <c:numCache>
                <c:formatCode>#,##0</c:formatCode>
                <c:ptCount val="17"/>
                <c:pt idx="0">
                  <c:v>10</c:v>
                </c:pt>
                <c:pt idx="1">
                  <c:v>36</c:v>
                </c:pt>
                <c:pt idx="2">
                  <c:v>62</c:v>
                </c:pt>
                <c:pt idx="3">
                  <c:v>101</c:v>
                </c:pt>
                <c:pt idx="4">
                  <c:v>104</c:v>
                </c:pt>
                <c:pt idx="5">
                  <c:v>74</c:v>
                </c:pt>
                <c:pt idx="6">
                  <c:v>73</c:v>
                </c:pt>
                <c:pt idx="7">
                  <c:v>52</c:v>
                </c:pt>
                <c:pt idx="8">
                  <c:v>102</c:v>
                </c:pt>
                <c:pt idx="9">
                  <c:v>78</c:v>
                </c:pt>
                <c:pt idx="10">
                  <c:v>110</c:v>
                </c:pt>
                <c:pt idx="11">
                  <c:v>89</c:v>
                </c:pt>
                <c:pt idx="12">
                  <c:v>58</c:v>
                </c:pt>
                <c:pt idx="13">
                  <c:v>36</c:v>
                </c:pt>
                <c:pt idx="14">
                  <c:v>16</c:v>
                </c:pt>
                <c:pt idx="15">
                  <c:v>9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8A-4162-9A10-2D78EBFC7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10.27'!$S$83:$S$90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10.27'!$Y$83:$Y$90</c:f>
              <c:numCache>
                <c:formatCode>#,##0</c:formatCode>
                <c:ptCount val="8"/>
                <c:pt idx="0">
                  <c:v>76</c:v>
                </c:pt>
                <c:pt idx="1">
                  <c:v>21</c:v>
                </c:pt>
                <c:pt idx="2">
                  <c:v>97</c:v>
                </c:pt>
                <c:pt idx="3">
                  <c:v>20</c:v>
                </c:pt>
                <c:pt idx="4">
                  <c:v>4</c:v>
                </c:pt>
                <c:pt idx="5">
                  <c:v>33</c:v>
                </c:pt>
                <c:pt idx="6">
                  <c:v>56</c:v>
                </c:pt>
                <c:pt idx="7">
                  <c:v>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9A-413D-A659-233B813853E5}"/>
            </c:ext>
          </c:extLst>
        </c:ser>
        <c:ser>
          <c:idx val="1"/>
          <c:order val="1"/>
          <c:tx>
            <c:strRef>
              <c:f>'Table 10.27'!$S$92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10.27'!$S$83:$S$90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10.27'!$Y$93:$Y$100</c:f>
              <c:numCache>
                <c:formatCode>#,##0</c:formatCode>
                <c:ptCount val="8"/>
                <c:pt idx="0">
                  <c:v>34</c:v>
                </c:pt>
                <c:pt idx="1">
                  <c:v>80</c:v>
                </c:pt>
                <c:pt idx="2">
                  <c:v>25</c:v>
                </c:pt>
                <c:pt idx="3">
                  <c:v>96</c:v>
                </c:pt>
                <c:pt idx="4">
                  <c:v>62</c:v>
                </c:pt>
                <c:pt idx="5">
                  <c:v>73</c:v>
                </c:pt>
                <c:pt idx="6">
                  <c:v>6</c:v>
                </c:pt>
                <c:pt idx="7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9A-413D-A659-233B813853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10.27'!$S$1</c:f>
              <c:strCache>
                <c:ptCount val="1"/>
                <c:pt idx="0">
                  <c:v>Kingston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10.27'!$U$8:$Y$8</c:f>
              <c:numCache>
                <c:formatCode>#,##0</c:formatCode>
                <c:ptCount val="5"/>
                <c:pt idx="1">
                  <c:v>20292.150000000001</c:v>
                </c:pt>
                <c:pt idx="2">
                  <c:v>24560</c:v>
                </c:pt>
                <c:pt idx="3">
                  <c:v>22552.07</c:v>
                </c:pt>
                <c:pt idx="4">
                  <c:v>26997.040000000001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A5-421A-BFA2-300D8CD84DC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A5-421A-BFA2-300D8CD84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10.27'!$S$4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10.27'!$V$4:$Z$4</c:f>
              <c:numCache>
                <c:formatCode>#,##0</c:formatCode>
                <c:ptCount val="5"/>
                <c:pt idx="0">
                  <c:v>2173</c:v>
                </c:pt>
                <c:pt idx="1">
                  <c:v>2166</c:v>
                </c:pt>
                <c:pt idx="2">
                  <c:v>2147</c:v>
                </c:pt>
                <c:pt idx="3">
                  <c:v>2183</c:v>
                </c:pt>
                <c:pt idx="4">
                  <c:v>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4B-4190-85A2-6F664A7C9713}"/>
            </c:ext>
          </c:extLst>
        </c:ser>
        <c:ser>
          <c:idx val="1"/>
          <c:order val="1"/>
          <c:tx>
            <c:strRef>
              <c:f>'Table 10.27'!$S$7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10.27'!$V$7:$Z$7</c:f>
              <c:numCache>
                <c:formatCode>#,##0</c:formatCode>
                <c:ptCount val="5"/>
                <c:pt idx="0">
                  <c:v>1299</c:v>
                </c:pt>
                <c:pt idx="1">
                  <c:v>1286</c:v>
                </c:pt>
                <c:pt idx="2">
                  <c:v>1349</c:v>
                </c:pt>
                <c:pt idx="3">
                  <c:v>1337</c:v>
                </c:pt>
                <c:pt idx="4">
                  <c:v>1380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4B-4190-85A2-6F664A7C9713}"/>
            </c:ext>
          </c:extLst>
        </c:ser>
        <c:ser>
          <c:idx val="2"/>
          <c:order val="2"/>
          <c:tx>
            <c:strRef>
              <c:f>'Table 10.27'!$S$11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10.27'!$V$11:$Z$11</c:f>
              <c:numCache>
                <c:formatCode>#,##0</c:formatCode>
                <c:ptCount val="5"/>
                <c:pt idx="0">
                  <c:v>1740</c:v>
                </c:pt>
                <c:pt idx="1">
                  <c:v>1757</c:v>
                </c:pt>
                <c:pt idx="2">
                  <c:v>1675</c:v>
                </c:pt>
                <c:pt idx="3">
                  <c:v>1728</c:v>
                </c:pt>
                <c:pt idx="4">
                  <c:v>1748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4B-4190-85A2-6F664A7C9713}"/>
            </c:ext>
          </c:extLst>
        </c:ser>
        <c:ser>
          <c:idx val="3"/>
          <c:order val="3"/>
          <c:tx>
            <c:strRef>
              <c:f>'Table 10.27'!$S$12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10.27'!$V$12:$Z$12</c:f>
              <c:numCache>
                <c:formatCode>#,##0</c:formatCode>
                <c:ptCount val="5"/>
                <c:pt idx="0">
                  <c:v>434</c:v>
                </c:pt>
                <c:pt idx="1">
                  <c:v>409</c:v>
                </c:pt>
                <c:pt idx="2">
                  <c:v>464</c:v>
                </c:pt>
                <c:pt idx="3">
                  <c:v>455</c:v>
                </c:pt>
                <c:pt idx="4">
                  <c:v>460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4B-4190-85A2-6F664A7C97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10.27'!$S$1</c:f>
              <c:strCache>
                <c:ptCount val="1"/>
                <c:pt idx="0">
                  <c:v>Kingston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10.27'!$AB$15:$AB$33</c:f>
              <c:numCache>
                <c:formatCode>0.0%</c:formatCode>
                <c:ptCount val="19"/>
                <c:pt idx="0">
                  <c:v>0.29832503395201448</c:v>
                </c:pt>
                <c:pt idx="1">
                  <c:v>2.2634676324128564E-3</c:v>
                </c:pt>
                <c:pt idx="2">
                  <c:v>3.9837030330466275E-2</c:v>
                </c:pt>
                <c:pt idx="3">
                  <c:v>0</c:v>
                </c:pt>
                <c:pt idx="4">
                  <c:v>5.6133997283838839E-2</c:v>
                </c:pt>
                <c:pt idx="5">
                  <c:v>2.444545043005885E-2</c:v>
                </c:pt>
                <c:pt idx="6">
                  <c:v>7.1072883657763694E-2</c:v>
                </c:pt>
                <c:pt idx="7">
                  <c:v>6.7904028972385691E-2</c:v>
                </c:pt>
                <c:pt idx="8">
                  <c:v>3.6668175645088279E-2</c:v>
                </c:pt>
                <c:pt idx="9">
                  <c:v>0</c:v>
                </c:pt>
                <c:pt idx="10">
                  <c:v>2.0371208691715707E-2</c:v>
                </c:pt>
                <c:pt idx="11">
                  <c:v>1.0864644635581712E-2</c:v>
                </c:pt>
                <c:pt idx="12">
                  <c:v>2.6708918062471707E-2</c:v>
                </c:pt>
                <c:pt idx="13">
                  <c:v>3.3046627433227706E-2</c:v>
                </c:pt>
                <c:pt idx="14">
                  <c:v>3.8026256224535988E-2</c:v>
                </c:pt>
                <c:pt idx="15">
                  <c:v>4.3458578542326848E-2</c:v>
                </c:pt>
                <c:pt idx="16">
                  <c:v>6.9714803078315984E-2</c:v>
                </c:pt>
                <c:pt idx="17">
                  <c:v>6.3377093707559983E-3</c:v>
                </c:pt>
                <c:pt idx="18">
                  <c:v>2.399275690357628E-2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65-4AE9-90E5-C2A9533E6EB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65-4AE9-90E5-C2A9533E6E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10.27'!$S$63:$S$79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10.27'!$Z$44:$Z$60</c:f>
              <c:numCache>
                <c:formatCode>#,##0</c:formatCode>
                <c:ptCount val="17"/>
                <c:pt idx="0">
                  <c:v>6</c:v>
                </c:pt>
                <c:pt idx="1">
                  <c:v>47</c:v>
                </c:pt>
                <c:pt idx="2">
                  <c:v>59</c:v>
                </c:pt>
                <c:pt idx="3">
                  <c:v>91</c:v>
                </c:pt>
                <c:pt idx="4">
                  <c:v>125</c:v>
                </c:pt>
                <c:pt idx="5">
                  <c:v>136</c:v>
                </c:pt>
                <c:pt idx="6">
                  <c:v>94</c:v>
                </c:pt>
                <c:pt idx="7">
                  <c:v>73</c:v>
                </c:pt>
                <c:pt idx="8">
                  <c:v>100</c:v>
                </c:pt>
                <c:pt idx="9">
                  <c:v>108</c:v>
                </c:pt>
                <c:pt idx="10">
                  <c:v>97</c:v>
                </c:pt>
                <c:pt idx="11">
                  <c:v>95</c:v>
                </c:pt>
                <c:pt idx="12">
                  <c:v>83</c:v>
                </c:pt>
                <c:pt idx="13">
                  <c:v>52</c:v>
                </c:pt>
                <c:pt idx="14">
                  <c:v>20</c:v>
                </c:pt>
                <c:pt idx="15">
                  <c:v>10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14-4050-A1C6-6D97D1F3E4BE}"/>
            </c:ext>
          </c:extLst>
        </c:ser>
        <c:ser>
          <c:idx val="1"/>
          <c:order val="1"/>
          <c:tx>
            <c:strRef>
              <c:f>'Table 10.27'!$S$62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10.27'!$S$63:$S$79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10.27'!$Z$63:$Z$79</c:f>
              <c:numCache>
                <c:formatCode>#,##0</c:formatCode>
                <c:ptCount val="17"/>
                <c:pt idx="0">
                  <c:v>9</c:v>
                </c:pt>
                <c:pt idx="1">
                  <c:v>43</c:v>
                </c:pt>
                <c:pt idx="2">
                  <c:v>59</c:v>
                </c:pt>
                <c:pt idx="3">
                  <c:v>87</c:v>
                </c:pt>
                <c:pt idx="4">
                  <c:v>103</c:v>
                </c:pt>
                <c:pt idx="5">
                  <c:v>80</c:v>
                </c:pt>
                <c:pt idx="6">
                  <c:v>66</c:v>
                </c:pt>
                <c:pt idx="7">
                  <c:v>65</c:v>
                </c:pt>
                <c:pt idx="8">
                  <c:v>102</c:v>
                </c:pt>
                <c:pt idx="9">
                  <c:v>98</c:v>
                </c:pt>
                <c:pt idx="10">
                  <c:v>87</c:v>
                </c:pt>
                <c:pt idx="11">
                  <c:v>91</c:v>
                </c:pt>
                <c:pt idx="12">
                  <c:v>63</c:v>
                </c:pt>
                <c:pt idx="13">
                  <c:v>38</c:v>
                </c:pt>
                <c:pt idx="14">
                  <c:v>14</c:v>
                </c:pt>
                <c:pt idx="15">
                  <c:v>12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14-4050-A1C6-6D97D1F3E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10.27'!$Z$83:$Z$90</c:f>
              <c:numCache>
                <c:formatCode>#,##0</c:formatCode>
                <c:ptCount val="8"/>
                <c:pt idx="0">
                  <c:v>68</c:v>
                </c:pt>
                <c:pt idx="1">
                  <c:v>18</c:v>
                </c:pt>
                <c:pt idx="2">
                  <c:v>98</c:v>
                </c:pt>
                <c:pt idx="3">
                  <c:v>23</c:v>
                </c:pt>
                <c:pt idx="4">
                  <c:v>6</c:v>
                </c:pt>
                <c:pt idx="5">
                  <c:v>34</c:v>
                </c:pt>
                <c:pt idx="6">
                  <c:v>64</c:v>
                </c:pt>
                <c:pt idx="7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68-45B2-A657-FCB1D68DEB45}"/>
            </c:ext>
          </c:extLst>
        </c:ser>
        <c:ser>
          <c:idx val="1"/>
          <c:order val="1"/>
          <c:tx>
            <c:strRef>
              <c:f>'Table 10.27'!$S$92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10.27'!$S$83:$S$90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10.27'!$Z$93:$Z$100</c:f>
              <c:numCache>
                <c:formatCode>#,##0</c:formatCode>
                <c:ptCount val="8"/>
                <c:pt idx="0">
                  <c:v>31</c:v>
                </c:pt>
                <c:pt idx="1">
                  <c:v>86</c:v>
                </c:pt>
                <c:pt idx="2">
                  <c:v>26</c:v>
                </c:pt>
                <c:pt idx="3">
                  <c:v>95</c:v>
                </c:pt>
                <c:pt idx="4">
                  <c:v>60</c:v>
                </c:pt>
                <c:pt idx="5">
                  <c:v>76</c:v>
                </c:pt>
                <c:pt idx="6">
                  <c:v>6</c:v>
                </c:pt>
                <c:pt idx="7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68-45B2-A657-FCB1D68DEB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10.3'!$S$1</c:f>
              <c:strCache>
                <c:ptCount val="1"/>
                <c:pt idx="0">
                  <c:v>Adelaide Plains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10.3'!$AB$15:$AB$33</c:f>
              <c:numCache>
                <c:formatCode>0.0%</c:formatCode>
                <c:ptCount val="19"/>
                <c:pt idx="0">
                  <c:v>4.9303197095678652E-2</c:v>
                </c:pt>
                <c:pt idx="1">
                  <c:v>1.0656985595502986E-2</c:v>
                </c:pt>
                <c:pt idx="2">
                  <c:v>7.7643752195807478E-2</c:v>
                </c:pt>
                <c:pt idx="3">
                  <c:v>1.1008314790959128E-2</c:v>
                </c:pt>
                <c:pt idx="4">
                  <c:v>9.567865089588945E-2</c:v>
                </c:pt>
                <c:pt idx="5">
                  <c:v>4.953741655931608E-2</c:v>
                </c:pt>
                <c:pt idx="6">
                  <c:v>8.2562360932193463E-2</c:v>
                </c:pt>
                <c:pt idx="7">
                  <c:v>3.8294882304719523E-2</c:v>
                </c:pt>
                <c:pt idx="8">
                  <c:v>7.2490923995784051E-2</c:v>
                </c:pt>
                <c:pt idx="9">
                  <c:v>3.9817308818362804E-3</c:v>
                </c:pt>
                <c:pt idx="10">
                  <c:v>2.8808994027403678E-2</c:v>
                </c:pt>
                <c:pt idx="11">
                  <c:v>1.1476753718233985E-2</c:v>
                </c:pt>
                <c:pt idx="12">
                  <c:v>4.6609673263848225E-2</c:v>
                </c:pt>
                <c:pt idx="13">
                  <c:v>0.10329078346410586</c:v>
                </c:pt>
                <c:pt idx="14">
                  <c:v>5.2933598782058791E-2</c:v>
                </c:pt>
                <c:pt idx="15">
                  <c:v>5.2582269586602649E-2</c:v>
                </c:pt>
                <c:pt idx="16">
                  <c:v>0.10551586836866143</c:v>
                </c:pt>
                <c:pt idx="17">
                  <c:v>1.5224265136432838E-2</c:v>
                </c:pt>
                <c:pt idx="18">
                  <c:v>4.0519967209275087E-2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EF-4019-B1A3-27B248FF792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EF-4019-B1A3-27B248FF79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10.27'!$S$1</c:f>
              <c:strCache>
                <c:ptCount val="1"/>
                <c:pt idx="0">
                  <c:v>Kingston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10.27'!$V$8:$Z$8</c:f>
              <c:numCache>
                <c:formatCode>#,##0</c:formatCode>
                <c:ptCount val="5"/>
                <c:pt idx="0">
                  <c:v>20292.150000000001</c:v>
                </c:pt>
                <c:pt idx="1">
                  <c:v>24560</c:v>
                </c:pt>
                <c:pt idx="2">
                  <c:v>22552.07</c:v>
                </c:pt>
                <c:pt idx="3">
                  <c:v>26997.040000000001</c:v>
                </c:pt>
                <c:pt idx="4">
                  <c:v>27122.65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8D-49E4-8A3A-1855E1C7D02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42727.89</c:v>
                </c:pt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8D-49E4-8A3A-1855E1C7D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10.28'!$S$4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10.28'!$U$4:$Y$4</c:f>
              <c:numCache>
                <c:formatCode>#,##0</c:formatCode>
                <c:ptCount val="5"/>
                <c:pt idx="1">
                  <c:v>11713</c:v>
                </c:pt>
                <c:pt idx="2">
                  <c:v>11623</c:v>
                </c:pt>
                <c:pt idx="3">
                  <c:v>12053</c:v>
                </c:pt>
                <c:pt idx="4">
                  <c:v>12629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C7-4619-9681-65B89B51E126}"/>
            </c:ext>
          </c:extLst>
        </c:ser>
        <c:ser>
          <c:idx val="1"/>
          <c:order val="1"/>
          <c:tx>
            <c:strRef>
              <c:f>'Table 10.28'!$S$7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10.28'!$U$7:$Y$7</c:f>
              <c:numCache>
                <c:formatCode>#,##0</c:formatCode>
                <c:ptCount val="5"/>
                <c:pt idx="1">
                  <c:v>8549</c:v>
                </c:pt>
                <c:pt idx="2">
                  <c:v>8348</c:v>
                </c:pt>
                <c:pt idx="3">
                  <c:v>8774</c:v>
                </c:pt>
                <c:pt idx="4">
                  <c:v>9002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C7-4619-9681-65B89B51E126}"/>
            </c:ext>
          </c:extLst>
        </c:ser>
        <c:ser>
          <c:idx val="2"/>
          <c:order val="2"/>
          <c:tx>
            <c:strRef>
              <c:f>'Table 10.28'!$S$11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10.28'!$U$11:$Y$11</c:f>
              <c:numCache>
                <c:formatCode>#,##0</c:formatCode>
                <c:ptCount val="5"/>
                <c:pt idx="1">
                  <c:v>10024</c:v>
                </c:pt>
                <c:pt idx="2">
                  <c:v>10127</c:v>
                </c:pt>
                <c:pt idx="3">
                  <c:v>10416</c:v>
                </c:pt>
                <c:pt idx="4">
                  <c:v>10938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C7-4619-9681-65B89B51E126}"/>
            </c:ext>
          </c:extLst>
        </c:ser>
        <c:ser>
          <c:idx val="3"/>
          <c:order val="3"/>
          <c:tx>
            <c:strRef>
              <c:f>'Table 10.28'!$S$12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10.28'!$U$12:$Y$12</c:f>
              <c:numCache>
                <c:formatCode>#,##0</c:formatCode>
                <c:ptCount val="5"/>
                <c:pt idx="1">
                  <c:v>1685</c:v>
                </c:pt>
                <c:pt idx="2">
                  <c:v>1503</c:v>
                </c:pt>
                <c:pt idx="3">
                  <c:v>1640</c:v>
                </c:pt>
                <c:pt idx="4">
                  <c:v>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7C7-4619-9681-65B89B51E1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10.28'!$S$1</c:f>
              <c:strCache>
                <c:ptCount val="1"/>
                <c:pt idx="0">
                  <c:v>Light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10.28'!$AB$15:$AB$33</c:f>
              <c:numCache>
                <c:formatCode>0.0%</c:formatCode>
                <c:ptCount val="19"/>
                <c:pt idx="0">
                  <c:v>6.4267917338414193E-2</c:v>
                </c:pt>
                <c:pt idx="1">
                  <c:v>1.2091455371537448E-2</c:v>
                </c:pt>
                <c:pt idx="2">
                  <c:v>0.10171478821632712</c:v>
                </c:pt>
                <c:pt idx="3">
                  <c:v>5.9358053642092918E-3</c:v>
                </c:pt>
                <c:pt idx="4">
                  <c:v>7.0643411988861204E-2</c:v>
                </c:pt>
                <c:pt idx="5">
                  <c:v>3.2097317895353951E-2</c:v>
                </c:pt>
                <c:pt idx="6">
                  <c:v>8.9256925106258239E-2</c:v>
                </c:pt>
                <c:pt idx="7">
                  <c:v>6.0164150666862086E-2</c:v>
                </c:pt>
                <c:pt idx="8">
                  <c:v>4.2063608383409057E-2</c:v>
                </c:pt>
                <c:pt idx="9">
                  <c:v>4.103766671552103E-3</c:v>
                </c:pt>
                <c:pt idx="10">
                  <c:v>2.2057745859592554E-2</c:v>
                </c:pt>
                <c:pt idx="11">
                  <c:v>1.2750989300894034E-2</c:v>
                </c:pt>
                <c:pt idx="12">
                  <c:v>4.8292539938443499E-2</c:v>
                </c:pt>
                <c:pt idx="13">
                  <c:v>7.6286091162245342E-2</c:v>
                </c:pt>
                <c:pt idx="14">
                  <c:v>6.1556500073281548E-2</c:v>
                </c:pt>
                <c:pt idx="15">
                  <c:v>7.8118129854902532E-2</c:v>
                </c:pt>
                <c:pt idx="16">
                  <c:v>0.11475890370804631</c:v>
                </c:pt>
                <c:pt idx="17">
                  <c:v>1.4070057159607212E-2</c:v>
                </c:pt>
                <c:pt idx="18">
                  <c:v>3.7739997068738089E-2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71-4C89-B3E2-A22CB50C66F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71-4C89-B3E2-A22CB50C6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10.28'!$S$63:$S$79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10.28'!$Y$44:$Y$60</c:f>
              <c:numCache>
                <c:formatCode>#,##0</c:formatCode>
                <c:ptCount val="17"/>
                <c:pt idx="0">
                  <c:v>13</c:v>
                </c:pt>
                <c:pt idx="1">
                  <c:v>190</c:v>
                </c:pt>
                <c:pt idx="2">
                  <c:v>458</c:v>
                </c:pt>
                <c:pt idx="3">
                  <c:v>584</c:v>
                </c:pt>
                <c:pt idx="4">
                  <c:v>592</c:v>
                </c:pt>
                <c:pt idx="5">
                  <c:v>542</c:v>
                </c:pt>
                <c:pt idx="6">
                  <c:v>557</c:v>
                </c:pt>
                <c:pt idx="7">
                  <c:v>545</c:v>
                </c:pt>
                <c:pt idx="8">
                  <c:v>630</c:v>
                </c:pt>
                <c:pt idx="9">
                  <c:v>655</c:v>
                </c:pt>
                <c:pt idx="10">
                  <c:v>638</c:v>
                </c:pt>
                <c:pt idx="11">
                  <c:v>526</c:v>
                </c:pt>
                <c:pt idx="12">
                  <c:v>284</c:v>
                </c:pt>
                <c:pt idx="13">
                  <c:v>122</c:v>
                </c:pt>
                <c:pt idx="14">
                  <c:v>52</c:v>
                </c:pt>
                <c:pt idx="15">
                  <c:v>15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40-44CB-8C60-16C67670E8DF}"/>
            </c:ext>
          </c:extLst>
        </c:ser>
        <c:ser>
          <c:idx val="1"/>
          <c:order val="1"/>
          <c:tx>
            <c:strRef>
              <c:f>'Table 10.28'!$S$62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10.28'!$S$63:$S$79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10.28'!$Y$63:$Y$79</c:f>
              <c:numCache>
                <c:formatCode>#,##0</c:formatCode>
                <c:ptCount val="17"/>
                <c:pt idx="0">
                  <c:v>20</c:v>
                </c:pt>
                <c:pt idx="1">
                  <c:v>227</c:v>
                </c:pt>
                <c:pt idx="2">
                  <c:v>508</c:v>
                </c:pt>
                <c:pt idx="3">
                  <c:v>613</c:v>
                </c:pt>
                <c:pt idx="4">
                  <c:v>506</c:v>
                </c:pt>
                <c:pt idx="5">
                  <c:v>517</c:v>
                </c:pt>
                <c:pt idx="6">
                  <c:v>591</c:v>
                </c:pt>
                <c:pt idx="7">
                  <c:v>556</c:v>
                </c:pt>
                <c:pt idx="8">
                  <c:v>702</c:v>
                </c:pt>
                <c:pt idx="9">
                  <c:v>625</c:v>
                </c:pt>
                <c:pt idx="10">
                  <c:v>621</c:v>
                </c:pt>
                <c:pt idx="11">
                  <c:v>391</c:v>
                </c:pt>
                <c:pt idx="12">
                  <c:v>200</c:v>
                </c:pt>
                <c:pt idx="13">
                  <c:v>73</c:v>
                </c:pt>
                <c:pt idx="14">
                  <c:v>36</c:v>
                </c:pt>
                <c:pt idx="15">
                  <c:v>10</c:v>
                </c:pt>
                <c:pt idx="1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40-44CB-8C60-16C67670E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10.28'!$S$83:$S$90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10.28'!$Y$83:$Y$90</c:f>
              <c:numCache>
                <c:formatCode>#,##0</c:formatCode>
                <c:ptCount val="8"/>
                <c:pt idx="0">
                  <c:v>565</c:v>
                </c:pt>
                <c:pt idx="1">
                  <c:v>383</c:v>
                </c:pt>
                <c:pt idx="2">
                  <c:v>936</c:v>
                </c:pt>
                <c:pt idx="3">
                  <c:v>243</c:v>
                </c:pt>
                <c:pt idx="4">
                  <c:v>171</c:v>
                </c:pt>
                <c:pt idx="5">
                  <c:v>176</c:v>
                </c:pt>
                <c:pt idx="6">
                  <c:v>552</c:v>
                </c:pt>
                <c:pt idx="7">
                  <c:v>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56-4651-A23D-CB4CCC90BF65}"/>
            </c:ext>
          </c:extLst>
        </c:ser>
        <c:ser>
          <c:idx val="1"/>
          <c:order val="1"/>
          <c:tx>
            <c:strRef>
              <c:f>'Table 10.28'!$S$92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10.28'!$S$83:$S$90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10.28'!$Y$93:$Y$100</c:f>
              <c:numCache>
                <c:formatCode>#,##0</c:formatCode>
                <c:ptCount val="8"/>
                <c:pt idx="0">
                  <c:v>356</c:v>
                </c:pt>
                <c:pt idx="1">
                  <c:v>735</c:v>
                </c:pt>
                <c:pt idx="2">
                  <c:v>189</c:v>
                </c:pt>
                <c:pt idx="3">
                  <c:v>770</c:v>
                </c:pt>
                <c:pt idx="4">
                  <c:v>703</c:v>
                </c:pt>
                <c:pt idx="5">
                  <c:v>463</c:v>
                </c:pt>
                <c:pt idx="6">
                  <c:v>41</c:v>
                </c:pt>
                <c:pt idx="7">
                  <c:v>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56-4651-A23D-CB4CCC90B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10.28'!$S$1</c:f>
              <c:strCache>
                <c:ptCount val="1"/>
                <c:pt idx="0">
                  <c:v>Light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10.28'!$U$8:$Y$8</c:f>
              <c:numCache>
                <c:formatCode>#,##0</c:formatCode>
                <c:ptCount val="5"/>
                <c:pt idx="1">
                  <c:v>44892</c:v>
                </c:pt>
                <c:pt idx="2">
                  <c:v>45247</c:v>
                </c:pt>
                <c:pt idx="3">
                  <c:v>45608.05</c:v>
                </c:pt>
                <c:pt idx="4">
                  <c:v>46775.5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78-4333-A177-6C0EF3A47EA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78-4333-A177-6C0EF3A47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10.28'!$S$4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10.28'!$V$4:$Z$4</c:f>
              <c:numCache>
                <c:formatCode>#,##0</c:formatCode>
                <c:ptCount val="5"/>
                <c:pt idx="0">
                  <c:v>11713</c:v>
                </c:pt>
                <c:pt idx="1">
                  <c:v>11623</c:v>
                </c:pt>
                <c:pt idx="2">
                  <c:v>12053</c:v>
                </c:pt>
                <c:pt idx="3">
                  <c:v>12629</c:v>
                </c:pt>
                <c:pt idx="4">
                  <c:v>13650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05-4EDB-AFB6-8856F762E2F0}"/>
            </c:ext>
          </c:extLst>
        </c:ser>
        <c:ser>
          <c:idx val="1"/>
          <c:order val="1"/>
          <c:tx>
            <c:strRef>
              <c:f>'Table 10.28'!$S$7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10.28'!$V$7:$Z$7</c:f>
              <c:numCache>
                <c:formatCode>#,##0</c:formatCode>
                <c:ptCount val="5"/>
                <c:pt idx="0">
                  <c:v>8549</c:v>
                </c:pt>
                <c:pt idx="1">
                  <c:v>8348</c:v>
                </c:pt>
                <c:pt idx="2">
                  <c:v>8774</c:v>
                </c:pt>
                <c:pt idx="3">
                  <c:v>9002</c:v>
                </c:pt>
                <c:pt idx="4">
                  <c:v>9382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05-4EDB-AFB6-8856F762E2F0}"/>
            </c:ext>
          </c:extLst>
        </c:ser>
        <c:ser>
          <c:idx val="2"/>
          <c:order val="2"/>
          <c:tx>
            <c:strRef>
              <c:f>'Table 10.28'!$S$11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10.28'!$V$11:$Z$11</c:f>
              <c:numCache>
                <c:formatCode>#,##0</c:formatCode>
                <c:ptCount val="5"/>
                <c:pt idx="0">
                  <c:v>10024</c:v>
                </c:pt>
                <c:pt idx="1">
                  <c:v>10127</c:v>
                </c:pt>
                <c:pt idx="2">
                  <c:v>10416</c:v>
                </c:pt>
                <c:pt idx="3">
                  <c:v>10938</c:v>
                </c:pt>
                <c:pt idx="4">
                  <c:v>11873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05-4EDB-AFB6-8856F762E2F0}"/>
            </c:ext>
          </c:extLst>
        </c:ser>
        <c:ser>
          <c:idx val="3"/>
          <c:order val="3"/>
          <c:tx>
            <c:strRef>
              <c:f>'Table 10.28'!$S$12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10.28'!$V$12:$Z$12</c:f>
              <c:numCache>
                <c:formatCode>#,##0</c:formatCode>
                <c:ptCount val="5"/>
                <c:pt idx="0">
                  <c:v>1685</c:v>
                </c:pt>
                <c:pt idx="1">
                  <c:v>1503</c:v>
                </c:pt>
                <c:pt idx="2">
                  <c:v>1640</c:v>
                </c:pt>
                <c:pt idx="3">
                  <c:v>1691</c:v>
                </c:pt>
                <c:pt idx="4">
                  <c:v>1771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F05-4EDB-AFB6-8856F762E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10.28'!$S$1</c:f>
              <c:strCache>
                <c:ptCount val="1"/>
                <c:pt idx="0">
                  <c:v>Light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10.28'!$AB$15:$AB$33</c:f>
              <c:numCache>
                <c:formatCode>0.0%</c:formatCode>
                <c:ptCount val="19"/>
                <c:pt idx="0">
                  <c:v>6.4267917338414193E-2</c:v>
                </c:pt>
                <c:pt idx="1">
                  <c:v>1.2091455371537448E-2</c:v>
                </c:pt>
                <c:pt idx="2">
                  <c:v>0.10171478821632712</c:v>
                </c:pt>
                <c:pt idx="3">
                  <c:v>5.9358053642092918E-3</c:v>
                </c:pt>
                <c:pt idx="4">
                  <c:v>7.0643411988861204E-2</c:v>
                </c:pt>
                <c:pt idx="5">
                  <c:v>3.2097317895353951E-2</c:v>
                </c:pt>
                <c:pt idx="6">
                  <c:v>8.9256925106258239E-2</c:v>
                </c:pt>
                <c:pt idx="7">
                  <c:v>6.0164150666862086E-2</c:v>
                </c:pt>
                <c:pt idx="8">
                  <c:v>4.2063608383409057E-2</c:v>
                </c:pt>
                <c:pt idx="9">
                  <c:v>4.103766671552103E-3</c:v>
                </c:pt>
                <c:pt idx="10">
                  <c:v>2.2057745859592554E-2</c:v>
                </c:pt>
                <c:pt idx="11">
                  <c:v>1.2750989300894034E-2</c:v>
                </c:pt>
                <c:pt idx="12">
                  <c:v>4.8292539938443499E-2</c:v>
                </c:pt>
                <c:pt idx="13">
                  <c:v>7.6286091162245342E-2</c:v>
                </c:pt>
                <c:pt idx="14">
                  <c:v>6.1556500073281548E-2</c:v>
                </c:pt>
                <c:pt idx="15">
                  <c:v>7.8118129854902532E-2</c:v>
                </c:pt>
                <c:pt idx="16">
                  <c:v>0.11475890370804631</c:v>
                </c:pt>
                <c:pt idx="17">
                  <c:v>1.4070057159607212E-2</c:v>
                </c:pt>
                <c:pt idx="18">
                  <c:v>3.7739997068738089E-2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69-4C74-AAB3-8BA0AE6FD7A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69-4C74-AAB3-8BA0AE6FD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10.28'!$S$63:$S$79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10.28'!$Z$44:$Z$60</c:f>
              <c:numCache>
                <c:formatCode>#,##0</c:formatCode>
                <c:ptCount val="17"/>
                <c:pt idx="0">
                  <c:v>20</c:v>
                </c:pt>
                <c:pt idx="1">
                  <c:v>251</c:v>
                </c:pt>
                <c:pt idx="2">
                  <c:v>513</c:v>
                </c:pt>
                <c:pt idx="3">
                  <c:v>603</c:v>
                </c:pt>
                <c:pt idx="4">
                  <c:v>668</c:v>
                </c:pt>
                <c:pt idx="5">
                  <c:v>544</c:v>
                </c:pt>
                <c:pt idx="6">
                  <c:v>576</c:v>
                </c:pt>
                <c:pt idx="7">
                  <c:v>570</c:v>
                </c:pt>
                <c:pt idx="8">
                  <c:v>645</c:v>
                </c:pt>
                <c:pt idx="9">
                  <c:v>692</c:v>
                </c:pt>
                <c:pt idx="10">
                  <c:v>640</c:v>
                </c:pt>
                <c:pt idx="11">
                  <c:v>543</c:v>
                </c:pt>
                <c:pt idx="12">
                  <c:v>296</c:v>
                </c:pt>
                <c:pt idx="13">
                  <c:v>161</c:v>
                </c:pt>
                <c:pt idx="14">
                  <c:v>63</c:v>
                </c:pt>
                <c:pt idx="15">
                  <c:v>9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EF-478A-B639-445F0AC245A5}"/>
            </c:ext>
          </c:extLst>
        </c:ser>
        <c:ser>
          <c:idx val="1"/>
          <c:order val="1"/>
          <c:tx>
            <c:strRef>
              <c:f>'Table 10.28'!$S$62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10.28'!$S$63:$S$79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10.28'!$Z$63:$Z$79</c:f>
              <c:numCache>
                <c:formatCode>#,##0</c:formatCode>
                <c:ptCount val="17"/>
                <c:pt idx="0">
                  <c:v>33</c:v>
                </c:pt>
                <c:pt idx="1">
                  <c:v>257</c:v>
                </c:pt>
                <c:pt idx="2">
                  <c:v>568</c:v>
                </c:pt>
                <c:pt idx="3">
                  <c:v>659</c:v>
                </c:pt>
                <c:pt idx="4">
                  <c:v>634</c:v>
                </c:pt>
                <c:pt idx="5">
                  <c:v>552</c:v>
                </c:pt>
                <c:pt idx="6">
                  <c:v>614</c:v>
                </c:pt>
                <c:pt idx="7">
                  <c:v>617</c:v>
                </c:pt>
                <c:pt idx="8">
                  <c:v>699</c:v>
                </c:pt>
                <c:pt idx="9">
                  <c:v>710</c:v>
                </c:pt>
                <c:pt idx="10">
                  <c:v>650</c:v>
                </c:pt>
                <c:pt idx="11">
                  <c:v>467</c:v>
                </c:pt>
                <c:pt idx="12">
                  <c:v>231</c:v>
                </c:pt>
                <c:pt idx="13">
                  <c:v>79</c:v>
                </c:pt>
                <c:pt idx="14">
                  <c:v>39</c:v>
                </c:pt>
                <c:pt idx="15">
                  <c:v>15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EF-478A-B639-445F0AC24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10.28'!$Z$83:$Z$90</c:f>
              <c:numCache>
                <c:formatCode>#,##0</c:formatCode>
                <c:ptCount val="8"/>
                <c:pt idx="0">
                  <c:v>549</c:v>
                </c:pt>
                <c:pt idx="1">
                  <c:v>412</c:v>
                </c:pt>
                <c:pt idx="2">
                  <c:v>998</c:v>
                </c:pt>
                <c:pt idx="3">
                  <c:v>248</c:v>
                </c:pt>
                <c:pt idx="4">
                  <c:v>182</c:v>
                </c:pt>
                <c:pt idx="5">
                  <c:v>196</c:v>
                </c:pt>
                <c:pt idx="6">
                  <c:v>578</c:v>
                </c:pt>
                <c:pt idx="7">
                  <c:v>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EA-4A24-A34D-D2FD5A115EAE}"/>
            </c:ext>
          </c:extLst>
        </c:ser>
        <c:ser>
          <c:idx val="1"/>
          <c:order val="1"/>
          <c:tx>
            <c:strRef>
              <c:f>'Table 10.28'!$S$92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10.28'!$S$83:$S$90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10.28'!$Z$93:$Z$100</c:f>
              <c:numCache>
                <c:formatCode>#,##0</c:formatCode>
                <c:ptCount val="8"/>
                <c:pt idx="0">
                  <c:v>368</c:v>
                </c:pt>
                <c:pt idx="1">
                  <c:v>781</c:v>
                </c:pt>
                <c:pt idx="2">
                  <c:v>207</c:v>
                </c:pt>
                <c:pt idx="3">
                  <c:v>820</c:v>
                </c:pt>
                <c:pt idx="4">
                  <c:v>718</c:v>
                </c:pt>
                <c:pt idx="5">
                  <c:v>463</c:v>
                </c:pt>
                <c:pt idx="6">
                  <c:v>38</c:v>
                </c:pt>
                <c:pt idx="7">
                  <c:v>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EA-4A24-A34D-D2FD5A115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10.3'!$Z$44:$Z$60</c:f>
              <c:numCache>
                <c:formatCode>#,##0</c:formatCode>
                <c:ptCount val="17"/>
                <c:pt idx="0">
                  <c:v>7</c:v>
                </c:pt>
                <c:pt idx="1">
                  <c:v>83</c:v>
                </c:pt>
                <c:pt idx="2">
                  <c:v>333</c:v>
                </c:pt>
                <c:pt idx="3">
                  <c:v>355</c:v>
                </c:pt>
                <c:pt idx="4">
                  <c:v>569</c:v>
                </c:pt>
                <c:pt idx="5">
                  <c:v>468</c:v>
                </c:pt>
                <c:pt idx="6">
                  <c:v>468</c:v>
                </c:pt>
                <c:pt idx="7">
                  <c:v>351</c:v>
                </c:pt>
                <c:pt idx="8">
                  <c:v>417</c:v>
                </c:pt>
                <c:pt idx="9">
                  <c:v>460</c:v>
                </c:pt>
                <c:pt idx="10">
                  <c:v>420</c:v>
                </c:pt>
                <c:pt idx="11">
                  <c:v>349</c:v>
                </c:pt>
                <c:pt idx="12">
                  <c:v>150</c:v>
                </c:pt>
                <c:pt idx="13">
                  <c:v>68</c:v>
                </c:pt>
                <c:pt idx="14">
                  <c:v>23</c:v>
                </c:pt>
                <c:pt idx="15">
                  <c:v>10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AC-418B-9597-FE4088B3E9F9}"/>
            </c:ext>
          </c:extLst>
        </c:ser>
        <c:ser>
          <c:idx val="1"/>
          <c:order val="1"/>
          <c:tx>
            <c:strRef>
              <c:f>'Table 10.3'!$S$62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10.3'!$Z$63:$Z$79</c:f>
              <c:numCache>
                <c:formatCode>#,##0</c:formatCode>
                <c:ptCount val="17"/>
                <c:pt idx="0">
                  <c:v>11</c:v>
                </c:pt>
                <c:pt idx="1">
                  <c:v>106</c:v>
                </c:pt>
                <c:pt idx="2">
                  <c:v>290</c:v>
                </c:pt>
                <c:pt idx="3">
                  <c:v>372</c:v>
                </c:pt>
                <c:pt idx="4">
                  <c:v>428</c:v>
                </c:pt>
                <c:pt idx="5">
                  <c:v>361</c:v>
                </c:pt>
                <c:pt idx="6">
                  <c:v>442</c:v>
                </c:pt>
                <c:pt idx="7">
                  <c:v>323</c:v>
                </c:pt>
                <c:pt idx="8">
                  <c:v>402</c:v>
                </c:pt>
                <c:pt idx="9">
                  <c:v>431</c:v>
                </c:pt>
                <c:pt idx="10">
                  <c:v>389</c:v>
                </c:pt>
                <c:pt idx="11">
                  <c:v>262</c:v>
                </c:pt>
                <c:pt idx="12">
                  <c:v>108</c:v>
                </c:pt>
                <c:pt idx="13">
                  <c:v>37</c:v>
                </c:pt>
                <c:pt idx="14">
                  <c:v>17</c:v>
                </c:pt>
                <c:pt idx="15">
                  <c:v>3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AC-418B-9597-FE4088B3E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10.28'!$S$1</c:f>
              <c:strCache>
                <c:ptCount val="1"/>
                <c:pt idx="0">
                  <c:v>Light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10.28'!$V$8:$Z$8</c:f>
              <c:numCache>
                <c:formatCode>#,##0</c:formatCode>
                <c:ptCount val="5"/>
                <c:pt idx="0">
                  <c:v>44892</c:v>
                </c:pt>
                <c:pt idx="1">
                  <c:v>45247</c:v>
                </c:pt>
                <c:pt idx="2">
                  <c:v>45608.05</c:v>
                </c:pt>
                <c:pt idx="3">
                  <c:v>46775.5</c:v>
                </c:pt>
                <c:pt idx="4">
                  <c:v>46902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5A-4604-8DF4-B6D5763CD6F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42727.89</c:v>
                </c:pt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5A-4604-8DF4-B6D5763CD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10.29'!$S$4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10.29'!$U$2:$Y$2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10.29'!$U$4:$Y$4</c:f>
              <c:numCache>
                <c:formatCode>#,##0</c:formatCode>
                <c:ptCount val="5"/>
                <c:pt idx="1">
                  <c:v>4227</c:v>
                </c:pt>
                <c:pt idx="2">
                  <c:v>4174</c:v>
                </c:pt>
                <c:pt idx="3">
                  <c:v>4422</c:v>
                </c:pt>
                <c:pt idx="4">
                  <c:v>4774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BD-4EFF-96F1-9EAA5F5824E1}"/>
            </c:ext>
          </c:extLst>
        </c:ser>
        <c:ser>
          <c:idx val="1"/>
          <c:order val="1"/>
          <c:tx>
            <c:strRef>
              <c:f>'Table 10.29'!$S$7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10.29'!$U$2:$Y$2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10.29'!$U$7:$Y$7</c:f>
              <c:numCache>
                <c:formatCode>#,##0</c:formatCode>
                <c:ptCount val="5"/>
                <c:pt idx="1">
                  <c:v>2849</c:v>
                </c:pt>
                <c:pt idx="2">
                  <c:v>2796</c:v>
                </c:pt>
                <c:pt idx="3">
                  <c:v>3055</c:v>
                </c:pt>
                <c:pt idx="4">
                  <c:v>3140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BD-4EFF-96F1-9EAA5F5824E1}"/>
            </c:ext>
          </c:extLst>
        </c:ser>
        <c:ser>
          <c:idx val="2"/>
          <c:order val="2"/>
          <c:tx>
            <c:strRef>
              <c:f>'Table 10.29'!$S$11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10.29'!$U$2:$Y$2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10.29'!$U$11:$Y$11</c:f>
              <c:numCache>
                <c:formatCode>#,##0</c:formatCode>
                <c:ptCount val="5"/>
                <c:pt idx="1">
                  <c:v>3269</c:v>
                </c:pt>
                <c:pt idx="2">
                  <c:v>3313</c:v>
                </c:pt>
                <c:pt idx="3">
                  <c:v>3413</c:v>
                </c:pt>
                <c:pt idx="4">
                  <c:v>3767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BD-4EFF-96F1-9EAA5F5824E1}"/>
            </c:ext>
          </c:extLst>
        </c:ser>
        <c:ser>
          <c:idx val="3"/>
          <c:order val="3"/>
          <c:tx>
            <c:strRef>
              <c:f>'Table 10.29'!$S$12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10.29'!$U$2:$Y$2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10.29'!$U$12:$Y$12</c:f>
              <c:numCache>
                <c:formatCode>#,##0</c:formatCode>
                <c:ptCount val="5"/>
                <c:pt idx="1">
                  <c:v>960</c:v>
                </c:pt>
                <c:pt idx="2">
                  <c:v>862</c:v>
                </c:pt>
                <c:pt idx="3">
                  <c:v>1001</c:v>
                </c:pt>
                <c:pt idx="4">
                  <c:v>1007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4BD-4EFF-96F1-9EAA5F5824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10.29'!$S$1</c:f>
              <c:strCache>
                <c:ptCount val="1"/>
                <c:pt idx="0">
                  <c:v>Lower Eyre Peninsula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10.29'!$AB$15:$AB$33</c:f>
              <c:numCache>
                <c:formatCode>0.0%</c:formatCode>
                <c:ptCount val="19"/>
                <c:pt idx="0">
                  <c:v>0.14978902953586498</c:v>
                </c:pt>
                <c:pt idx="1">
                  <c:v>1.7453011123897199E-2</c:v>
                </c:pt>
                <c:pt idx="2">
                  <c:v>3.9700805523590336E-2</c:v>
                </c:pt>
                <c:pt idx="3">
                  <c:v>4.9865746068277718E-3</c:v>
                </c:pt>
                <c:pt idx="4">
                  <c:v>7.1729957805907171E-2</c:v>
                </c:pt>
                <c:pt idx="5">
                  <c:v>2.6275412351361719E-2</c:v>
                </c:pt>
                <c:pt idx="6">
                  <c:v>7.3647871116225547E-2</c:v>
                </c:pt>
                <c:pt idx="7">
                  <c:v>6.8085922516302258E-2</c:v>
                </c:pt>
                <c:pt idx="8">
                  <c:v>5.5619485999232832E-2</c:v>
                </c:pt>
                <c:pt idx="9">
                  <c:v>2.1097046413502108E-3</c:v>
                </c:pt>
                <c:pt idx="10">
                  <c:v>2.5891829689298044E-2</c:v>
                </c:pt>
                <c:pt idx="11">
                  <c:v>2.4357499041043344E-2</c:v>
                </c:pt>
                <c:pt idx="12">
                  <c:v>3.9125431530494824E-2</c:v>
                </c:pt>
                <c:pt idx="13">
                  <c:v>3.7974683544303799E-2</c:v>
                </c:pt>
                <c:pt idx="14">
                  <c:v>4.7372458764863831E-2</c:v>
                </c:pt>
                <c:pt idx="15">
                  <c:v>7.2880705792098197E-2</c:v>
                </c:pt>
                <c:pt idx="16">
                  <c:v>9.0525508247027237E-2</c:v>
                </c:pt>
                <c:pt idx="17">
                  <c:v>8.2470272343690074E-3</c:v>
                </c:pt>
                <c:pt idx="18">
                  <c:v>4.3920214806290755E-2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CC-43DF-BD2A-AC5A4C1C2B0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CC-43DF-BD2A-AC5A4C1C2B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10.29'!$S$63:$S$79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10.29'!$Y$44:$Y$60</c:f>
              <c:numCache>
                <c:formatCode>#,##0</c:formatCode>
                <c:ptCount val="17"/>
                <c:pt idx="0">
                  <c:v>10</c:v>
                </c:pt>
                <c:pt idx="1">
                  <c:v>94</c:v>
                </c:pt>
                <c:pt idx="2">
                  <c:v>208</c:v>
                </c:pt>
                <c:pt idx="3">
                  <c:v>160</c:v>
                </c:pt>
                <c:pt idx="4">
                  <c:v>215</c:v>
                </c:pt>
                <c:pt idx="5">
                  <c:v>210</c:v>
                </c:pt>
                <c:pt idx="6">
                  <c:v>213</c:v>
                </c:pt>
                <c:pt idx="7">
                  <c:v>219</c:v>
                </c:pt>
                <c:pt idx="8">
                  <c:v>235</c:v>
                </c:pt>
                <c:pt idx="9">
                  <c:v>258</c:v>
                </c:pt>
                <c:pt idx="10">
                  <c:v>242</c:v>
                </c:pt>
                <c:pt idx="11">
                  <c:v>196</c:v>
                </c:pt>
                <c:pt idx="12">
                  <c:v>126</c:v>
                </c:pt>
                <c:pt idx="13">
                  <c:v>60</c:v>
                </c:pt>
                <c:pt idx="14">
                  <c:v>30</c:v>
                </c:pt>
                <c:pt idx="15">
                  <c:v>16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26-4218-ABAC-BB84D13D56B3}"/>
            </c:ext>
          </c:extLst>
        </c:ser>
        <c:ser>
          <c:idx val="1"/>
          <c:order val="1"/>
          <c:tx>
            <c:strRef>
              <c:f>'Table 10.29'!$S$62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10.29'!$S$63:$S$79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10.29'!$Y$63:$Y$79</c:f>
              <c:numCache>
                <c:formatCode>#,##0</c:formatCode>
                <c:ptCount val="17"/>
                <c:pt idx="0">
                  <c:v>8</c:v>
                </c:pt>
                <c:pt idx="1">
                  <c:v>63</c:v>
                </c:pt>
                <c:pt idx="2">
                  <c:v>181</c:v>
                </c:pt>
                <c:pt idx="3">
                  <c:v>154</c:v>
                </c:pt>
                <c:pt idx="4">
                  <c:v>174</c:v>
                </c:pt>
                <c:pt idx="5">
                  <c:v>198</c:v>
                </c:pt>
                <c:pt idx="6">
                  <c:v>209</c:v>
                </c:pt>
                <c:pt idx="7">
                  <c:v>232</c:v>
                </c:pt>
                <c:pt idx="8">
                  <c:v>231</c:v>
                </c:pt>
                <c:pt idx="9">
                  <c:v>278</c:v>
                </c:pt>
                <c:pt idx="10">
                  <c:v>201</c:v>
                </c:pt>
                <c:pt idx="11">
                  <c:v>176</c:v>
                </c:pt>
                <c:pt idx="12">
                  <c:v>104</c:v>
                </c:pt>
                <c:pt idx="13">
                  <c:v>34</c:v>
                </c:pt>
                <c:pt idx="14">
                  <c:v>17</c:v>
                </c:pt>
                <c:pt idx="15">
                  <c:v>8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26-4218-ABAC-BB84D13D5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10.29'!$S$83:$S$90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10.29'!$Y$83:$Y$90</c:f>
              <c:numCache>
                <c:formatCode>#,##0</c:formatCode>
                <c:ptCount val="8"/>
                <c:pt idx="0">
                  <c:v>168</c:v>
                </c:pt>
                <c:pt idx="1">
                  <c:v>115</c:v>
                </c:pt>
                <c:pt idx="2">
                  <c:v>266</c:v>
                </c:pt>
                <c:pt idx="3">
                  <c:v>67</c:v>
                </c:pt>
                <c:pt idx="4">
                  <c:v>32</c:v>
                </c:pt>
                <c:pt idx="5">
                  <c:v>75</c:v>
                </c:pt>
                <c:pt idx="6">
                  <c:v>157</c:v>
                </c:pt>
                <c:pt idx="7">
                  <c:v>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59-4044-B66F-D938DBEEEAB4}"/>
            </c:ext>
          </c:extLst>
        </c:ser>
        <c:ser>
          <c:idx val="1"/>
          <c:order val="1"/>
          <c:tx>
            <c:strRef>
              <c:f>'Table 10.29'!$S$92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10.29'!$S$83:$S$90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10.29'!$Y$93:$Y$100</c:f>
              <c:numCache>
                <c:formatCode>#,##0</c:formatCode>
                <c:ptCount val="8"/>
                <c:pt idx="0">
                  <c:v>106</c:v>
                </c:pt>
                <c:pt idx="1">
                  <c:v>282</c:v>
                </c:pt>
                <c:pt idx="2">
                  <c:v>57</c:v>
                </c:pt>
                <c:pt idx="3">
                  <c:v>268</c:v>
                </c:pt>
                <c:pt idx="4">
                  <c:v>227</c:v>
                </c:pt>
                <c:pt idx="5">
                  <c:v>117</c:v>
                </c:pt>
                <c:pt idx="6">
                  <c:v>18</c:v>
                </c:pt>
                <c:pt idx="7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59-4044-B66F-D938DBEEEA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10.29'!$S$1</c:f>
              <c:strCache>
                <c:ptCount val="1"/>
                <c:pt idx="0">
                  <c:v>Lower Eyre Peninsula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10.29'!$U$8:$Y$8</c:f>
              <c:numCache>
                <c:formatCode>#,##0</c:formatCode>
                <c:ptCount val="5"/>
                <c:pt idx="1">
                  <c:v>33575</c:v>
                </c:pt>
                <c:pt idx="2">
                  <c:v>36610.839999999997</c:v>
                </c:pt>
                <c:pt idx="3">
                  <c:v>36962.03</c:v>
                </c:pt>
                <c:pt idx="4">
                  <c:v>37020.89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4E-4991-906D-5B661266DFC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4E-4991-906D-5B661266D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10.29'!$S$4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10.29'!$V$4:$Z$4</c:f>
              <c:numCache>
                <c:formatCode>#,##0</c:formatCode>
                <c:ptCount val="5"/>
                <c:pt idx="0">
                  <c:v>4227</c:v>
                </c:pt>
                <c:pt idx="1">
                  <c:v>4174</c:v>
                </c:pt>
                <c:pt idx="2">
                  <c:v>4422</c:v>
                </c:pt>
                <c:pt idx="3">
                  <c:v>4774</c:v>
                </c:pt>
                <c:pt idx="4">
                  <c:v>5212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2E-4DE6-9EE1-AC1B85730830}"/>
            </c:ext>
          </c:extLst>
        </c:ser>
        <c:ser>
          <c:idx val="1"/>
          <c:order val="1"/>
          <c:tx>
            <c:strRef>
              <c:f>'Table 10.29'!$S$7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10.29'!$V$7:$Z$7</c:f>
              <c:numCache>
                <c:formatCode>#,##0</c:formatCode>
                <c:ptCount val="5"/>
                <c:pt idx="0">
                  <c:v>2849</c:v>
                </c:pt>
                <c:pt idx="1">
                  <c:v>2796</c:v>
                </c:pt>
                <c:pt idx="2">
                  <c:v>3055</c:v>
                </c:pt>
                <c:pt idx="3">
                  <c:v>3140</c:v>
                </c:pt>
                <c:pt idx="4">
                  <c:v>3318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2E-4DE6-9EE1-AC1B85730830}"/>
            </c:ext>
          </c:extLst>
        </c:ser>
        <c:ser>
          <c:idx val="2"/>
          <c:order val="2"/>
          <c:tx>
            <c:strRef>
              <c:f>'Table 10.29'!$S$11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10.29'!$V$11:$Z$11</c:f>
              <c:numCache>
                <c:formatCode>#,##0</c:formatCode>
                <c:ptCount val="5"/>
                <c:pt idx="0">
                  <c:v>3269</c:v>
                </c:pt>
                <c:pt idx="1">
                  <c:v>3313</c:v>
                </c:pt>
                <c:pt idx="2">
                  <c:v>3413</c:v>
                </c:pt>
                <c:pt idx="3">
                  <c:v>3767</c:v>
                </c:pt>
                <c:pt idx="4">
                  <c:v>4162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2E-4DE6-9EE1-AC1B85730830}"/>
            </c:ext>
          </c:extLst>
        </c:ser>
        <c:ser>
          <c:idx val="3"/>
          <c:order val="3"/>
          <c:tx>
            <c:strRef>
              <c:f>'Table 10.29'!$S$12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10.29'!$V$12:$Z$12</c:f>
              <c:numCache>
                <c:formatCode>#,##0</c:formatCode>
                <c:ptCount val="5"/>
                <c:pt idx="0">
                  <c:v>960</c:v>
                </c:pt>
                <c:pt idx="1">
                  <c:v>862</c:v>
                </c:pt>
                <c:pt idx="2">
                  <c:v>1001</c:v>
                </c:pt>
                <c:pt idx="3">
                  <c:v>1007</c:v>
                </c:pt>
                <c:pt idx="4">
                  <c:v>1050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D2E-4DE6-9EE1-AC1B85730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10.29'!$S$1</c:f>
              <c:strCache>
                <c:ptCount val="1"/>
                <c:pt idx="0">
                  <c:v>Lower Eyre Peninsula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10.29'!$AB$15:$AB$33</c:f>
              <c:numCache>
                <c:formatCode>0.0%</c:formatCode>
                <c:ptCount val="19"/>
                <c:pt idx="0">
                  <c:v>0.14978902953586498</c:v>
                </c:pt>
                <c:pt idx="1">
                  <c:v>1.7453011123897199E-2</c:v>
                </c:pt>
                <c:pt idx="2">
                  <c:v>3.9700805523590336E-2</c:v>
                </c:pt>
                <c:pt idx="3">
                  <c:v>4.9865746068277718E-3</c:v>
                </c:pt>
                <c:pt idx="4">
                  <c:v>7.1729957805907171E-2</c:v>
                </c:pt>
                <c:pt idx="5">
                  <c:v>2.6275412351361719E-2</c:v>
                </c:pt>
                <c:pt idx="6">
                  <c:v>7.3647871116225547E-2</c:v>
                </c:pt>
                <c:pt idx="7">
                  <c:v>6.8085922516302258E-2</c:v>
                </c:pt>
                <c:pt idx="8">
                  <c:v>5.5619485999232832E-2</c:v>
                </c:pt>
                <c:pt idx="9">
                  <c:v>2.1097046413502108E-3</c:v>
                </c:pt>
                <c:pt idx="10">
                  <c:v>2.5891829689298044E-2</c:v>
                </c:pt>
                <c:pt idx="11">
                  <c:v>2.4357499041043344E-2</c:v>
                </c:pt>
                <c:pt idx="12">
                  <c:v>3.9125431530494824E-2</c:v>
                </c:pt>
                <c:pt idx="13">
                  <c:v>3.7974683544303799E-2</c:v>
                </c:pt>
                <c:pt idx="14">
                  <c:v>4.7372458764863831E-2</c:v>
                </c:pt>
                <c:pt idx="15">
                  <c:v>7.2880705792098197E-2</c:v>
                </c:pt>
                <c:pt idx="16">
                  <c:v>9.0525508247027237E-2</c:v>
                </c:pt>
                <c:pt idx="17">
                  <c:v>8.2470272343690074E-3</c:v>
                </c:pt>
                <c:pt idx="18">
                  <c:v>4.3920214806290755E-2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AE-4FA1-8175-B7A871FA1D4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AE-4FA1-8175-B7A871FA1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10.29'!$S$63:$S$79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10.29'!$Z$44:$Z$60</c:f>
              <c:numCache>
                <c:formatCode>#,##0</c:formatCode>
                <c:ptCount val="17"/>
                <c:pt idx="0">
                  <c:v>9</c:v>
                </c:pt>
                <c:pt idx="1">
                  <c:v>109</c:v>
                </c:pt>
                <c:pt idx="2">
                  <c:v>252</c:v>
                </c:pt>
                <c:pt idx="3">
                  <c:v>182</c:v>
                </c:pt>
                <c:pt idx="4">
                  <c:v>229</c:v>
                </c:pt>
                <c:pt idx="5">
                  <c:v>239</c:v>
                </c:pt>
                <c:pt idx="6">
                  <c:v>239</c:v>
                </c:pt>
                <c:pt idx="7">
                  <c:v>225</c:v>
                </c:pt>
                <c:pt idx="8">
                  <c:v>255</c:v>
                </c:pt>
                <c:pt idx="9">
                  <c:v>264</c:v>
                </c:pt>
                <c:pt idx="10">
                  <c:v>249</c:v>
                </c:pt>
                <c:pt idx="11">
                  <c:v>204</c:v>
                </c:pt>
                <c:pt idx="12">
                  <c:v>156</c:v>
                </c:pt>
                <c:pt idx="13">
                  <c:v>61</c:v>
                </c:pt>
                <c:pt idx="14">
                  <c:v>34</c:v>
                </c:pt>
                <c:pt idx="15">
                  <c:v>12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AE-407E-82D3-BA3FC8E3E8FE}"/>
            </c:ext>
          </c:extLst>
        </c:ser>
        <c:ser>
          <c:idx val="1"/>
          <c:order val="1"/>
          <c:tx>
            <c:strRef>
              <c:f>'Table 10.29'!$S$62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10.29'!$S$63:$S$79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10.29'!$Z$63:$Z$79</c:f>
              <c:numCache>
                <c:formatCode>#,##0</c:formatCode>
                <c:ptCount val="17"/>
                <c:pt idx="0">
                  <c:v>8</c:v>
                </c:pt>
                <c:pt idx="1">
                  <c:v>94</c:v>
                </c:pt>
                <c:pt idx="2">
                  <c:v>191</c:v>
                </c:pt>
                <c:pt idx="3">
                  <c:v>179</c:v>
                </c:pt>
                <c:pt idx="4">
                  <c:v>168</c:v>
                </c:pt>
                <c:pt idx="5">
                  <c:v>226</c:v>
                </c:pt>
                <c:pt idx="6">
                  <c:v>236</c:v>
                </c:pt>
                <c:pt idx="7">
                  <c:v>245</c:v>
                </c:pt>
                <c:pt idx="8">
                  <c:v>248</c:v>
                </c:pt>
                <c:pt idx="9">
                  <c:v>299</c:v>
                </c:pt>
                <c:pt idx="10">
                  <c:v>227</c:v>
                </c:pt>
                <c:pt idx="11">
                  <c:v>187</c:v>
                </c:pt>
                <c:pt idx="12">
                  <c:v>121</c:v>
                </c:pt>
                <c:pt idx="13">
                  <c:v>37</c:v>
                </c:pt>
                <c:pt idx="14">
                  <c:v>19</c:v>
                </c:pt>
                <c:pt idx="15">
                  <c:v>11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AE-407E-82D3-BA3FC8E3E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10.29'!$Z$83:$Z$90</c:f>
              <c:numCache>
                <c:formatCode>#,##0</c:formatCode>
                <c:ptCount val="8"/>
                <c:pt idx="0">
                  <c:v>175</c:v>
                </c:pt>
                <c:pt idx="1">
                  <c:v>120</c:v>
                </c:pt>
                <c:pt idx="2">
                  <c:v>296</c:v>
                </c:pt>
                <c:pt idx="3">
                  <c:v>66</c:v>
                </c:pt>
                <c:pt idx="4">
                  <c:v>25</c:v>
                </c:pt>
                <c:pt idx="5">
                  <c:v>81</c:v>
                </c:pt>
                <c:pt idx="6">
                  <c:v>178</c:v>
                </c:pt>
                <c:pt idx="7">
                  <c:v>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12-4CBD-8D5F-E739FB0A21F6}"/>
            </c:ext>
          </c:extLst>
        </c:ser>
        <c:ser>
          <c:idx val="1"/>
          <c:order val="1"/>
          <c:tx>
            <c:strRef>
              <c:f>'Table 10.29'!$S$92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10.29'!$S$83:$S$90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10.29'!$Z$93:$Z$100</c:f>
              <c:numCache>
                <c:formatCode>#,##0</c:formatCode>
                <c:ptCount val="8"/>
                <c:pt idx="0">
                  <c:v>116</c:v>
                </c:pt>
                <c:pt idx="1">
                  <c:v>300</c:v>
                </c:pt>
                <c:pt idx="2">
                  <c:v>61</c:v>
                </c:pt>
                <c:pt idx="3">
                  <c:v>266</c:v>
                </c:pt>
                <c:pt idx="4">
                  <c:v>236</c:v>
                </c:pt>
                <c:pt idx="5">
                  <c:v>130</c:v>
                </c:pt>
                <c:pt idx="6">
                  <c:v>18</c:v>
                </c:pt>
                <c:pt idx="7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12-4CBD-8D5F-E739FB0A2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10.3'!$Z$83:$Z$90</c:f>
              <c:numCache>
                <c:formatCode>#,##0</c:formatCode>
                <c:ptCount val="8"/>
                <c:pt idx="0">
                  <c:v>291</c:v>
                </c:pt>
                <c:pt idx="1">
                  <c:v>143</c:v>
                </c:pt>
                <c:pt idx="2">
                  <c:v>700</c:v>
                </c:pt>
                <c:pt idx="3">
                  <c:v>100</c:v>
                </c:pt>
                <c:pt idx="4">
                  <c:v>118</c:v>
                </c:pt>
                <c:pt idx="5">
                  <c:v>121</c:v>
                </c:pt>
                <c:pt idx="6">
                  <c:v>511</c:v>
                </c:pt>
                <c:pt idx="7">
                  <c:v>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83-44E4-93DD-63000C939F1E}"/>
            </c:ext>
          </c:extLst>
        </c:ser>
        <c:ser>
          <c:idx val="1"/>
          <c:order val="1"/>
          <c:tx>
            <c:strRef>
              <c:f>'Table 10.3'!$S$92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10.3'!$Z$93:$Z$100</c:f>
              <c:numCache>
                <c:formatCode>#,##0</c:formatCode>
                <c:ptCount val="8"/>
                <c:pt idx="0">
                  <c:v>213</c:v>
                </c:pt>
                <c:pt idx="1">
                  <c:v>349</c:v>
                </c:pt>
                <c:pt idx="2">
                  <c:v>141</c:v>
                </c:pt>
                <c:pt idx="3">
                  <c:v>492</c:v>
                </c:pt>
                <c:pt idx="4">
                  <c:v>493</c:v>
                </c:pt>
                <c:pt idx="5">
                  <c:v>283</c:v>
                </c:pt>
                <c:pt idx="6">
                  <c:v>50</c:v>
                </c:pt>
                <c:pt idx="7">
                  <c:v>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83-44E4-93DD-63000C939F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10.29'!$S$1</c:f>
              <c:strCache>
                <c:ptCount val="1"/>
                <c:pt idx="0">
                  <c:v>Lower Eyre Peninsula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10.29'!$V$8:$Z$8</c:f>
              <c:numCache>
                <c:formatCode>#,##0</c:formatCode>
                <c:ptCount val="5"/>
                <c:pt idx="0">
                  <c:v>33575</c:v>
                </c:pt>
                <c:pt idx="1">
                  <c:v>36610.839999999997</c:v>
                </c:pt>
                <c:pt idx="2">
                  <c:v>36962.03</c:v>
                </c:pt>
                <c:pt idx="3">
                  <c:v>37020.89</c:v>
                </c:pt>
                <c:pt idx="4">
                  <c:v>34468.47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0E-4DD2-8D57-6E55B75C439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42727.89</c:v>
                </c:pt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0E-4DD2-8D57-6E55B75C43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10.30'!$S$4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10.30'!$U$2:$Y$2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10.30'!$U$4:$Y$4</c:f>
              <c:numCache>
                <c:formatCode>#,##0</c:formatCode>
                <c:ptCount val="5"/>
                <c:pt idx="1">
                  <c:v>9369</c:v>
                </c:pt>
                <c:pt idx="2">
                  <c:v>8826</c:v>
                </c:pt>
                <c:pt idx="3">
                  <c:v>9174</c:v>
                </c:pt>
                <c:pt idx="4">
                  <c:v>9529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D4-41D4-A492-EF97579D4B7C}"/>
            </c:ext>
          </c:extLst>
        </c:ser>
        <c:ser>
          <c:idx val="1"/>
          <c:order val="1"/>
          <c:tx>
            <c:strRef>
              <c:f>'Table 10.30'!$S$7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10.30'!$U$2:$Y$2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10.30'!$U$7:$Y$7</c:f>
              <c:numCache>
                <c:formatCode>#,##0</c:formatCode>
                <c:ptCount val="5"/>
                <c:pt idx="1">
                  <c:v>6383</c:v>
                </c:pt>
                <c:pt idx="2">
                  <c:v>5985</c:v>
                </c:pt>
                <c:pt idx="3">
                  <c:v>6328</c:v>
                </c:pt>
                <c:pt idx="4">
                  <c:v>6412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D4-41D4-A492-EF97579D4B7C}"/>
            </c:ext>
          </c:extLst>
        </c:ser>
        <c:ser>
          <c:idx val="2"/>
          <c:order val="2"/>
          <c:tx>
            <c:strRef>
              <c:f>'Table 10.30'!$S$11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10.30'!$U$2:$Y$2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10.30'!$U$11:$Y$11</c:f>
              <c:numCache>
                <c:formatCode>#,##0</c:formatCode>
                <c:ptCount val="5"/>
                <c:pt idx="1">
                  <c:v>7826</c:v>
                </c:pt>
                <c:pt idx="2">
                  <c:v>7473</c:v>
                </c:pt>
                <c:pt idx="3">
                  <c:v>7652</c:v>
                </c:pt>
                <c:pt idx="4">
                  <c:v>7989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D4-41D4-A492-EF97579D4B7C}"/>
            </c:ext>
          </c:extLst>
        </c:ser>
        <c:ser>
          <c:idx val="3"/>
          <c:order val="3"/>
          <c:tx>
            <c:strRef>
              <c:f>'Table 10.30'!$S$12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10.30'!$U$2:$Y$2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10.30'!$U$12:$Y$12</c:f>
              <c:numCache>
                <c:formatCode>#,##0</c:formatCode>
                <c:ptCount val="5"/>
                <c:pt idx="1">
                  <c:v>1543</c:v>
                </c:pt>
                <c:pt idx="2">
                  <c:v>1356</c:v>
                </c:pt>
                <c:pt idx="3">
                  <c:v>1522</c:v>
                </c:pt>
                <c:pt idx="4">
                  <c:v>1540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FD4-41D4-A492-EF97579D4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10.30'!$S$1</c:f>
              <c:strCache>
                <c:ptCount val="1"/>
                <c:pt idx="0">
                  <c:v>Loxton Waikerie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10.30'!$AB$15:$AB$33</c:f>
              <c:numCache>
                <c:formatCode>0.0%</c:formatCode>
                <c:ptCount val="19"/>
                <c:pt idx="0">
                  <c:v>0.17353710034184597</c:v>
                </c:pt>
                <c:pt idx="1">
                  <c:v>6.3342047054092097E-3</c:v>
                </c:pt>
                <c:pt idx="2">
                  <c:v>7.7015885783229446E-2</c:v>
                </c:pt>
                <c:pt idx="3">
                  <c:v>1.085863663784436E-2</c:v>
                </c:pt>
                <c:pt idx="4">
                  <c:v>4.8562236074803942E-2</c:v>
                </c:pt>
                <c:pt idx="5">
                  <c:v>3.1168308867886588E-2</c:v>
                </c:pt>
                <c:pt idx="6">
                  <c:v>8.4355519806957574E-2</c:v>
                </c:pt>
                <c:pt idx="7">
                  <c:v>4.4741604665192038E-2</c:v>
                </c:pt>
                <c:pt idx="8">
                  <c:v>3.7100341845968228E-2</c:v>
                </c:pt>
                <c:pt idx="9">
                  <c:v>2.312487432133521E-3</c:v>
                </c:pt>
                <c:pt idx="10">
                  <c:v>1.7092298411421677E-2</c:v>
                </c:pt>
                <c:pt idx="11">
                  <c:v>1.2970038206314096E-2</c:v>
                </c:pt>
                <c:pt idx="12">
                  <c:v>2.6442791071787652E-2</c:v>
                </c:pt>
                <c:pt idx="13">
                  <c:v>7.4502312487432137E-2</c:v>
                </c:pt>
                <c:pt idx="14">
                  <c:v>3.9613915141765536E-2</c:v>
                </c:pt>
                <c:pt idx="15">
                  <c:v>6.9676251759501304E-2</c:v>
                </c:pt>
                <c:pt idx="16">
                  <c:v>0.11190428312889604</c:v>
                </c:pt>
                <c:pt idx="17">
                  <c:v>8.8477780012065146E-3</c:v>
                </c:pt>
                <c:pt idx="18">
                  <c:v>2.8152020912929822E-2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8A-4CFC-B5F8-B064C1BE616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8A-4CFC-B5F8-B064C1BE6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10.30'!$S$63:$S$79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10.30'!$Y$44:$Y$60</c:f>
              <c:numCache>
                <c:formatCode>#,##0</c:formatCode>
                <c:ptCount val="17"/>
                <c:pt idx="0">
                  <c:v>26</c:v>
                </c:pt>
                <c:pt idx="1">
                  <c:v>176</c:v>
                </c:pt>
                <c:pt idx="2">
                  <c:v>295</c:v>
                </c:pt>
                <c:pt idx="3">
                  <c:v>391</c:v>
                </c:pt>
                <c:pt idx="4">
                  <c:v>577</c:v>
                </c:pt>
                <c:pt idx="5">
                  <c:v>428</c:v>
                </c:pt>
                <c:pt idx="6">
                  <c:v>401</c:v>
                </c:pt>
                <c:pt idx="7">
                  <c:v>376</c:v>
                </c:pt>
                <c:pt idx="8">
                  <c:v>437</c:v>
                </c:pt>
                <c:pt idx="9">
                  <c:v>470</c:v>
                </c:pt>
                <c:pt idx="10">
                  <c:v>452</c:v>
                </c:pt>
                <c:pt idx="11">
                  <c:v>434</c:v>
                </c:pt>
                <c:pt idx="12">
                  <c:v>260</c:v>
                </c:pt>
                <c:pt idx="13">
                  <c:v>132</c:v>
                </c:pt>
                <c:pt idx="14">
                  <c:v>57</c:v>
                </c:pt>
                <c:pt idx="15">
                  <c:v>24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29-4CF0-A29F-F91DE7EB824D}"/>
            </c:ext>
          </c:extLst>
        </c:ser>
        <c:ser>
          <c:idx val="1"/>
          <c:order val="1"/>
          <c:tx>
            <c:strRef>
              <c:f>'Table 10.30'!$S$62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10.30'!$S$63:$S$79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10.30'!$Y$63:$Y$79</c:f>
              <c:numCache>
                <c:formatCode>#,##0</c:formatCode>
                <c:ptCount val="17"/>
                <c:pt idx="0">
                  <c:v>35</c:v>
                </c:pt>
                <c:pt idx="1">
                  <c:v>156</c:v>
                </c:pt>
                <c:pt idx="2">
                  <c:v>326</c:v>
                </c:pt>
                <c:pt idx="3">
                  <c:v>379</c:v>
                </c:pt>
                <c:pt idx="4">
                  <c:v>471</c:v>
                </c:pt>
                <c:pt idx="5">
                  <c:v>458</c:v>
                </c:pt>
                <c:pt idx="6">
                  <c:v>339</c:v>
                </c:pt>
                <c:pt idx="7">
                  <c:v>365</c:v>
                </c:pt>
                <c:pt idx="8">
                  <c:v>444</c:v>
                </c:pt>
                <c:pt idx="9">
                  <c:v>459</c:v>
                </c:pt>
                <c:pt idx="10">
                  <c:v>419</c:v>
                </c:pt>
                <c:pt idx="11">
                  <c:v>361</c:v>
                </c:pt>
                <c:pt idx="12">
                  <c:v>205</c:v>
                </c:pt>
                <c:pt idx="13">
                  <c:v>95</c:v>
                </c:pt>
                <c:pt idx="14">
                  <c:v>28</c:v>
                </c:pt>
                <c:pt idx="15">
                  <c:v>26</c:v>
                </c:pt>
                <c:pt idx="1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29-4CF0-A29F-F91DE7EB8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10.30'!$S$83:$S$90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10.30'!$Y$83:$Y$90</c:f>
              <c:numCache>
                <c:formatCode>#,##0</c:formatCode>
                <c:ptCount val="8"/>
                <c:pt idx="0">
                  <c:v>296</c:v>
                </c:pt>
                <c:pt idx="1">
                  <c:v>194</c:v>
                </c:pt>
                <c:pt idx="2">
                  <c:v>494</c:v>
                </c:pt>
                <c:pt idx="3">
                  <c:v>127</c:v>
                </c:pt>
                <c:pt idx="4">
                  <c:v>81</c:v>
                </c:pt>
                <c:pt idx="5">
                  <c:v>135</c:v>
                </c:pt>
                <c:pt idx="6">
                  <c:v>397</c:v>
                </c:pt>
                <c:pt idx="7">
                  <c:v>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86-4892-8836-6ADD1721DC6E}"/>
            </c:ext>
          </c:extLst>
        </c:ser>
        <c:ser>
          <c:idx val="1"/>
          <c:order val="1"/>
          <c:tx>
            <c:strRef>
              <c:f>'Table 10.30'!$S$92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10.30'!$S$83:$S$90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10.30'!$Y$93:$Y$100</c:f>
              <c:numCache>
                <c:formatCode>#,##0</c:formatCode>
                <c:ptCount val="8"/>
                <c:pt idx="0">
                  <c:v>195</c:v>
                </c:pt>
                <c:pt idx="1">
                  <c:v>472</c:v>
                </c:pt>
                <c:pt idx="2">
                  <c:v>108</c:v>
                </c:pt>
                <c:pt idx="3">
                  <c:v>547</c:v>
                </c:pt>
                <c:pt idx="4">
                  <c:v>391</c:v>
                </c:pt>
                <c:pt idx="5">
                  <c:v>278</c:v>
                </c:pt>
                <c:pt idx="6">
                  <c:v>33</c:v>
                </c:pt>
                <c:pt idx="7">
                  <c:v>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86-4892-8836-6ADD1721D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10.30'!$S$1</c:f>
              <c:strCache>
                <c:ptCount val="1"/>
                <c:pt idx="0">
                  <c:v>Loxton Waikerie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10.30'!$U$8:$Y$8</c:f>
              <c:numCache>
                <c:formatCode>#,##0</c:formatCode>
                <c:ptCount val="5"/>
                <c:pt idx="1">
                  <c:v>33034</c:v>
                </c:pt>
                <c:pt idx="2">
                  <c:v>34560</c:v>
                </c:pt>
                <c:pt idx="3">
                  <c:v>35908.620000000003</c:v>
                </c:pt>
                <c:pt idx="4">
                  <c:v>36690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D2-4C94-821F-530B0F38581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D2-4C94-821F-530B0F385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10.30'!$S$4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10.30'!$V$4:$Z$4</c:f>
              <c:numCache>
                <c:formatCode>#,##0</c:formatCode>
                <c:ptCount val="5"/>
                <c:pt idx="0">
                  <c:v>9369</c:v>
                </c:pt>
                <c:pt idx="1">
                  <c:v>8826</c:v>
                </c:pt>
                <c:pt idx="2">
                  <c:v>9174</c:v>
                </c:pt>
                <c:pt idx="3">
                  <c:v>9529</c:v>
                </c:pt>
                <c:pt idx="4">
                  <c:v>9948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6E-48FC-85EA-DF7347F67169}"/>
            </c:ext>
          </c:extLst>
        </c:ser>
        <c:ser>
          <c:idx val="1"/>
          <c:order val="1"/>
          <c:tx>
            <c:strRef>
              <c:f>'Table 10.30'!$S$7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10.30'!$V$7:$Z$7</c:f>
              <c:numCache>
                <c:formatCode>#,##0</c:formatCode>
                <c:ptCount val="5"/>
                <c:pt idx="0">
                  <c:v>6383</c:v>
                </c:pt>
                <c:pt idx="1">
                  <c:v>5985</c:v>
                </c:pt>
                <c:pt idx="2">
                  <c:v>6328</c:v>
                </c:pt>
                <c:pt idx="3">
                  <c:v>6412</c:v>
                </c:pt>
                <c:pt idx="4">
                  <c:v>6603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6E-48FC-85EA-DF7347F67169}"/>
            </c:ext>
          </c:extLst>
        </c:ser>
        <c:ser>
          <c:idx val="2"/>
          <c:order val="2"/>
          <c:tx>
            <c:strRef>
              <c:f>'Table 10.30'!$S$11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10.30'!$V$11:$Z$11</c:f>
              <c:numCache>
                <c:formatCode>#,##0</c:formatCode>
                <c:ptCount val="5"/>
                <c:pt idx="0">
                  <c:v>7826</c:v>
                </c:pt>
                <c:pt idx="1">
                  <c:v>7473</c:v>
                </c:pt>
                <c:pt idx="2">
                  <c:v>7652</c:v>
                </c:pt>
                <c:pt idx="3">
                  <c:v>7989</c:v>
                </c:pt>
                <c:pt idx="4">
                  <c:v>8402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6E-48FC-85EA-DF7347F67169}"/>
            </c:ext>
          </c:extLst>
        </c:ser>
        <c:ser>
          <c:idx val="3"/>
          <c:order val="3"/>
          <c:tx>
            <c:strRef>
              <c:f>'Table 10.30'!$S$12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10.30'!$V$12:$Z$12</c:f>
              <c:numCache>
                <c:formatCode>#,##0</c:formatCode>
                <c:ptCount val="5"/>
                <c:pt idx="0">
                  <c:v>1543</c:v>
                </c:pt>
                <c:pt idx="1">
                  <c:v>1356</c:v>
                </c:pt>
                <c:pt idx="2">
                  <c:v>1522</c:v>
                </c:pt>
                <c:pt idx="3">
                  <c:v>1540</c:v>
                </c:pt>
                <c:pt idx="4">
                  <c:v>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76E-48FC-85EA-DF7347F67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10.30'!$S$1</c:f>
              <c:strCache>
                <c:ptCount val="1"/>
                <c:pt idx="0">
                  <c:v>Loxton Waikerie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10.30'!$AB$15:$AB$33</c:f>
              <c:numCache>
                <c:formatCode>0.0%</c:formatCode>
                <c:ptCount val="19"/>
                <c:pt idx="0">
                  <c:v>0.17353710034184597</c:v>
                </c:pt>
                <c:pt idx="1">
                  <c:v>6.3342047054092097E-3</c:v>
                </c:pt>
                <c:pt idx="2">
                  <c:v>7.7015885783229446E-2</c:v>
                </c:pt>
                <c:pt idx="3">
                  <c:v>1.085863663784436E-2</c:v>
                </c:pt>
                <c:pt idx="4">
                  <c:v>4.8562236074803942E-2</c:v>
                </c:pt>
                <c:pt idx="5">
                  <c:v>3.1168308867886588E-2</c:v>
                </c:pt>
                <c:pt idx="6">
                  <c:v>8.4355519806957574E-2</c:v>
                </c:pt>
                <c:pt idx="7">
                  <c:v>4.4741604665192038E-2</c:v>
                </c:pt>
                <c:pt idx="8">
                  <c:v>3.7100341845968228E-2</c:v>
                </c:pt>
                <c:pt idx="9">
                  <c:v>2.312487432133521E-3</c:v>
                </c:pt>
                <c:pt idx="10">
                  <c:v>1.7092298411421677E-2</c:v>
                </c:pt>
                <c:pt idx="11">
                  <c:v>1.2970038206314096E-2</c:v>
                </c:pt>
                <c:pt idx="12">
                  <c:v>2.6442791071787652E-2</c:v>
                </c:pt>
                <c:pt idx="13">
                  <c:v>7.4502312487432137E-2</c:v>
                </c:pt>
                <c:pt idx="14">
                  <c:v>3.9613915141765536E-2</c:v>
                </c:pt>
                <c:pt idx="15">
                  <c:v>6.9676251759501304E-2</c:v>
                </c:pt>
                <c:pt idx="16">
                  <c:v>0.11190428312889604</c:v>
                </c:pt>
                <c:pt idx="17">
                  <c:v>8.8477780012065146E-3</c:v>
                </c:pt>
                <c:pt idx="18">
                  <c:v>2.8152020912929822E-2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F9-4035-857B-73AE178D38D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F9-4035-857B-73AE178D38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10.30'!$S$63:$S$79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10.30'!$Z$44:$Z$60</c:f>
              <c:numCache>
                <c:formatCode>#,##0</c:formatCode>
                <c:ptCount val="17"/>
                <c:pt idx="0">
                  <c:v>19</c:v>
                </c:pt>
                <c:pt idx="1">
                  <c:v>178</c:v>
                </c:pt>
                <c:pt idx="2">
                  <c:v>344</c:v>
                </c:pt>
                <c:pt idx="3">
                  <c:v>394</c:v>
                </c:pt>
                <c:pt idx="4">
                  <c:v>587</c:v>
                </c:pt>
                <c:pt idx="5">
                  <c:v>475</c:v>
                </c:pt>
                <c:pt idx="6">
                  <c:v>431</c:v>
                </c:pt>
                <c:pt idx="7">
                  <c:v>346</c:v>
                </c:pt>
                <c:pt idx="8">
                  <c:v>420</c:v>
                </c:pt>
                <c:pt idx="9">
                  <c:v>472</c:v>
                </c:pt>
                <c:pt idx="10">
                  <c:v>451</c:v>
                </c:pt>
                <c:pt idx="11">
                  <c:v>446</c:v>
                </c:pt>
                <c:pt idx="12">
                  <c:v>296</c:v>
                </c:pt>
                <c:pt idx="13">
                  <c:v>119</c:v>
                </c:pt>
                <c:pt idx="14">
                  <c:v>76</c:v>
                </c:pt>
                <c:pt idx="15">
                  <c:v>23</c:v>
                </c:pt>
                <c:pt idx="1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D3-423B-94B3-AE55CB598AE7}"/>
            </c:ext>
          </c:extLst>
        </c:ser>
        <c:ser>
          <c:idx val="1"/>
          <c:order val="1"/>
          <c:tx>
            <c:strRef>
              <c:f>'Table 10.30'!$S$62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10.30'!$S$63:$S$79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10.30'!$Z$63:$Z$79</c:f>
              <c:numCache>
                <c:formatCode>#,##0</c:formatCode>
                <c:ptCount val="17"/>
                <c:pt idx="0">
                  <c:v>38</c:v>
                </c:pt>
                <c:pt idx="1">
                  <c:v>175</c:v>
                </c:pt>
                <c:pt idx="2">
                  <c:v>334</c:v>
                </c:pt>
                <c:pt idx="3">
                  <c:v>350</c:v>
                </c:pt>
                <c:pt idx="4">
                  <c:v>502</c:v>
                </c:pt>
                <c:pt idx="5">
                  <c:v>518</c:v>
                </c:pt>
                <c:pt idx="6">
                  <c:v>387</c:v>
                </c:pt>
                <c:pt idx="7">
                  <c:v>383</c:v>
                </c:pt>
                <c:pt idx="8">
                  <c:v>439</c:v>
                </c:pt>
                <c:pt idx="9">
                  <c:v>485</c:v>
                </c:pt>
                <c:pt idx="10">
                  <c:v>438</c:v>
                </c:pt>
                <c:pt idx="11">
                  <c:v>428</c:v>
                </c:pt>
                <c:pt idx="12">
                  <c:v>199</c:v>
                </c:pt>
                <c:pt idx="13">
                  <c:v>106</c:v>
                </c:pt>
                <c:pt idx="14">
                  <c:v>43</c:v>
                </c:pt>
                <c:pt idx="15">
                  <c:v>21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D3-423B-94B3-AE55CB598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10.30'!$Z$83:$Z$90</c:f>
              <c:numCache>
                <c:formatCode>#,##0</c:formatCode>
                <c:ptCount val="8"/>
                <c:pt idx="0">
                  <c:v>304</c:v>
                </c:pt>
                <c:pt idx="1">
                  <c:v>192</c:v>
                </c:pt>
                <c:pt idx="2">
                  <c:v>507</c:v>
                </c:pt>
                <c:pt idx="3">
                  <c:v>137</c:v>
                </c:pt>
                <c:pt idx="4">
                  <c:v>70</c:v>
                </c:pt>
                <c:pt idx="5">
                  <c:v>130</c:v>
                </c:pt>
                <c:pt idx="6">
                  <c:v>396</c:v>
                </c:pt>
                <c:pt idx="7">
                  <c:v>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A3-4A42-8ACE-6B13F345C60A}"/>
            </c:ext>
          </c:extLst>
        </c:ser>
        <c:ser>
          <c:idx val="1"/>
          <c:order val="1"/>
          <c:tx>
            <c:strRef>
              <c:f>'Table 10.30'!$S$92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10.30'!$S$83:$S$90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10.30'!$Z$93:$Z$100</c:f>
              <c:numCache>
                <c:formatCode>#,##0</c:formatCode>
                <c:ptCount val="8"/>
                <c:pt idx="0">
                  <c:v>199</c:v>
                </c:pt>
                <c:pt idx="1">
                  <c:v>489</c:v>
                </c:pt>
                <c:pt idx="2">
                  <c:v>110</c:v>
                </c:pt>
                <c:pt idx="3">
                  <c:v>551</c:v>
                </c:pt>
                <c:pt idx="4">
                  <c:v>406</c:v>
                </c:pt>
                <c:pt idx="5">
                  <c:v>281</c:v>
                </c:pt>
                <c:pt idx="6">
                  <c:v>35</c:v>
                </c:pt>
                <c:pt idx="7">
                  <c:v>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A3-4A42-8ACE-6B13F345C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10.1'!$Y$44:$Y$60</c:f>
              <c:numCache>
                <c:formatCode>#,##0</c:formatCode>
                <c:ptCount val="17"/>
                <c:pt idx="0">
                  <c:v>2</c:v>
                </c:pt>
                <c:pt idx="1">
                  <c:v>74</c:v>
                </c:pt>
                <c:pt idx="2">
                  <c:v>454</c:v>
                </c:pt>
                <c:pt idx="3">
                  <c:v>1432</c:v>
                </c:pt>
                <c:pt idx="4">
                  <c:v>2381</c:v>
                </c:pt>
                <c:pt idx="5">
                  <c:v>1890</c:v>
                </c:pt>
                <c:pt idx="6">
                  <c:v>1343</c:v>
                </c:pt>
                <c:pt idx="7">
                  <c:v>831</c:v>
                </c:pt>
                <c:pt idx="8">
                  <c:v>706</c:v>
                </c:pt>
                <c:pt idx="9">
                  <c:v>558</c:v>
                </c:pt>
                <c:pt idx="10">
                  <c:v>584</c:v>
                </c:pt>
                <c:pt idx="11">
                  <c:v>480</c:v>
                </c:pt>
                <c:pt idx="12">
                  <c:v>329</c:v>
                </c:pt>
                <c:pt idx="13">
                  <c:v>252</c:v>
                </c:pt>
                <c:pt idx="14">
                  <c:v>106</c:v>
                </c:pt>
                <c:pt idx="15">
                  <c:v>36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6A-4B65-8818-63C5D94BAC1A}"/>
            </c:ext>
          </c:extLst>
        </c:ser>
        <c:ser>
          <c:idx val="1"/>
          <c:order val="1"/>
          <c:tx>
            <c:strRef>
              <c:f>'Table 10.1'!$S$62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10.1'!$Y$63:$Y$79</c:f>
              <c:numCache>
                <c:formatCode>#,##0</c:formatCode>
                <c:ptCount val="17"/>
                <c:pt idx="0">
                  <c:v>5</c:v>
                </c:pt>
                <c:pt idx="1">
                  <c:v>93</c:v>
                </c:pt>
                <c:pt idx="2">
                  <c:v>633</c:v>
                </c:pt>
                <c:pt idx="3">
                  <c:v>1703</c:v>
                </c:pt>
                <c:pt idx="4">
                  <c:v>2331</c:v>
                </c:pt>
                <c:pt idx="5">
                  <c:v>1639</c:v>
                </c:pt>
                <c:pt idx="6">
                  <c:v>1059</c:v>
                </c:pt>
                <c:pt idx="7">
                  <c:v>729</c:v>
                </c:pt>
                <c:pt idx="8">
                  <c:v>526</c:v>
                </c:pt>
                <c:pt idx="9">
                  <c:v>472</c:v>
                </c:pt>
                <c:pt idx="10">
                  <c:v>553</c:v>
                </c:pt>
                <c:pt idx="11">
                  <c:v>424</c:v>
                </c:pt>
                <c:pt idx="12">
                  <c:v>261</c:v>
                </c:pt>
                <c:pt idx="13">
                  <c:v>171</c:v>
                </c:pt>
                <c:pt idx="14">
                  <c:v>54</c:v>
                </c:pt>
                <c:pt idx="15">
                  <c:v>27</c:v>
                </c:pt>
                <c:pt idx="16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6A-4B65-8818-63C5D94BAC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10.3'!$S$1</c:f>
              <c:strCache>
                <c:ptCount val="1"/>
                <c:pt idx="0">
                  <c:v>Adelaide Plains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10.3'!$V$8:$Z$8</c:f>
              <c:numCache>
                <c:formatCode>#,##0</c:formatCode>
                <c:ptCount val="5"/>
                <c:pt idx="0">
                  <c:v>44145</c:v>
                </c:pt>
                <c:pt idx="1">
                  <c:v>45345</c:v>
                </c:pt>
                <c:pt idx="2">
                  <c:v>45945.120000000003</c:v>
                </c:pt>
                <c:pt idx="3">
                  <c:v>49883.75</c:v>
                </c:pt>
                <c:pt idx="4">
                  <c:v>50545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04-45DC-86BE-324E37C928D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42727.89</c:v>
                </c:pt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04-45DC-86BE-324E37C92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10.30'!$S$1</c:f>
              <c:strCache>
                <c:ptCount val="1"/>
                <c:pt idx="0">
                  <c:v>Loxton Waikerie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10.30'!$V$8:$Z$8</c:f>
              <c:numCache>
                <c:formatCode>#,##0</c:formatCode>
                <c:ptCount val="5"/>
                <c:pt idx="0">
                  <c:v>33034</c:v>
                </c:pt>
                <c:pt idx="1">
                  <c:v>34560</c:v>
                </c:pt>
                <c:pt idx="2">
                  <c:v>35908.620000000003</c:v>
                </c:pt>
                <c:pt idx="3">
                  <c:v>36690</c:v>
                </c:pt>
                <c:pt idx="4">
                  <c:v>38686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D9-4A26-98A2-65C4084AAB5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42727.89</c:v>
                </c:pt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D9-4A26-98A2-65C4084AAB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10.31'!$S$4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10.31'!$U$4:$Y$4</c:f>
              <c:numCache>
                <c:formatCode>#,##0</c:formatCode>
                <c:ptCount val="5"/>
                <c:pt idx="1">
                  <c:v>5</c:v>
                </c:pt>
                <c:pt idx="2">
                  <c:v>13</c:v>
                </c:pt>
                <c:pt idx="3">
                  <c:v>30</c:v>
                </c:pt>
                <c:pt idx="4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94-4451-B82E-9A6A4CA4DE98}"/>
            </c:ext>
          </c:extLst>
        </c:ser>
        <c:ser>
          <c:idx val="1"/>
          <c:order val="1"/>
          <c:tx>
            <c:strRef>
              <c:f>'Table 10.31'!$S$7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10.31'!$U$7:$Y$7</c:f>
              <c:numCache>
                <c:formatCode>#,##0</c:formatCode>
                <c:ptCount val="5"/>
                <c:pt idx="1">
                  <c:v>3</c:v>
                </c:pt>
                <c:pt idx="2">
                  <c:v>12</c:v>
                </c:pt>
                <c:pt idx="3">
                  <c:v>16</c:v>
                </c:pt>
                <c:pt idx="4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94-4451-B82E-9A6A4CA4DE98}"/>
            </c:ext>
          </c:extLst>
        </c:ser>
        <c:ser>
          <c:idx val="2"/>
          <c:order val="2"/>
          <c:tx>
            <c:strRef>
              <c:f>'Table 10.31'!$S$11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10.31'!$U$11:$Y$11</c:f>
              <c:numCache>
                <c:formatCode>#,##0</c:formatCode>
                <c:ptCount val="5"/>
                <c:pt idx="1">
                  <c:v>8</c:v>
                </c:pt>
                <c:pt idx="2">
                  <c:v>17</c:v>
                </c:pt>
                <c:pt idx="3">
                  <c:v>29</c:v>
                </c:pt>
                <c:pt idx="4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94-4451-B82E-9A6A4CA4DE98}"/>
            </c:ext>
          </c:extLst>
        </c:ser>
        <c:ser>
          <c:idx val="3"/>
          <c:order val="3"/>
          <c:tx>
            <c:strRef>
              <c:f>'Table 10.31'!$S$12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10.31'!$U$12:$Y$12</c:f>
              <c:numCache>
                <c:formatCode>#,##0</c:formatCode>
                <c:ptCount val="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94-4451-B82E-9A6A4CA4D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10.31'!$S$1</c:f>
              <c:strCache>
                <c:ptCount val="1"/>
                <c:pt idx="0">
                  <c:v>Maralinga Tjarutja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10.31'!$AB$15:$AB$33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0.25</c:v>
                </c:pt>
                <c:pt idx="16">
                  <c:v>0.58333333333333337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89-4ADF-AFA5-C3E8B61BC4B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89-4ADF-AFA5-C3E8B61BC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10.31'!$S$63:$S$79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10.31'!$Y$44:$Y$60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DC-4ADE-881C-67CB1C2E8052}"/>
            </c:ext>
          </c:extLst>
        </c:ser>
        <c:ser>
          <c:idx val="1"/>
          <c:order val="1"/>
          <c:tx>
            <c:strRef>
              <c:f>'Table 10.31'!$S$62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10.31'!$S$63:$S$79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10.31'!$Y$63:$Y$79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DC-4ADE-881C-67CB1C2E80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10.31'!$S$83:$S$90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10.31'!$Y$83:$Y$90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93-47AC-8BF9-7DE8E6862E87}"/>
            </c:ext>
          </c:extLst>
        </c:ser>
        <c:ser>
          <c:idx val="1"/>
          <c:order val="1"/>
          <c:tx>
            <c:strRef>
              <c:f>'Table 10.31'!$S$92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10.31'!$S$83:$S$90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10.31'!$Y$93:$Y$100</c:f>
              <c:numCache>
                <c:formatCode>#,##0</c:formatCode>
                <c:ptCount val="8"/>
                <c:pt idx="0">
                  <c:v>0</c:v>
                </c:pt>
                <c:pt idx="1">
                  <c:v>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93-47AC-8BF9-7DE8E6862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10.31'!$S$1</c:f>
              <c:strCache>
                <c:ptCount val="1"/>
                <c:pt idx="0">
                  <c:v>Maralinga Tjarutja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10.31'!$U$8:$Y$8</c:f>
              <c:numCache>
                <c:formatCode>#,##0</c:formatCode>
                <c:ptCount val="5"/>
                <c:pt idx="1">
                  <c:v>35890.660000000003</c:v>
                </c:pt>
                <c:pt idx="2">
                  <c:v>68754.080000000002</c:v>
                </c:pt>
                <c:pt idx="3">
                  <c:v>43184.69</c:v>
                </c:pt>
                <c:pt idx="4">
                  <c:v>9695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20-465C-B67F-0CD63E63ACD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20-465C-B67F-0CD63E63AC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10.31'!$S$4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10.31'!$V$4:$Z$4</c:f>
              <c:numCache>
                <c:formatCode>#,##0</c:formatCode>
                <c:ptCount val="5"/>
                <c:pt idx="0">
                  <c:v>5</c:v>
                </c:pt>
                <c:pt idx="1">
                  <c:v>13</c:v>
                </c:pt>
                <c:pt idx="2">
                  <c:v>30</c:v>
                </c:pt>
                <c:pt idx="3">
                  <c:v>24</c:v>
                </c:pt>
                <c:pt idx="4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66-4A69-AA41-5CBBC1BA4018}"/>
            </c:ext>
          </c:extLst>
        </c:ser>
        <c:ser>
          <c:idx val="1"/>
          <c:order val="1"/>
          <c:tx>
            <c:strRef>
              <c:f>'Table 10.31'!$S$7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10.31'!$V$7:$Z$7</c:f>
              <c:numCache>
                <c:formatCode>#,##0</c:formatCode>
                <c:ptCount val="5"/>
                <c:pt idx="0">
                  <c:v>3</c:v>
                </c:pt>
                <c:pt idx="1">
                  <c:v>12</c:v>
                </c:pt>
                <c:pt idx="2">
                  <c:v>16</c:v>
                </c:pt>
                <c:pt idx="3">
                  <c:v>20</c:v>
                </c:pt>
                <c:pt idx="4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66-4A69-AA41-5CBBC1BA4018}"/>
            </c:ext>
          </c:extLst>
        </c:ser>
        <c:ser>
          <c:idx val="2"/>
          <c:order val="2"/>
          <c:tx>
            <c:strRef>
              <c:f>'Table 10.31'!$S$11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10.31'!$V$11:$Z$11</c:f>
              <c:numCache>
                <c:formatCode>#,##0</c:formatCode>
                <c:ptCount val="5"/>
                <c:pt idx="0">
                  <c:v>8</c:v>
                </c:pt>
                <c:pt idx="1">
                  <c:v>17</c:v>
                </c:pt>
                <c:pt idx="2">
                  <c:v>29</c:v>
                </c:pt>
                <c:pt idx="3">
                  <c:v>24</c:v>
                </c:pt>
                <c:pt idx="4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66-4A69-AA41-5CBBC1BA4018}"/>
            </c:ext>
          </c:extLst>
        </c:ser>
        <c:ser>
          <c:idx val="3"/>
          <c:order val="3"/>
          <c:tx>
            <c:strRef>
              <c:f>'Table 10.31'!$S$12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10.31'!$V$12:$Z$12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66-4A69-AA41-5CBBC1BA4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10.31'!$S$1</c:f>
              <c:strCache>
                <c:ptCount val="1"/>
                <c:pt idx="0">
                  <c:v>Maralinga Tjarutja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10.31'!$AB$15:$AB$33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0.25</c:v>
                </c:pt>
                <c:pt idx="16">
                  <c:v>0.58333333333333337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AD-4B5E-9B38-CF270714C10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AD-4B5E-9B38-CF270714C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10.31'!$S$63:$S$79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10.31'!$Z$44:$Z$60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CF-45FE-B7F8-2FD241197868}"/>
            </c:ext>
          </c:extLst>
        </c:ser>
        <c:ser>
          <c:idx val="1"/>
          <c:order val="1"/>
          <c:tx>
            <c:strRef>
              <c:f>'Table 10.31'!$S$62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10.31'!$S$63:$S$79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10.31'!$Z$63:$Z$79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CF-45FE-B7F8-2FD2411978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10.31'!$Z$83:$Z$90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F0-4FA4-9D68-637CE5585149}"/>
            </c:ext>
          </c:extLst>
        </c:ser>
        <c:ser>
          <c:idx val="1"/>
          <c:order val="1"/>
          <c:tx>
            <c:strRef>
              <c:f>'Table 10.31'!$S$92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10.31'!$S$83:$S$90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10.31'!$Z$93:$Z$100</c:f>
              <c:numCache>
                <c:formatCode>#,##0</c:formatCode>
                <c:ptCount val="8"/>
                <c:pt idx="0">
                  <c:v>0</c:v>
                </c:pt>
                <c:pt idx="1">
                  <c:v>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F0-4FA4-9D68-637CE5585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10.4'!$U$4:$Y$4</c:f>
              <c:numCache>
                <c:formatCode>#,##0</c:formatCode>
                <c:ptCount val="5"/>
                <c:pt idx="1">
                  <c:v>17328</c:v>
                </c:pt>
                <c:pt idx="2">
                  <c:v>17237</c:v>
                </c:pt>
                <c:pt idx="3">
                  <c:v>17900</c:v>
                </c:pt>
                <c:pt idx="4">
                  <c:v>18770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7F-49C6-8684-C92B5EF26A2A}"/>
            </c:ext>
          </c:extLst>
        </c:ser>
        <c:ser>
          <c:idx val="1"/>
          <c:order val="1"/>
          <c:tx>
            <c:strRef>
              <c:f>'Table 10.4'!$S$7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10.4'!$U$7:$Y$7</c:f>
              <c:numCache>
                <c:formatCode>#,##0</c:formatCode>
                <c:ptCount val="5"/>
                <c:pt idx="1">
                  <c:v>12595</c:v>
                </c:pt>
                <c:pt idx="2">
                  <c:v>12525</c:v>
                </c:pt>
                <c:pt idx="3">
                  <c:v>13158</c:v>
                </c:pt>
                <c:pt idx="4">
                  <c:v>13419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7F-49C6-8684-C92B5EF26A2A}"/>
            </c:ext>
          </c:extLst>
        </c:ser>
        <c:ser>
          <c:idx val="2"/>
          <c:order val="2"/>
          <c:tx>
            <c:strRef>
              <c:f>'Table 10.4'!$S$11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10.4'!$U$11:$Y$11</c:f>
              <c:numCache>
                <c:formatCode>#,##0</c:formatCode>
                <c:ptCount val="5"/>
                <c:pt idx="1">
                  <c:v>14217</c:v>
                </c:pt>
                <c:pt idx="2">
                  <c:v>14165</c:v>
                </c:pt>
                <c:pt idx="3">
                  <c:v>14636</c:v>
                </c:pt>
                <c:pt idx="4">
                  <c:v>15439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7F-49C6-8684-C92B5EF26A2A}"/>
            </c:ext>
          </c:extLst>
        </c:ser>
        <c:ser>
          <c:idx val="3"/>
          <c:order val="3"/>
          <c:tx>
            <c:strRef>
              <c:f>'Table 10.4'!$S$12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10.4'!$U$12:$Y$12</c:f>
              <c:numCache>
                <c:formatCode>#,##0</c:formatCode>
                <c:ptCount val="5"/>
                <c:pt idx="1">
                  <c:v>3108</c:v>
                </c:pt>
                <c:pt idx="2">
                  <c:v>3076</c:v>
                </c:pt>
                <c:pt idx="3">
                  <c:v>3262</c:v>
                </c:pt>
                <c:pt idx="4">
                  <c:v>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27F-49C6-8684-C92B5EF26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10.31'!$S$1</c:f>
              <c:strCache>
                <c:ptCount val="1"/>
                <c:pt idx="0">
                  <c:v>Maralinga Tjarutja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10.31'!$V$8:$Z$8</c:f>
              <c:numCache>
                <c:formatCode>#,##0</c:formatCode>
                <c:ptCount val="5"/>
                <c:pt idx="0">
                  <c:v>35890.660000000003</c:v>
                </c:pt>
                <c:pt idx="1">
                  <c:v>68754.080000000002</c:v>
                </c:pt>
                <c:pt idx="2">
                  <c:v>43184.69</c:v>
                </c:pt>
                <c:pt idx="3">
                  <c:v>9695</c:v>
                </c:pt>
                <c:pt idx="4">
                  <c:v>23161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79-4757-A5BA-BE0535777A6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42727.89</c:v>
                </c:pt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79-4757-A5BA-BE0535777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10.32'!$S$4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10.32'!$U$4:$Y$4</c:f>
              <c:numCache>
                <c:formatCode>#,##0</c:formatCode>
                <c:ptCount val="5"/>
                <c:pt idx="1">
                  <c:v>70441</c:v>
                </c:pt>
                <c:pt idx="2">
                  <c:v>71969</c:v>
                </c:pt>
                <c:pt idx="3">
                  <c:v>73098</c:v>
                </c:pt>
                <c:pt idx="4">
                  <c:v>77371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6B-4035-98F5-5F81BF6294AC}"/>
            </c:ext>
          </c:extLst>
        </c:ser>
        <c:ser>
          <c:idx val="1"/>
          <c:order val="1"/>
          <c:tx>
            <c:strRef>
              <c:f>'Table 10.32'!$S$7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10.32'!$U$7:$Y$7</c:f>
              <c:numCache>
                <c:formatCode>#,##0</c:formatCode>
                <c:ptCount val="5"/>
                <c:pt idx="1">
                  <c:v>50070</c:v>
                </c:pt>
                <c:pt idx="2">
                  <c:v>51105</c:v>
                </c:pt>
                <c:pt idx="3">
                  <c:v>52102</c:v>
                </c:pt>
                <c:pt idx="4">
                  <c:v>53024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6B-4035-98F5-5F81BF6294AC}"/>
            </c:ext>
          </c:extLst>
        </c:ser>
        <c:ser>
          <c:idx val="2"/>
          <c:order val="2"/>
          <c:tx>
            <c:strRef>
              <c:f>'Table 10.32'!$S$11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10.32'!$U$11:$Y$11</c:f>
              <c:numCache>
                <c:formatCode>#,##0</c:formatCode>
                <c:ptCount val="5"/>
                <c:pt idx="1">
                  <c:v>64056</c:v>
                </c:pt>
                <c:pt idx="2">
                  <c:v>65228</c:v>
                </c:pt>
                <c:pt idx="3">
                  <c:v>66153</c:v>
                </c:pt>
                <c:pt idx="4">
                  <c:v>70144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6B-4035-98F5-5F81BF6294AC}"/>
            </c:ext>
          </c:extLst>
        </c:ser>
        <c:ser>
          <c:idx val="3"/>
          <c:order val="3"/>
          <c:tx>
            <c:strRef>
              <c:f>'Table 10.32'!$S$12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10.32'!$U$12:$Y$12</c:f>
              <c:numCache>
                <c:formatCode>#,##0</c:formatCode>
                <c:ptCount val="5"/>
                <c:pt idx="1">
                  <c:v>6383</c:v>
                </c:pt>
                <c:pt idx="2">
                  <c:v>6743</c:v>
                </c:pt>
                <c:pt idx="3">
                  <c:v>6947</c:v>
                </c:pt>
                <c:pt idx="4">
                  <c:v>7227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E6B-4035-98F5-5F81BF629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10.32'!$S$1</c:f>
              <c:strCache>
                <c:ptCount val="1"/>
                <c:pt idx="0">
                  <c:v>Marion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10.32'!$AB$15:$AB$33</c:f>
              <c:numCache>
                <c:formatCode>0.0%</c:formatCode>
                <c:ptCount val="19"/>
                <c:pt idx="0">
                  <c:v>4.9906863951077211E-3</c:v>
                </c:pt>
                <c:pt idx="1">
                  <c:v>7.4274534612636042E-3</c:v>
                </c:pt>
                <c:pt idx="2">
                  <c:v>4.441242282594688E-2</c:v>
                </c:pt>
                <c:pt idx="3">
                  <c:v>7.1697184831125017E-3</c:v>
                </c:pt>
                <c:pt idx="4">
                  <c:v>5.9888236741292657E-2</c:v>
                </c:pt>
                <c:pt idx="5">
                  <c:v>2.5878934851626661E-2</c:v>
                </c:pt>
                <c:pt idx="6">
                  <c:v>8.915287198772244E-2</c:v>
                </c:pt>
                <c:pt idx="7">
                  <c:v>7.7543082744643207E-2</c:v>
                </c:pt>
                <c:pt idx="8">
                  <c:v>3.4782506824119305E-2</c:v>
                </c:pt>
                <c:pt idx="9">
                  <c:v>1.0977167023981068E-2</c:v>
                </c:pt>
                <c:pt idx="10">
                  <c:v>4.1799927365597067E-2</c:v>
                </c:pt>
                <c:pt idx="11">
                  <c:v>1.3999695404116731E-2</c:v>
                </c:pt>
                <c:pt idx="12">
                  <c:v>7.0232781546175571E-2</c:v>
                </c:pt>
                <c:pt idx="13">
                  <c:v>9.5736829156855163E-2</c:v>
                </c:pt>
                <c:pt idx="14">
                  <c:v>6.3484811209128508E-2</c:v>
                </c:pt>
                <c:pt idx="15">
                  <c:v>8.231117984043862E-2</c:v>
                </c:pt>
                <c:pt idx="16">
                  <c:v>0.19468363031431951</c:v>
                </c:pt>
                <c:pt idx="17">
                  <c:v>2.1696599069811032E-2</c:v>
                </c:pt>
                <c:pt idx="18">
                  <c:v>3.7840180883093759E-2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66-4FC6-9E2F-BDD1A952F62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66-4FC6-9E2F-BDD1A952F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10.32'!$S$63:$S$79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10.32'!$Y$44:$Y$60</c:f>
              <c:numCache>
                <c:formatCode>#,##0</c:formatCode>
                <c:ptCount val="17"/>
                <c:pt idx="0">
                  <c:v>28</c:v>
                </c:pt>
                <c:pt idx="1">
                  <c:v>645</c:v>
                </c:pt>
                <c:pt idx="2">
                  <c:v>1732</c:v>
                </c:pt>
                <c:pt idx="3">
                  <c:v>3622</c:v>
                </c:pt>
                <c:pt idx="4">
                  <c:v>5251</c:v>
                </c:pt>
                <c:pt idx="5">
                  <c:v>5160</c:v>
                </c:pt>
                <c:pt idx="6">
                  <c:v>4719</c:v>
                </c:pt>
                <c:pt idx="7">
                  <c:v>3764</c:v>
                </c:pt>
                <c:pt idx="8">
                  <c:v>3522</c:v>
                </c:pt>
                <c:pt idx="9">
                  <c:v>2862</c:v>
                </c:pt>
                <c:pt idx="10">
                  <c:v>2590</c:v>
                </c:pt>
                <c:pt idx="11">
                  <c:v>2063</c:v>
                </c:pt>
                <c:pt idx="12">
                  <c:v>1121</c:v>
                </c:pt>
                <c:pt idx="13">
                  <c:v>381</c:v>
                </c:pt>
                <c:pt idx="14">
                  <c:v>128</c:v>
                </c:pt>
                <c:pt idx="15">
                  <c:v>53</c:v>
                </c:pt>
                <c:pt idx="1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15-4D6D-9696-246181F451E8}"/>
            </c:ext>
          </c:extLst>
        </c:ser>
        <c:ser>
          <c:idx val="1"/>
          <c:order val="1"/>
          <c:tx>
            <c:strRef>
              <c:f>'Table 10.32'!$S$62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10.32'!$S$63:$S$79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10.32'!$Y$63:$Y$79</c:f>
              <c:numCache>
                <c:formatCode>#,##0</c:formatCode>
                <c:ptCount val="17"/>
                <c:pt idx="0">
                  <c:v>54</c:v>
                </c:pt>
                <c:pt idx="1">
                  <c:v>758</c:v>
                </c:pt>
                <c:pt idx="2">
                  <c:v>2038</c:v>
                </c:pt>
                <c:pt idx="3">
                  <c:v>4231</c:v>
                </c:pt>
                <c:pt idx="4">
                  <c:v>5821</c:v>
                </c:pt>
                <c:pt idx="5">
                  <c:v>5120</c:v>
                </c:pt>
                <c:pt idx="6">
                  <c:v>4546</c:v>
                </c:pt>
                <c:pt idx="7">
                  <c:v>3742</c:v>
                </c:pt>
                <c:pt idx="8">
                  <c:v>3383</c:v>
                </c:pt>
                <c:pt idx="9">
                  <c:v>3150</c:v>
                </c:pt>
                <c:pt idx="10">
                  <c:v>2869</c:v>
                </c:pt>
                <c:pt idx="11">
                  <c:v>2330</c:v>
                </c:pt>
                <c:pt idx="12">
                  <c:v>1069</c:v>
                </c:pt>
                <c:pt idx="13">
                  <c:v>327</c:v>
                </c:pt>
                <c:pt idx="14">
                  <c:v>104</c:v>
                </c:pt>
                <c:pt idx="15">
                  <c:v>63</c:v>
                </c:pt>
                <c:pt idx="16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15-4D6D-9696-246181F45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10.32'!$S$83:$S$90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10.32'!$Y$83:$Y$90</c:f>
              <c:numCache>
                <c:formatCode>#,##0</c:formatCode>
                <c:ptCount val="8"/>
                <c:pt idx="0">
                  <c:v>3057</c:v>
                </c:pt>
                <c:pt idx="1">
                  <c:v>4733</c:v>
                </c:pt>
                <c:pt idx="2">
                  <c:v>4543</c:v>
                </c:pt>
                <c:pt idx="3">
                  <c:v>2377</c:v>
                </c:pt>
                <c:pt idx="4">
                  <c:v>1660</c:v>
                </c:pt>
                <c:pt idx="5">
                  <c:v>1629</c:v>
                </c:pt>
                <c:pt idx="6">
                  <c:v>1478</c:v>
                </c:pt>
                <c:pt idx="7">
                  <c:v>2551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D5-4164-9EE6-BFE6845F8EBF}"/>
            </c:ext>
          </c:extLst>
        </c:ser>
        <c:ser>
          <c:idx val="1"/>
          <c:order val="1"/>
          <c:tx>
            <c:strRef>
              <c:f>'Table 10.32'!$S$92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10.32'!$S$83:$S$90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10.32'!$Y$93:$Y$100</c:f>
              <c:numCache>
                <c:formatCode>#,##0</c:formatCode>
                <c:ptCount val="8"/>
                <c:pt idx="0">
                  <c:v>2396</c:v>
                </c:pt>
                <c:pt idx="1">
                  <c:v>6690</c:v>
                </c:pt>
                <c:pt idx="2">
                  <c:v>952</c:v>
                </c:pt>
                <c:pt idx="3">
                  <c:v>4960</c:v>
                </c:pt>
                <c:pt idx="4">
                  <c:v>4866</c:v>
                </c:pt>
                <c:pt idx="5">
                  <c:v>2491</c:v>
                </c:pt>
                <c:pt idx="6">
                  <c:v>150</c:v>
                </c:pt>
                <c:pt idx="7">
                  <c:v>1233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D5-4164-9EE6-BFE6845F8E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10.32'!$S$1</c:f>
              <c:strCache>
                <c:ptCount val="1"/>
                <c:pt idx="0">
                  <c:v>Marion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10.32'!$U$8:$Y$8</c:f>
              <c:numCache>
                <c:formatCode>#,##0</c:formatCode>
                <c:ptCount val="5"/>
                <c:pt idx="1">
                  <c:v>44324.5</c:v>
                </c:pt>
                <c:pt idx="2">
                  <c:v>45931</c:v>
                </c:pt>
                <c:pt idx="3">
                  <c:v>45510.81</c:v>
                </c:pt>
                <c:pt idx="4">
                  <c:v>47261.440000000002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16-4ECC-A2C7-9B67AA41063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16-4ECC-A2C7-9B67AA4106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10.32'!$S$4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10.32'!$V$4:$Z$4</c:f>
              <c:numCache>
                <c:formatCode>#,##0</c:formatCode>
                <c:ptCount val="5"/>
                <c:pt idx="0">
                  <c:v>70441</c:v>
                </c:pt>
                <c:pt idx="1">
                  <c:v>71969</c:v>
                </c:pt>
                <c:pt idx="2">
                  <c:v>73098</c:v>
                </c:pt>
                <c:pt idx="3">
                  <c:v>77371</c:v>
                </c:pt>
                <c:pt idx="4">
                  <c:v>85359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57-41ED-A093-A4F54E70512A}"/>
            </c:ext>
          </c:extLst>
        </c:ser>
        <c:ser>
          <c:idx val="1"/>
          <c:order val="1"/>
          <c:tx>
            <c:strRef>
              <c:f>'Table 10.32'!$S$7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10.32'!$V$7:$Z$7</c:f>
              <c:numCache>
                <c:formatCode>#,##0</c:formatCode>
                <c:ptCount val="5"/>
                <c:pt idx="0">
                  <c:v>50070</c:v>
                </c:pt>
                <c:pt idx="1">
                  <c:v>51105</c:v>
                </c:pt>
                <c:pt idx="2">
                  <c:v>52102</c:v>
                </c:pt>
                <c:pt idx="3">
                  <c:v>53024</c:v>
                </c:pt>
                <c:pt idx="4">
                  <c:v>55428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57-41ED-A093-A4F54E70512A}"/>
            </c:ext>
          </c:extLst>
        </c:ser>
        <c:ser>
          <c:idx val="2"/>
          <c:order val="2"/>
          <c:tx>
            <c:strRef>
              <c:f>'Table 10.32'!$S$11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10.32'!$V$11:$Z$11</c:f>
              <c:numCache>
                <c:formatCode>#,##0</c:formatCode>
                <c:ptCount val="5"/>
                <c:pt idx="0">
                  <c:v>64056</c:v>
                </c:pt>
                <c:pt idx="1">
                  <c:v>65228</c:v>
                </c:pt>
                <c:pt idx="2">
                  <c:v>66153</c:v>
                </c:pt>
                <c:pt idx="3">
                  <c:v>70144</c:v>
                </c:pt>
                <c:pt idx="4">
                  <c:v>78082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57-41ED-A093-A4F54E70512A}"/>
            </c:ext>
          </c:extLst>
        </c:ser>
        <c:ser>
          <c:idx val="3"/>
          <c:order val="3"/>
          <c:tx>
            <c:strRef>
              <c:f>'Table 10.32'!$S$12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10.32'!$V$12:$Z$12</c:f>
              <c:numCache>
                <c:formatCode>#,##0</c:formatCode>
                <c:ptCount val="5"/>
                <c:pt idx="0">
                  <c:v>6383</c:v>
                </c:pt>
                <c:pt idx="1">
                  <c:v>6743</c:v>
                </c:pt>
                <c:pt idx="2">
                  <c:v>6947</c:v>
                </c:pt>
                <c:pt idx="3">
                  <c:v>7227</c:v>
                </c:pt>
                <c:pt idx="4">
                  <c:v>7276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57-41ED-A093-A4F54E705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10.32'!$S$1</c:f>
              <c:strCache>
                <c:ptCount val="1"/>
                <c:pt idx="0">
                  <c:v>Marion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10.32'!$AB$15:$AB$33</c:f>
              <c:numCache>
                <c:formatCode>0.0%</c:formatCode>
                <c:ptCount val="19"/>
                <c:pt idx="0">
                  <c:v>4.9906863951077211E-3</c:v>
                </c:pt>
                <c:pt idx="1">
                  <c:v>7.4274534612636042E-3</c:v>
                </c:pt>
                <c:pt idx="2">
                  <c:v>4.441242282594688E-2</c:v>
                </c:pt>
                <c:pt idx="3">
                  <c:v>7.1697184831125017E-3</c:v>
                </c:pt>
                <c:pt idx="4">
                  <c:v>5.9888236741292657E-2</c:v>
                </c:pt>
                <c:pt idx="5">
                  <c:v>2.5878934851626661E-2</c:v>
                </c:pt>
                <c:pt idx="6">
                  <c:v>8.915287198772244E-2</c:v>
                </c:pt>
                <c:pt idx="7">
                  <c:v>7.7543082744643207E-2</c:v>
                </c:pt>
                <c:pt idx="8">
                  <c:v>3.4782506824119305E-2</c:v>
                </c:pt>
                <c:pt idx="9">
                  <c:v>1.0977167023981068E-2</c:v>
                </c:pt>
                <c:pt idx="10">
                  <c:v>4.1799927365597067E-2</c:v>
                </c:pt>
                <c:pt idx="11">
                  <c:v>1.3999695404116731E-2</c:v>
                </c:pt>
                <c:pt idx="12">
                  <c:v>7.0232781546175571E-2</c:v>
                </c:pt>
                <c:pt idx="13">
                  <c:v>9.5736829156855163E-2</c:v>
                </c:pt>
                <c:pt idx="14">
                  <c:v>6.3484811209128508E-2</c:v>
                </c:pt>
                <c:pt idx="15">
                  <c:v>8.231117984043862E-2</c:v>
                </c:pt>
                <c:pt idx="16">
                  <c:v>0.19468363031431951</c:v>
                </c:pt>
                <c:pt idx="17">
                  <c:v>2.1696599069811032E-2</c:v>
                </c:pt>
                <c:pt idx="18">
                  <c:v>3.7840180883093759E-2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43-4BC5-8F4A-DDDF173EDB8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43-4BC5-8F4A-DDDF173ED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10.32'!$S$63:$S$79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10.32'!$Z$44:$Z$60</c:f>
              <c:numCache>
                <c:formatCode>#,##0</c:formatCode>
                <c:ptCount val="17"/>
                <c:pt idx="0">
                  <c:v>41</c:v>
                </c:pt>
                <c:pt idx="1">
                  <c:v>763</c:v>
                </c:pt>
                <c:pt idx="2">
                  <c:v>2180</c:v>
                </c:pt>
                <c:pt idx="3">
                  <c:v>4129</c:v>
                </c:pt>
                <c:pt idx="4">
                  <c:v>5812</c:v>
                </c:pt>
                <c:pt idx="5">
                  <c:v>5913</c:v>
                </c:pt>
                <c:pt idx="6">
                  <c:v>5076</c:v>
                </c:pt>
                <c:pt idx="7">
                  <c:v>4160</c:v>
                </c:pt>
                <c:pt idx="8">
                  <c:v>3451</c:v>
                </c:pt>
                <c:pt idx="9">
                  <c:v>3092</c:v>
                </c:pt>
                <c:pt idx="10">
                  <c:v>2732</c:v>
                </c:pt>
                <c:pt idx="11">
                  <c:v>2215</c:v>
                </c:pt>
                <c:pt idx="12">
                  <c:v>1173</c:v>
                </c:pt>
                <c:pt idx="13">
                  <c:v>406</c:v>
                </c:pt>
                <c:pt idx="14">
                  <c:v>149</c:v>
                </c:pt>
                <c:pt idx="15">
                  <c:v>52</c:v>
                </c:pt>
                <c:pt idx="1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88-4DAA-B6D2-539B1CCF08E3}"/>
            </c:ext>
          </c:extLst>
        </c:ser>
        <c:ser>
          <c:idx val="1"/>
          <c:order val="1"/>
          <c:tx>
            <c:strRef>
              <c:f>'Table 10.32'!$S$62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10.32'!$S$63:$S$79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10.32'!$Z$63:$Z$79</c:f>
              <c:numCache>
                <c:formatCode>#,##0</c:formatCode>
                <c:ptCount val="17"/>
                <c:pt idx="0">
                  <c:v>79</c:v>
                </c:pt>
                <c:pt idx="1">
                  <c:v>986</c:v>
                </c:pt>
                <c:pt idx="2">
                  <c:v>2288</c:v>
                </c:pt>
                <c:pt idx="3">
                  <c:v>4811</c:v>
                </c:pt>
                <c:pt idx="4">
                  <c:v>6385</c:v>
                </c:pt>
                <c:pt idx="5">
                  <c:v>5762</c:v>
                </c:pt>
                <c:pt idx="6">
                  <c:v>5146</c:v>
                </c:pt>
                <c:pt idx="7">
                  <c:v>4193</c:v>
                </c:pt>
                <c:pt idx="8">
                  <c:v>3593</c:v>
                </c:pt>
                <c:pt idx="9">
                  <c:v>3431</c:v>
                </c:pt>
                <c:pt idx="10">
                  <c:v>2986</c:v>
                </c:pt>
                <c:pt idx="11">
                  <c:v>2484</c:v>
                </c:pt>
                <c:pt idx="12">
                  <c:v>1187</c:v>
                </c:pt>
                <c:pt idx="13">
                  <c:v>350</c:v>
                </c:pt>
                <c:pt idx="14">
                  <c:v>119</c:v>
                </c:pt>
                <c:pt idx="15">
                  <c:v>72</c:v>
                </c:pt>
                <c:pt idx="1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88-4DAA-B6D2-539B1CCF08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10.32'!$Z$83:$Z$90</c:f>
              <c:numCache>
                <c:formatCode>#,##0</c:formatCode>
                <c:ptCount val="8"/>
                <c:pt idx="0">
                  <c:v>3181</c:v>
                </c:pt>
                <c:pt idx="1">
                  <c:v>5022</c:v>
                </c:pt>
                <c:pt idx="2">
                  <c:v>4727</c:v>
                </c:pt>
                <c:pt idx="3">
                  <c:v>2610</c:v>
                </c:pt>
                <c:pt idx="4">
                  <c:v>1762</c:v>
                </c:pt>
                <c:pt idx="5">
                  <c:v>1643</c:v>
                </c:pt>
                <c:pt idx="6">
                  <c:v>1547</c:v>
                </c:pt>
                <c:pt idx="7">
                  <c:v>2690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91-4E72-A08D-A0934EBB3E4A}"/>
            </c:ext>
          </c:extLst>
        </c:ser>
        <c:ser>
          <c:idx val="1"/>
          <c:order val="1"/>
          <c:tx>
            <c:strRef>
              <c:f>'Table 10.32'!$S$92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10.32'!$S$83:$S$90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10.32'!$Z$93:$Z$100</c:f>
              <c:numCache>
                <c:formatCode>#,##0</c:formatCode>
                <c:ptCount val="8"/>
                <c:pt idx="0">
                  <c:v>2444</c:v>
                </c:pt>
                <c:pt idx="1">
                  <c:v>7164</c:v>
                </c:pt>
                <c:pt idx="2">
                  <c:v>1019</c:v>
                </c:pt>
                <c:pt idx="3">
                  <c:v>5172</c:v>
                </c:pt>
                <c:pt idx="4">
                  <c:v>5006</c:v>
                </c:pt>
                <c:pt idx="5">
                  <c:v>2512</c:v>
                </c:pt>
                <c:pt idx="6">
                  <c:v>144</c:v>
                </c:pt>
                <c:pt idx="7">
                  <c:v>1303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91-4E72-A08D-A0934EBB3E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10.4'!$S$1</c:f>
              <c:strCache>
                <c:ptCount val="1"/>
                <c:pt idx="0">
                  <c:v>Alexandrina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10.4'!$AB$15:$AB$33</c:f>
              <c:numCache>
                <c:formatCode>0.0%</c:formatCode>
                <c:ptCount val="19"/>
                <c:pt idx="0">
                  <c:v>6.6255703329773805E-2</c:v>
                </c:pt>
                <c:pt idx="1">
                  <c:v>1.499854383069605E-2</c:v>
                </c:pt>
                <c:pt idx="2">
                  <c:v>6.0091253276380936E-2</c:v>
                </c:pt>
                <c:pt idx="3">
                  <c:v>8.4943209397145905E-3</c:v>
                </c:pt>
                <c:pt idx="4">
                  <c:v>7.4507329385496548E-2</c:v>
                </c:pt>
                <c:pt idx="5">
                  <c:v>2.2861858072031841E-2</c:v>
                </c:pt>
                <c:pt idx="6">
                  <c:v>9.581594019998059E-2</c:v>
                </c:pt>
                <c:pt idx="7">
                  <c:v>7.7031356179011745E-2</c:v>
                </c:pt>
                <c:pt idx="8">
                  <c:v>3.0870789243762742E-2</c:v>
                </c:pt>
                <c:pt idx="9">
                  <c:v>5.5819823318124457E-3</c:v>
                </c:pt>
                <c:pt idx="10">
                  <c:v>2.6162508494320939E-2</c:v>
                </c:pt>
                <c:pt idx="11">
                  <c:v>1.4707309969905834E-2</c:v>
                </c:pt>
                <c:pt idx="12">
                  <c:v>5.1451315406271236E-2</c:v>
                </c:pt>
                <c:pt idx="13">
                  <c:v>7.0915445102417235E-2</c:v>
                </c:pt>
                <c:pt idx="14">
                  <c:v>5.1596932336666346E-2</c:v>
                </c:pt>
                <c:pt idx="15">
                  <c:v>7.0332977380836811E-2</c:v>
                </c:pt>
                <c:pt idx="16">
                  <c:v>0.13809338899136006</c:v>
                </c:pt>
                <c:pt idx="17">
                  <c:v>1.8687506067372101E-2</c:v>
                </c:pt>
                <c:pt idx="18">
                  <c:v>4.3782157072128916E-2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88-49A6-903C-6A073D84445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88-49A6-903C-6A073D844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10.32'!$S$1</c:f>
              <c:strCache>
                <c:ptCount val="1"/>
                <c:pt idx="0">
                  <c:v>Marion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10.32'!$V$8:$Z$8</c:f>
              <c:numCache>
                <c:formatCode>#,##0</c:formatCode>
                <c:ptCount val="5"/>
                <c:pt idx="0">
                  <c:v>44324.5</c:v>
                </c:pt>
                <c:pt idx="1">
                  <c:v>45931</c:v>
                </c:pt>
                <c:pt idx="2">
                  <c:v>45510.81</c:v>
                </c:pt>
                <c:pt idx="3">
                  <c:v>47261.440000000002</c:v>
                </c:pt>
                <c:pt idx="4">
                  <c:v>47646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44-4CA7-9B60-8B65E7F91BD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42727.89</c:v>
                </c:pt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44-4CA7-9B60-8B65E7F91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10.33'!$S$4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10.33'!$U$4:$Y$4</c:f>
              <c:numCache>
                <c:formatCode>#,##0</c:formatCode>
                <c:ptCount val="5"/>
                <c:pt idx="1">
                  <c:v>6022</c:v>
                </c:pt>
                <c:pt idx="2">
                  <c:v>5635</c:v>
                </c:pt>
                <c:pt idx="3">
                  <c:v>5877</c:v>
                </c:pt>
                <c:pt idx="4">
                  <c:v>6009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29-46F6-AD98-B8D606D1FFFD}"/>
            </c:ext>
          </c:extLst>
        </c:ser>
        <c:ser>
          <c:idx val="1"/>
          <c:order val="1"/>
          <c:tx>
            <c:strRef>
              <c:f>'Table 10.33'!$S$7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10.33'!$U$7:$Y$7</c:f>
              <c:numCache>
                <c:formatCode>#,##0</c:formatCode>
                <c:ptCount val="5"/>
                <c:pt idx="1">
                  <c:v>4107</c:v>
                </c:pt>
                <c:pt idx="2">
                  <c:v>3900</c:v>
                </c:pt>
                <c:pt idx="3">
                  <c:v>4134</c:v>
                </c:pt>
                <c:pt idx="4">
                  <c:v>4202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29-46F6-AD98-B8D606D1FFFD}"/>
            </c:ext>
          </c:extLst>
        </c:ser>
        <c:ser>
          <c:idx val="2"/>
          <c:order val="2"/>
          <c:tx>
            <c:strRef>
              <c:f>'Table 10.33'!$S$11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10.33'!$U$11:$Y$11</c:f>
              <c:numCache>
                <c:formatCode>#,##0</c:formatCode>
                <c:ptCount val="5"/>
                <c:pt idx="1">
                  <c:v>4956</c:v>
                </c:pt>
                <c:pt idx="2">
                  <c:v>4671</c:v>
                </c:pt>
                <c:pt idx="3">
                  <c:v>4799</c:v>
                </c:pt>
                <c:pt idx="4">
                  <c:v>4946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29-46F6-AD98-B8D606D1FFFD}"/>
            </c:ext>
          </c:extLst>
        </c:ser>
        <c:ser>
          <c:idx val="3"/>
          <c:order val="3"/>
          <c:tx>
            <c:strRef>
              <c:f>'Table 10.33'!$S$12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10.33'!$U$12:$Y$12</c:f>
              <c:numCache>
                <c:formatCode>#,##0</c:formatCode>
                <c:ptCount val="5"/>
                <c:pt idx="1">
                  <c:v>1070</c:v>
                </c:pt>
                <c:pt idx="2">
                  <c:v>972</c:v>
                </c:pt>
                <c:pt idx="3">
                  <c:v>1075</c:v>
                </c:pt>
                <c:pt idx="4">
                  <c:v>1063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129-46F6-AD98-B8D606D1F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10.33'!$S$1</c:f>
              <c:strCache>
                <c:ptCount val="1"/>
                <c:pt idx="0">
                  <c:v>Mid Murray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10.33'!$AB$15:$AB$33</c:f>
              <c:numCache>
                <c:formatCode>0.0%</c:formatCode>
                <c:ptCount val="19"/>
                <c:pt idx="0">
                  <c:v>0.1337297956694114</c:v>
                </c:pt>
                <c:pt idx="1">
                  <c:v>8.9966453186947244E-3</c:v>
                </c:pt>
                <c:pt idx="2">
                  <c:v>6.9838365355291254E-2</c:v>
                </c:pt>
                <c:pt idx="3">
                  <c:v>6.861848124428179E-3</c:v>
                </c:pt>
                <c:pt idx="4">
                  <c:v>6.5721256480634344E-2</c:v>
                </c:pt>
                <c:pt idx="5">
                  <c:v>2.2872827081427266E-2</c:v>
                </c:pt>
                <c:pt idx="6">
                  <c:v>7.5022872827081422E-2</c:v>
                </c:pt>
                <c:pt idx="7">
                  <c:v>6.5111314425129616E-2</c:v>
                </c:pt>
                <c:pt idx="8">
                  <c:v>4.7270509301616345E-2</c:v>
                </c:pt>
                <c:pt idx="9">
                  <c:v>3.9646233607807261E-3</c:v>
                </c:pt>
                <c:pt idx="10">
                  <c:v>2.7599878011588898E-2</c:v>
                </c:pt>
                <c:pt idx="11">
                  <c:v>2.6227508386703263E-2</c:v>
                </c:pt>
                <c:pt idx="12">
                  <c:v>4.0866117718816715E-2</c:v>
                </c:pt>
                <c:pt idx="13">
                  <c:v>8.554437328453797E-2</c:v>
                </c:pt>
                <c:pt idx="14">
                  <c:v>6.1451662092101247E-2</c:v>
                </c:pt>
                <c:pt idx="15">
                  <c:v>4.8337907898749616E-2</c:v>
                </c:pt>
                <c:pt idx="16">
                  <c:v>9.454101860323269E-2</c:v>
                </c:pt>
                <c:pt idx="17">
                  <c:v>9.6065873741994507E-3</c:v>
                </c:pt>
                <c:pt idx="18">
                  <c:v>3.2784385483379079E-2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45-4D2C-9F1D-1D67CFCD8C3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45-4D2C-9F1D-1D67CFCD8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10.33'!$S$63:$S$79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10.33'!$Y$44:$Y$60</c:f>
              <c:numCache>
                <c:formatCode>#,##0</c:formatCode>
                <c:ptCount val="17"/>
                <c:pt idx="0">
                  <c:v>7</c:v>
                </c:pt>
                <c:pt idx="1">
                  <c:v>71</c:v>
                </c:pt>
                <c:pt idx="2">
                  <c:v>178</c:v>
                </c:pt>
                <c:pt idx="3">
                  <c:v>181</c:v>
                </c:pt>
                <c:pt idx="4">
                  <c:v>270</c:v>
                </c:pt>
                <c:pt idx="5">
                  <c:v>246</c:v>
                </c:pt>
                <c:pt idx="6">
                  <c:v>191</c:v>
                </c:pt>
                <c:pt idx="7">
                  <c:v>229</c:v>
                </c:pt>
                <c:pt idx="8">
                  <c:v>274</c:v>
                </c:pt>
                <c:pt idx="9">
                  <c:v>372</c:v>
                </c:pt>
                <c:pt idx="10">
                  <c:v>432</c:v>
                </c:pt>
                <c:pt idx="11">
                  <c:v>317</c:v>
                </c:pt>
                <c:pt idx="12">
                  <c:v>212</c:v>
                </c:pt>
                <c:pt idx="13">
                  <c:v>89</c:v>
                </c:pt>
                <c:pt idx="14">
                  <c:v>28</c:v>
                </c:pt>
                <c:pt idx="15">
                  <c:v>18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6C-4A18-809E-5C41E877946A}"/>
            </c:ext>
          </c:extLst>
        </c:ser>
        <c:ser>
          <c:idx val="1"/>
          <c:order val="1"/>
          <c:tx>
            <c:strRef>
              <c:f>'Table 10.33'!$S$62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10.33'!$S$63:$S$79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10.33'!$Y$63:$Y$79</c:f>
              <c:numCache>
                <c:formatCode>#,##0</c:formatCode>
                <c:ptCount val="17"/>
                <c:pt idx="0">
                  <c:v>6</c:v>
                </c:pt>
                <c:pt idx="1">
                  <c:v>100</c:v>
                </c:pt>
                <c:pt idx="2">
                  <c:v>154</c:v>
                </c:pt>
                <c:pt idx="3">
                  <c:v>216</c:v>
                </c:pt>
                <c:pt idx="4">
                  <c:v>210</c:v>
                </c:pt>
                <c:pt idx="5">
                  <c:v>208</c:v>
                </c:pt>
                <c:pt idx="6">
                  <c:v>209</c:v>
                </c:pt>
                <c:pt idx="7">
                  <c:v>220</c:v>
                </c:pt>
                <c:pt idx="8">
                  <c:v>308</c:v>
                </c:pt>
                <c:pt idx="9">
                  <c:v>360</c:v>
                </c:pt>
                <c:pt idx="10">
                  <c:v>368</c:v>
                </c:pt>
                <c:pt idx="11">
                  <c:v>277</c:v>
                </c:pt>
                <c:pt idx="12">
                  <c:v>157</c:v>
                </c:pt>
                <c:pt idx="13">
                  <c:v>57</c:v>
                </c:pt>
                <c:pt idx="14">
                  <c:v>20</c:v>
                </c:pt>
                <c:pt idx="15">
                  <c:v>10</c:v>
                </c:pt>
                <c:pt idx="1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6C-4A18-809E-5C41E8779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10.33'!$S$83:$S$90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10.33'!$Y$83:$Y$90</c:f>
              <c:numCache>
                <c:formatCode>#,##0</c:formatCode>
                <c:ptCount val="8"/>
                <c:pt idx="0">
                  <c:v>189</c:v>
                </c:pt>
                <c:pt idx="1">
                  <c:v>103</c:v>
                </c:pt>
                <c:pt idx="2">
                  <c:v>367</c:v>
                </c:pt>
                <c:pt idx="3">
                  <c:v>92</c:v>
                </c:pt>
                <c:pt idx="4">
                  <c:v>51</c:v>
                </c:pt>
                <c:pt idx="5">
                  <c:v>63</c:v>
                </c:pt>
                <c:pt idx="6">
                  <c:v>312</c:v>
                </c:pt>
                <c:pt idx="7">
                  <c:v>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6-4181-8EE9-8E102E9CBAA9}"/>
            </c:ext>
          </c:extLst>
        </c:ser>
        <c:ser>
          <c:idx val="1"/>
          <c:order val="1"/>
          <c:tx>
            <c:strRef>
              <c:f>'Table 10.33'!$S$92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10.33'!$S$83:$S$90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10.33'!$Y$93:$Y$100</c:f>
              <c:numCache>
                <c:formatCode>#,##0</c:formatCode>
                <c:ptCount val="8"/>
                <c:pt idx="0">
                  <c:v>127</c:v>
                </c:pt>
                <c:pt idx="1">
                  <c:v>235</c:v>
                </c:pt>
                <c:pt idx="2">
                  <c:v>83</c:v>
                </c:pt>
                <c:pt idx="3">
                  <c:v>323</c:v>
                </c:pt>
                <c:pt idx="4">
                  <c:v>257</c:v>
                </c:pt>
                <c:pt idx="5">
                  <c:v>207</c:v>
                </c:pt>
                <c:pt idx="6">
                  <c:v>26</c:v>
                </c:pt>
                <c:pt idx="7">
                  <c:v>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36-4181-8EE9-8E102E9CB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10.33'!$S$1</c:f>
              <c:strCache>
                <c:ptCount val="1"/>
                <c:pt idx="0">
                  <c:v>Mid Murray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10.33'!$U$8:$Y$8</c:f>
              <c:numCache>
                <c:formatCode>#,##0</c:formatCode>
                <c:ptCount val="5"/>
                <c:pt idx="1">
                  <c:v>35238.21</c:v>
                </c:pt>
                <c:pt idx="2">
                  <c:v>36020</c:v>
                </c:pt>
                <c:pt idx="3">
                  <c:v>35891.67</c:v>
                </c:pt>
                <c:pt idx="4">
                  <c:v>37704.5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BE-473A-AA6D-C1137096AFF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BE-473A-AA6D-C1137096A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10.33'!$S$4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10.33'!$V$4:$Z$4</c:f>
              <c:numCache>
                <c:formatCode>#,##0</c:formatCode>
                <c:ptCount val="5"/>
                <c:pt idx="0">
                  <c:v>6022</c:v>
                </c:pt>
                <c:pt idx="1">
                  <c:v>5635</c:v>
                </c:pt>
                <c:pt idx="2">
                  <c:v>5877</c:v>
                </c:pt>
                <c:pt idx="3">
                  <c:v>6009</c:v>
                </c:pt>
                <c:pt idx="4">
                  <c:v>6558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5D-4680-B573-9A10EDFF2A79}"/>
            </c:ext>
          </c:extLst>
        </c:ser>
        <c:ser>
          <c:idx val="1"/>
          <c:order val="1"/>
          <c:tx>
            <c:strRef>
              <c:f>'Table 10.33'!$S$7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10.33'!$V$7:$Z$7</c:f>
              <c:numCache>
                <c:formatCode>#,##0</c:formatCode>
                <c:ptCount val="5"/>
                <c:pt idx="0">
                  <c:v>4107</c:v>
                </c:pt>
                <c:pt idx="1">
                  <c:v>3900</c:v>
                </c:pt>
                <c:pt idx="2">
                  <c:v>4134</c:v>
                </c:pt>
                <c:pt idx="3">
                  <c:v>4202</c:v>
                </c:pt>
                <c:pt idx="4">
                  <c:v>4399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5D-4680-B573-9A10EDFF2A79}"/>
            </c:ext>
          </c:extLst>
        </c:ser>
        <c:ser>
          <c:idx val="2"/>
          <c:order val="2"/>
          <c:tx>
            <c:strRef>
              <c:f>'Table 10.33'!$S$11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10.33'!$V$11:$Z$11</c:f>
              <c:numCache>
                <c:formatCode>#,##0</c:formatCode>
                <c:ptCount val="5"/>
                <c:pt idx="0">
                  <c:v>4956</c:v>
                </c:pt>
                <c:pt idx="1">
                  <c:v>4671</c:v>
                </c:pt>
                <c:pt idx="2">
                  <c:v>4799</c:v>
                </c:pt>
                <c:pt idx="3">
                  <c:v>4946</c:v>
                </c:pt>
                <c:pt idx="4">
                  <c:v>5460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5D-4680-B573-9A10EDFF2A79}"/>
            </c:ext>
          </c:extLst>
        </c:ser>
        <c:ser>
          <c:idx val="3"/>
          <c:order val="3"/>
          <c:tx>
            <c:strRef>
              <c:f>'Table 10.33'!$S$12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10.33'!$V$12:$Z$12</c:f>
              <c:numCache>
                <c:formatCode>#,##0</c:formatCode>
                <c:ptCount val="5"/>
                <c:pt idx="0">
                  <c:v>1070</c:v>
                </c:pt>
                <c:pt idx="1">
                  <c:v>972</c:v>
                </c:pt>
                <c:pt idx="2">
                  <c:v>1075</c:v>
                </c:pt>
                <c:pt idx="3">
                  <c:v>1063</c:v>
                </c:pt>
                <c:pt idx="4">
                  <c:v>1100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A5D-4680-B573-9A10EDFF2A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10.33'!$S$1</c:f>
              <c:strCache>
                <c:ptCount val="1"/>
                <c:pt idx="0">
                  <c:v>Mid Murray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10.33'!$AB$15:$AB$33</c:f>
              <c:numCache>
                <c:formatCode>0.0%</c:formatCode>
                <c:ptCount val="19"/>
                <c:pt idx="0">
                  <c:v>0.1337297956694114</c:v>
                </c:pt>
                <c:pt idx="1">
                  <c:v>8.9966453186947244E-3</c:v>
                </c:pt>
                <c:pt idx="2">
                  <c:v>6.9838365355291254E-2</c:v>
                </c:pt>
                <c:pt idx="3">
                  <c:v>6.861848124428179E-3</c:v>
                </c:pt>
                <c:pt idx="4">
                  <c:v>6.5721256480634344E-2</c:v>
                </c:pt>
                <c:pt idx="5">
                  <c:v>2.2872827081427266E-2</c:v>
                </c:pt>
                <c:pt idx="6">
                  <c:v>7.5022872827081422E-2</c:v>
                </c:pt>
                <c:pt idx="7">
                  <c:v>6.5111314425129616E-2</c:v>
                </c:pt>
                <c:pt idx="8">
                  <c:v>4.7270509301616345E-2</c:v>
                </c:pt>
                <c:pt idx="9">
                  <c:v>3.9646233607807261E-3</c:v>
                </c:pt>
                <c:pt idx="10">
                  <c:v>2.7599878011588898E-2</c:v>
                </c:pt>
                <c:pt idx="11">
                  <c:v>2.6227508386703263E-2</c:v>
                </c:pt>
                <c:pt idx="12">
                  <c:v>4.0866117718816715E-2</c:v>
                </c:pt>
                <c:pt idx="13">
                  <c:v>8.554437328453797E-2</c:v>
                </c:pt>
                <c:pt idx="14">
                  <c:v>6.1451662092101247E-2</c:v>
                </c:pt>
                <c:pt idx="15">
                  <c:v>4.8337907898749616E-2</c:v>
                </c:pt>
                <c:pt idx="16">
                  <c:v>9.454101860323269E-2</c:v>
                </c:pt>
                <c:pt idx="17">
                  <c:v>9.6065873741994507E-3</c:v>
                </c:pt>
                <c:pt idx="18">
                  <c:v>3.2784385483379079E-2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21-470C-B0DC-0FA2B2D8482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21-470C-B0DC-0FA2B2D848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10.33'!$S$63:$S$79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10.33'!$Z$44:$Z$60</c:f>
              <c:numCache>
                <c:formatCode>#,##0</c:formatCode>
                <c:ptCount val="17"/>
                <c:pt idx="0">
                  <c:v>4</c:v>
                </c:pt>
                <c:pt idx="1">
                  <c:v>92</c:v>
                </c:pt>
                <c:pt idx="2">
                  <c:v>198</c:v>
                </c:pt>
                <c:pt idx="3">
                  <c:v>216</c:v>
                </c:pt>
                <c:pt idx="4">
                  <c:v>252</c:v>
                </c:pt>
                <c:pt idx="5">
                  <c:v>252</c:v>
                </c:pt>
                <c:pt idx="6">
                  <c:v>241</c:v>
                </c:pt>
                <c:pt idx="7">
                  <c:v>254</c:v>
                </c:pt>
                <c:pt idx="8">
                  <c:v>269</c:v>
                </c:pt>
                <c:pt idx="9">
                  <c:v>390</c:v>
                </c:pt>
                <c:pt idx="10">
                  <c:v>487</c:v>
                </c:pt>
                <c:pt idx="11">
                  <c:v>362</c:v>
                </c:pt>
                <c:pt idx="12">
                  <c:v>233</c:v>
                </c:pt>
                <c:pt idx="13">
                  <c:v>94</c:v>
                </c:pt>
                <c:pt idx="14">
                  <c:v>44</c:v>
                </c:pt>
                <c:pt idx="15">
                  <c:v>13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B6-4EF4-8575-57EA76BC04BC}"/>
            </c:ext>
          </c:extLst>
        </c:ser>
        <c:ser>
          <c:idx val="1"/>
          <c:order val="1"/>
          <c:tx>
            <c:strRef>
              <c:f>'Table 10.33'!$S$62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10.33'!$S$63:$S$79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10.33'!$Z$63:$Z$79</c:f>
              <c:numCache>
                <c:formatCode>#,##0</c:formatCode>
                <c:ptCount val="17"/>
                <c:pt idx="0">
                  <c:v>14</c:v>
                </c:pt>
                <c:pt idx="1">
                  <c:v>109</c:v>
                </c:pt>
                <c:pt idx="2">
                  <c:v>192</c:v>
                </c:pt>
                <c:pt idx="3">
                  <c:v>230</c:v>
                </c:pt>
                <c:pt idx="4">
                  <c:v>225</c:v>
                </c:pt>
                <c:pt idx="5">
                  <c:v>201</c:v>
                </c:pt>
                <c:pt idx="6">
                  <c:v>211</c:v>
                </c:pt>
                <c:pt idx="7">
                  <c:v>235</c:v>
                </c:pt>
                <c:pt idx="8">
                  <c:v>324</c:v>
                </c:pt>
                <c:pt idx="9">
                  <c:v>428</c:v>
                </c:pt>
                <c:pt idx="10">
                  <c:v>387</c:v>
                </c:pt>
                <c:pt idx="11">
                  <c:v>308</c:v>
                </c:pt>
                <c:pt idx="12">
                  <c:v>160</c:v>
                </c:pt>
                <c:pt idx="13">
                  <c:v>81</c:v>
                </c:pt>
                <c:pt idx="14">
                  <c:v>24</c:v>
                </c:pt>
                <c:pt idx="15">
                  <c:v>10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B6-4EF4-8575-57EA76BC0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10.33'!$Z$83:$Z$90</c:f>
              <c:numCache>
                <c:formatCode>#,##0</c:formatCode>
                <c:ptCount val="8"/>
                <c:pt idx="0">
                  <c:v>194</c:v>
                </c:pt>
                <c:pt idx="1">
                  <c:v>103</c:v>
                </c:pt>
                <c:pt idx="2">
                  <c:v>386</c:v>
                </c:pt>
                <c:pt idx="3">
                  <c:v>102</c:v>
                </c:pt>
                <c:pt idx="4">
                  <c:v>56</c:v>
                </c:pt>
                <c:pt idx="5">
                  <c:v>85</c:v>
                </c:pt>
                <c:pt idx="6">
                  <c:v>315</c:v>
                </c:pt>
                <c:pt idx="7">
                  <c:v>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E9-480F-B384-27A58E78C54A}"/>
            </c:ext>
          </c:extLst>
        </c:ser>
        <c:ser>
          <c:idx val="1"/>
          <c:order val="1"/>
          <c:tx>
            <c:strRef>
              <c:f>'Table 10.33'!$S$92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10.33'!$S$83:$S$90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10.33'!$Z$93:$Z$100</c:f>
              <c:numCache>
                <c:formatCode>#,##0</c:formatCode>
                <c:ptCount val="8"/>
                <c:pt idx="0">
                  <c:v>145</c:v>
                </c:pt>
                <c:pt idx="1">
                  <c:v>243</c:v>
                </c:pt>
                <c:pt idx="2">
                  <c:v>78</c:v>
                </c:pt>
                <c:pt idx="3">
                  <c:v>350</c:v>
                </c:pt>
                <c:pt idx="4">
                  <c:v>280</c:v>
                </c:pt>
                <c:pt idx="5">
                  <c:v>217</c:v>
                </c:pt>
                <c:pt idx="6">
                  <c:v>24</c:v>
                </c:pt>
                <c:pt idx="7">
                  <c:v>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E9-480F-B384-27A58E78C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10.4'!$Y$44:$Y$60</c:f>
              <c:numCache>
                <c:formatCode>#,##0</c:formatCode>
                <c:ptCount val="17"/>
                <c:pt idx="0">
                  <c:v>17</c:v>
                </c:pt>
                <c:pt idx="1">
                  <c:v>281</c:v>
                </c:pt>
                <c:pt idx="2">
                  <c:v>478</c:v>
                </c:pt>
                <c:pt idx="3">
                  <c:v>681</c:v>
                </c:pt>
                <c:pt idx="4">
                  <c:v>713</c:v>
                </c:pt>
                <c:pt idx="5">
                  <c:v>779</c:v>
                </c:pt>
                <c:pt idx="6">
                  <c:v>802</c:v>
                </c:pt>
                <c:pt idx="7">
                  <c:v>741</c:v>
                </c:pt>
                <c:pt idx="8">
                  <c:v>886</c:v>
                </c:pt>
                <c:pt idx="9">
                  <c:v>971</c:v>
                </c:pt>
                <c:pt idx="10">
                  <c:v>909</c:v>
                </c:pt>
                <c:pt idx="11">
                  <c:v>911</c:v>
                </c:pt>
                <c:pt idx="12">
                  <c:v>557</c:v>
                </c:pt>
                <c:pt idx="13">
                  <c:v>249</c:v>
                </c:pt>
                <c:pt idx="14">
                  <c:v>106</c:v>
                </c:pt>
                <c:pt idx="15">
                  <c:v>47</c:v>
                </c:pt>
                <c:pt idx="1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15-4150-BAEE-FBEFA697543D}"/>
            </c:ext>
          </c:extLst>
        </c:ser>
        <c:ser>
          <c:idx val="1"/>
          <c:order val="1"/>
          <c:tx>
            <c:strRef>
              <c:f>'Table 10.4'!$S$62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10.4'!$Y$63:$Y$79</c:f>
              <c:numCache>
                <c:formatCode>#,##0</c:formatCode>
                <c:ptCount val="17"/>
                <c:pt idx="0">
                  <c:v>31</c:v>
                </c:pt>
                <c:pt idx="1">
                  <c:v>312</c:v>
                </c:pt>
                <c:pt idx="2">
                  <c:v>558</c:v>
                </c:pt>
                <c:pt idx="3">
                  <c:v>775</c:v>
                </c:pt>
                <c:pt idx="4">
                  <c:v>746</c:v>
                </c:pt>
                <c:pt idx="5">
                  <c:v>740</c:v>
                </c:pt>
                <c:pt idx="6">
                  <c:v>768</c:v>
                </c:pt>
                <c:pt idx="7">
                  <c:v>827</c:v>
                </c:pt>
                <c:pt idx="8">
                  <c:v>964</c:v>
                </c:pt>
                <c:pt idx="9">
                  <c:v>1031</c:v>
                </c:pt>
                <c:pt idx="10">
                  <c:v>1077</c:v>
                </c:pt>
                <c:pt idx="11">
                  <c:v>923</c:v>
                </c:pt>
                <c:pt idx="12">
                  <c:v>493</c:v>
                </c:pt>
                <c:pt idx="13">
                  <c:v>196</c:v>
                </c:pt>
                <c:pt idx="14">
                  <c:v>85</c:v>
                </c:pt>
                <c:pt idx="15">
                  <c:v>42</c:v>
                </c:pt>
                <c:pt idx="1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15-4150-BAEE-FBEFA6975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10.33'!$S$1</c:f>
              <c:strCache>
                <c:ptCount val="1"/>
                <c:pt idx="0">
                  <c:v>Mid Murray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10.33'!$V$8:$Z$8</c:f>
              <c:numCache>
                <c:formatCode>#,##0</c:formatCode>
                <c:ptCount val="5"/>
                <c:pt idx="0">
                  <c:v>35238.21</c:v>
                </c:pt>
                <c:pt idx="1">
                  <c:v>36020</c:v>
                </c:pt>
                <c:pt idx="2">
                  <c:v>35891.67</c:v>
                </c:pt>
                <c:pt idx="3">
                  <c:v>37704.5</c:v>
                </c:pt>
                <c:pt idx="4">
                  <c:v>37157.33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A6-4885-848F-99F1BE6FBEC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42727.89</c:v>
                </c:pt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A6-4885-848F-99F1BE6FBE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10.34'!$S$4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10.34'!$U$4:$Y$4</c:f>
              <c:numCache>
                <c:formatCode>#,##0</c:formatCode>
                <c:ptCount val="5"/>
                <c:pt idx="1">
                  <c:v>51101</c:v>
                </c:pt>
                <c:pt idx="2">
                  <c:v>52221</c:v>
                </c:pt>
                <c:pt idx="3">
                  <c:v>52362</c:v>
                </c:pt>
                <c:pt idx="4">
                  <c:v>54177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61-4630-91F9-FC63A557B012}"/>
            </c:ext>
          </c:extLst>
        </c:ser>
        <c:ser>
          <c:idx val="1"/>
          <c:order val="1"/>
          <c:tx>
            <c:strRef>
              <c:f>'Table 10.34'!$S$7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10.34'!$U$7:$Y$7</c:f>
              <c:numCache>
                <c:formatCode>#,##0</c:formatCode>
                <c:ptCount val="5"/>
                <c:pt idx="1">
                  <c:v>36611</c:v>
                </c:pt>
                <c:pt idx="2">
                  <c:v>37146</c:v>
                </c:pt>
                <c:pt idx="3">
                  <c:v>37526</c:v>
                </c:pt>
                <c:pt idx="4">
                  <c:v>37963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61-4630-91F9-FC63A557B012}"/>
            </c:ext>
          </c:extLst>
        </c:ser>
        <c:ser>
          <c:idx val="2"/>
          <c:order val="2"/>
          <c:tx>
            <c:strRef>
              <c:f>'Table 10.34'!$S$11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10.34'!$U$11:$Y$11</c:f>
              <c:numCache>
                <c:formatCode>#,##0</c:formatCode>
                <c:ptCount val="5"/>
                <c:pt idx="1">
                  <c:v>45561</c:v>
                </c:pt>
                <c:pt idx="2">
                  <c:v>46554</c:v>
                </c:pt>
                <c:pt idx="3">
                  <c:v>46583</c:v>
                </c:pt>
                <c:pt idx="4">
                  <c:v>48259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61-4630-91F9-FC63A557B012}"/>
            </c:ext>
          </c:extLst>
        </c:ser>
        <c:ser>
          <c:idx val="3"/>
          <c:order val="3"/>
          <c:tx>
            <c:strRef>
              <c:f>'Table 10.34'!$S$12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10.34'!$U$12:$Y$12</c:f>
              <c:numCache>
                <c:formatCode>#,##0</c:formatCode>
                <c:ptCount val="5"/>
                <c:pt idx="1">
                  <c:v>5538</c:v>
                </c:pt>
                <c:pt idx="2">
                  <c:v>5668</c:v>
                </c:pt>
                <c:pt idx="3">
                  <c:v>5774</c:v>
                </c:pt>
                <c:pt idx="4">
                  <c:v>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461-4630-91F9-FC63A557B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10.34'!$S$1</c:f>
              <c:strCache>
                <c:ptCount val="1"/>
                <c:pt idx="0">
                  <c:v>Mitcham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10.34'!$AB$15:$AB$33</c:f>
              <c:numCache>
                <c:formatCode>0.0%</c:formatCode>
                <c:ptCount val="19"/>
                <c:pt idx="0">
                  <c:v>7.1705393269936657E-3</c:v>
                </c:pt>
                <c:pt idx="1">
                  <c:v>6.8461577860106189E-3</c:v>
                </c:pt>
                <c:pt idx="2">
                  <c:v>3.9574547999931708E-2</c:v>
                </c:pt>
                <c:pt idx="3">
                  <c:v>7.6485752821265768E-3</c:v>
                </c:pt>
                <c:pt idx="4">
                  <c:v>4.9664521195772797E-2</c:v>
                </c:pt>
                <c:pt idx="5">
                  <c:v>2.5148105782527786E-2</c:v>
                </c:pt>
                <c:pt idx="6">
                  <c:v>7.9456404828163144E-2</c:v>
                </c:pt>
                <c:pt idx="7">
                  <c:v>7.3241937411435309E-2</c:v>
                </c:pt>
                <c:pt idx="8">
                  <c:v>2.168234510781418E-2</c:v>
                </c:pt>
                <c:pt idx="9">
                  <c:v>1.5314223276936472E-2</c:v>
                </c:pt>
                <c:pt idx="10">
                  <c:v>3.8635548802349207E-2</c:v>
                </c:pt>
                <c:pt idx="11">
                  <c:v>1.4989841735953425E-2</c:v>
                </c:pt>
                <c:pt idx="12">
                  <c:v>9.6921789903197719E-2</c:v>
                </c:pt>
                <c:pt idx="13">
                  <c:v>7.3685827941201584E-2</c:v>
                </c:pt>
                <c:pt idx="14">
                  <c:v>7.057859423283766E-2</c:v>
                </c:pt>
                <c:pt idx="15">
                  <c:v>0.11442132040359893</c:v>
                </c:pt>
                <c:pt idx="16">
                  <c:v>0.18213169890563913</c:v>
                </c:pt>
                <c:pt idx="17">
                  <c:v>2.5899305140593788E-2</c:v>
                </c:pt>
                <c:pt idx="18">
                  <c:v>3.5442951530568693E-2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55-4060-A7AA-BF04309FC18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55-4060-A7AA-BF04309FC1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10.34'!$S$63:$S$79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10.34'!$Y$44:$Y$60</c:f>
              <c:numCache>
                <c:formatCode>#,##0</c:formatCode>
                <c:ptCount val="17"/>
                <c:pt idx="0">
                  <c:v>33</c:v>
                </c:pt>
                <c:pt idx="1">
                  <c:v>526</c:v>
                </c:pt>
                <c:pt idx="2">
                  <c:v>1603</c:v>
                </c:pt>
                <c:pt idx="3">
                  <c:v>2524</c:v>
                </c:pt>
                <c:pt idx="4">
                  <c:v>2879</c:v>
                </c:pt>
                <c:pt idx="5">
                  <c:v>2620</c:v>
                </c:pt>
                <c:pt idx="6">
                  <c:v>2720</c:v>
                </c:pt>
                <c:pt idx="7">
                  <c:v>2618</c:v>
                </c:pt>
                <c:pt idx="8">
                  <c:v>2755</c:v>
                </c:pt>
                <c:pt idx="9">
                  <c:v>2425</c:v>
                </c:pt>
                <c:pt idx="10">
                  <c:v>2106</c:v>
                </c:pt>
                <c:pt idx="11">
                  <c:v>1799</c:v>
                </c:pt>
                <c:pt idx="12">
                  <c:v>911</c:v>
                </c:pt>
                <c:pt idx="13">
                  <c:v>482</c:v>
                </c:pt>
                <c:pt idx="14">
                  <c:v>200</c:v>
                </c:pt>
                <c:pt idx="15">
                  <c:v>80</c:v>
                </c:pt>
                <c:pt idx="16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34-4AEE-A414-CC51118DB2C6}"/>
            </c:ext>
          </c:extLst>
        </c:ser>
        <c:ser>
          <c:idx val="1"/>
          <c:order val="1"/>
          <c:tx>
            <c:strRef>
              <c:f>'Table 10.34'!$S$62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10.34'!$S$63:$S$79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10.34'!$Y$63:$Y$79</c:f>
              <c:numCache>
                <c:formatCode>#,##0</c:formatCode>
                <c:ptCount val="17"/>
                <c:pt idx="0">
                  <c:v>23</c:v>
                </c:pt>
                <c:pt idx="1">
                  <c:v>639</c:v>
                </c:pt>
                <c:pt idx="2">
                  <c:v>1888</c:v>
                </c:pt>
                <c:pt idx="3">
                  <c:v>2901</c:v>
                </c:pt>
                <c:pt idx="4">
                  <c:v>2741</c:v>
                </c:pt>
                <c:pt idx="5">
                  <c:v>2654</c:v>
                </c:pt>
                <c:pt idx="6">
                  <c:v>2785</c:v>
                </c:pt>
                <c:pt idx="7">
                  <c:v>2789</c:v>
                </c:pt>
                <c:pt idx="8">
                  <c:v>3047</c:v>
                </c:pt>
                <c:pt idx="9">
                  <c:v>2752</c:v>
                </c:pt>
                <c:pt idx="10">
                  <c:v>2293</c:v>
                </c:pt>
                <c:pt idx="11">
                  <c:v>1807</c:v>
                </c:pt>
                <c:pt idx="12">
                  <c:v>825</c:v>
                </c:pt>
                <c:pt idx="13">
                  <c:v>364</c:v>
                </c:pt>
                <c:pt idx="14">
                  <c:v>143</c:v>
                </c:pt>
                <c:pt idx="15">
                  <c:v>76</c:v>
                </c:pt>
                <c:pt idx="16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34-4AEE-A414-CC51118DB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10.34'!$S$83:$S$90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10.34'!$Y$83:$Y$90</c:f>
              <c:numCache>
                <c:formatCode>#,##0</c:formatCode>
                <c:ptCount val="8"/>
                <c:pt idx="0">
                  <c:v>2805</c:v>
                </c:pt>
                <c:pt idx="1">
                  <c:v>4853</c:v>
                </c:pt>
                <c:pt idx="2">
                  <c:v>2238</c:v>
                </c:pt>
                <c:pt idx="3">
                  <c:v>1436</c:v>
                </c:pt>
                <c:pt idx="4">
                  <c:v>1102</c:v>
                </c:pt>
                <c:pt idx="5">
                  <c:v>1036</c:v>
                </c:pt>
                <c:pt idx="6">
                  <c:v>581</c:v>
                </c:pt>
                <c:pt idx="7">
                  <c:v>1293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7-4455-ADD7-FA5A8A32EBDE}"/>
            </c:ext>
          </c:extLst>
        </c:ser>
        <c:ser>
          <c:idx val="1"/>
          <c:order val="1"/>
          <c:tx>
            <c:strRef>
              <c:f>'Table 10.34'!$S$92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10.34'!$S$83:$S$90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10.34'!$Y$93:$Y$100</c:f>
              <c:numCache>
                <c:formatCode>#,##0</c:formatCode>
                <c:ptCount val="8"/>
                <c:pt idx="0">
                  <c:v>1764</c:v>
                </c:pt>
                <c:pt idx="1">
                  <c:v>6340</c:v>
                </c:pt>
                <c:pt idx="2">
                  <c:v>484</c:v>
                </c:pt>
                <c:pt idx="3">
                  <c:v>2567</c:v>
                </c:pt>
                <c:pt idx="4">
                  <c:v>3073</c:v>
                </c:pt>
                <c:pt idx="5">
                  <c:v>1496</c:v>
                </c:pt>
                <c:pt idx="6">
                  <c:v>67</c:v>
                </c:pt>
                <c:pt idx="7">
                  <c:v>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C7-4455-ADD7-FA5A8A32E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10.34'!$S$1</c:f>
              <c:strCache>
                <c:ptCount val="1"/>
                <c:pt idx="0">
                  <c:v>Mitcham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10.34'!$U$8:$Y$8</c:f>
              <c:numCache>
                <c:formatCode>#,##0</c:formatCode>
                <c:ptCount val="5"/>
                <c:pt idx="1">
                  <c:v>45218</c:v>
                </c:pt>
                <c:pt idx="2">
                  <c:v>46466</c:v>
                </c:pt>
                <c:pt idx="3">
                  <c:v>46915.46</c:v>
                </c:pt>
                <c:pt idx="4">
                  <c:v>48144.57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67-4139-BF05-F248F02D7AE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67-4139-BF05-F248F02D7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10.34'!$S$4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10.34'!$V$4:$Z$4</c:f>
              <c:numCache>
                <c:formatCode>#,##0</c:formatCode>
                <c:ptCount val="5"/>
                <c:pt idx="0">
                  <c:v>51101</c:v>
                </c:pt>
                <c:pt idx="1">
                  <c:v>52221</c:v>
                </c:pt>
                <c:pt idx="2">
                  <c:v>52362</c:v>
                </c:pt>
                <c:pt idx="3">
                  <c:v>54177</c:v>
                </c:pt>
                <c:pt idx="4">
                  <c:v>58571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66-4962-B2EC-4A05EB8E04A4}"/>
            </c:ext>
          </c:extLst>
        </c:ser>
        <c:ser>
          <c:idx val="1"/>
          <c:order val="1"/>
          <c:tx>
            <c:strRef>
              <c:f>'Table 10.34'!$S$7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10.34'!$V$7:$Z$7</c:f>
              <c:numCache>
                <c:formatCode>#,##0</c:formatCode>
                <c:ptCount val="5"/>
                <c:pt idx="0">
                  <c:v>36611</c:v>
                </c:pt>
                <c:pt idx="1">
                  <c:v>37146</c:v>
                </c:pt>
                <c:pt idx="2">
                  <c:v>37526</c:v>
                </c:pt>
                <c:pt idx="3">
                  <c:v>37963</c:v>
                </c:pt>
                <c:pt idx="4">
                  <c:v>39174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66-4962-B2EC-4A05EB8E04A4}"/>
            </c:ext>
          </c:extLst>
        </c:ser>
        <c:ser>
          <c:idx val="2"/>
          <c:order val="2"/>
          <c:tx>
            <c:strRef>
              <c:f>'Table 10.34'!$S$11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10.34'!$V$11:$Z$11</c:f>
              <c:numCache>
                <c:formatCode>#,##0</c:formatCode>
                <c:ptCount val="5"/>
                <c:pt idx="0">
                  <c:v>45561</c:v>
                </c:pt>
                <c:pt idx="1">
                  <c:v>46554</c:v>
                </c:pt>
                <c:pt idx="2">
                  <c:v>46583</c:v>
                </c:pt>
                <c:pt idx="3">
                  <c:v>48259</c:v>
                </c:pt>
                <c:pt idx="4">
                  <c:v>52526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66-4962-B2EC-4A05EB8E04A4}"/>
            </c:ext>
          </c:extLst>
        </c:ser>
        <c:ser>
          <c:idx val="3"/>
          <c:order val="3"/>
          <c:tx>
            <c:strRef>
              <c:f>'Table 10.34'!$S$12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10.34'!$V$12:$Z$12</c:f>
              <c:numCache>
                <c:formatCode>#,##0</c:formatCode>
                <c:ptCount val="5"/>
                <c:pt idx="0">
                  <c:v>5538</c:v>
                </c:pt>
                <c:pt idx="1">
                  <c:v>5668</c:v>
                </c:pt>
                <c:pt idx="2">
                  <c:v>5774</c:v>
                </c:pt>
                <c:pt idx="3">
                  <c:v>5918</c:v>
                </c:pt>
                <c:pt idx="4">
                  <c:v>6046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F66-4962-B2EC-4A05EB8E0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10.34'!$S$1</c:f>
              <c:strCache>
                <c:ptCount val="1"/>
                <c:pt idx="0">
                  <c:v>Mitcham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10.34'!$AB$15:$AB$33</c:f>
              <c:numCache>
                <c:formatCode>0.0%</c:formatCode>
                <c:ptCount val="19"/>
                <c:pt idx="0">
                  <c:v>7.1705393269936657E-3</c:v>
                </c:pt>
                <c:pt idx="1">
                  <c:v>6.8461577860106189E-3</c:v>
                </c:pt>
                <c:pt idx="2">
                  <c:v>3.9574547999931708E-2</c:v>
                </c:pt>
                <c:pt idx="3">
                  <c:v>7.6485752821265768E-3</c:v>
                </c:pt>
                <c:pt idx="4">
                  <c:v>4.9664521195772797E-2</c:v>
                </c:pt>
                <c:pt idx="5">
                  <c:v>2.5148105782527786E-2</c:v>
                </c:pt>
                <c:pt idx="6">
                  <c:v>7.9456404828163144E-2</c:v>
                </c:pt>
                <c:pt idx="7">
                  <c:v>7.3241937411435309E-2</c:v>
                </c:pt>
                <c:pt idx="8">
                  <c:v>2.168234510781418E-2</c:v>
                </c:pt>
                <c:pt idx="9">
                  <c:v>1.5314223276936472E-2</c:v>
                </c:pt>
                <c:pt idx="10">
                  <c:v>3.8635548802349207E-2</c:v>
                </c:pt>
                <c:pt idx="11">
                  <c:v>1.4989841735953425E-2</c:v>
                </c:pt>
                <c:pt idx="12">
                  <c:v>9.6921789903197719E-2</c:v>
                </c:pt>
                <c:pt idx="13">
                  <c:v>7.3685827941201584E-2</c:v>
                </c:pt>
                <c:pt idx="14">
                  <c:v>7.057859423283766E-2</c:v>
                </c:pt>
                <c:pt idx="15">
                  <c:v>0.11442132040359893</c:v>
                </c:pt>
                <c:pt idx="16">
                  <c:v>0.18213169890563913</c:v>
                </c:pt>
                <c:pt idx="17">
                  <c:v>2.5899305140593788E-2</c:v>
                </c:pt>
                <c:pt idx="18">
                  <c:v>3.5442951530568693E-2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17-4A91-98AA-159DDCA8A3F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17-4A91-98AA-159DDCA8A3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10.34'!$S$63:$S$79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10.34'!$Z$44:$Z$60</c:f>
              <c:numCache>
                <c:formatCode>#,##0</c:formatCode>
                <c:ptCount val="17"/>
                <c:pt idx="0">
                  <c:v>28</c:v>
                </c:pt>
                <c:pt idx="1">
                  <c:v>620</c:v>
                </c:pt>
                <c:pt idx="2">
                  <c:v>1897</c:v>
                </c:pt>
                <c:pt idx="3">
                  <c:v>2869</c:v>
                </c:pt>
                <c:pt idx="4">
                  <c:v>3098</c:v>
                </c:pt>
                <c:pt idx="5">
                  <c:v>2782</c:v>
                </c:pt>
                <c:pt idx="6">
                  <c:v>2758</c:v>
                </c:pt>
                <c:pt idx="7">
                  <c:v>2756</c:v>
                </c:pt>
                <c:pt idx="8">
                  <c:v>2785</c:v>
                </c:pt>
                <c:pt idx="9">
                  <c:v>2606</c:v>
                </c:pt>
                <c:pt idx="10">
                  <c:v>2097</c:v>
                </c:pt>
                <c:pt idx="11">
                  <c:v>1910</c:v>
                </c:pt>
                <c:pt idx="12">
                  <c:v>1025</c:v>
                </c:pt>
                <c:pt idx="13">
                  <c:v>513</c:v>
                </c:pt>
                <c:pt idx="14">
                  <c:v>223</c:v>
                </c:pt>
                <c:pt idx="15">
                  <c:v>100</c:v>
                </c:pt>
                <c:pt idx="16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E2-46F2-9122-3CA72997457A}"/>
            </c:ext>
          </c:extLst>
        </c:ser>
        <c:ser>
          <c:idx val="1"/>
          <c:order val="1"/>
          <c:tx>
            <c:strRef>
              <c:f>'Table 10.34'!$S$62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10.34'!$S$63:$S$79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10.34'!$Z$63:$Z$79</c:f>
              <c:numCache>
                <c:formatCode>#,##0</c:formatCode>
                <c:ptCount val="17"/>
                <c:pt idx="0">
                  <c:v>56</c:v>
                </c:pt>
                <c:pt idx="1">
                  <c:v>820</c:v>
                </c:pt>
                <c:pt idx="2">
                  <c:v>2177</c:v>
                </c:pt>
                <c:pt idx="3">
                  <c:v>3311</c:v>
                </c:pt>
                <c:pt idx="4">
                  <c:v>3066</c:v>
                </c:pt>
                <c:pt idx="5">
                  <c:v>2891</c:v>
                </c:pt>
                <c:pt idx="6">
                  <c:v>2939</c:v>
                </c:pt>
                <c:pt idx="7">
                  <c:v>3094</c:v>
                </c:pt>
                <c:pt idx="8">
                  <c:v>3023</c:v>
                </c:pt>
                <c:pt idx="9">
                  <c:v>3073</c:v>
                </c:pt>
                <c:pt idx="10">
                  <c:v>2478</c:v>
                </c:pt>
                <c:pt idx="11">
                  <c:v>1842</c:v>
                </c:pt>
                <c:pt idx="12">
                  <c:v>899</c:v>
                </c:pt>
                <c:pt idx="13">
                  <c:v>397</c:v>
                </c:pt>
                <c:pt idx="14">
                  <c:v>160</c:v>
                </c:pt>
                <c:pt idx="15">
                  <c:v>77</c:v>
                </c:pt>
                <c:pt idx="16">
                  <c:v>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E2-46F2-9122-3CA729974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10.34'!$Z$83:$Z$90</c:f>
              <c:numCache>
                <c:formatCode>#,##0</c:formatCode>
                <c:ptCount val="8"/>
                <c:pt idx="0">
                  <c:v>2851</c:v>
                </c:pt>
                <c:pt idx="1">
                  <c:v>5108</c:v>
                </c:pt>
                <c:pt idx="2">
                  <c:v>2360</c:v>
                </c:pt>
                <c:pt idx="3">
                  <c:v>1487</c:v>
                </c:pt>
                <c:pt idx="4">
                  <c:v>1185</c:v>
                </c:pt>
                <c:pt idx="5">
                  <c:v>1110</c:v>
                </c:pt>
                <c:pt idx="6">
                  <c:v>578</c:v>
                </c:pt>
                <c:pt idx="7">
                  <c:v>1275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1-4927-8711-2762398671A6}"/>
            </c:ext>
          </c:extLst>
        </c:ser>
        <c:ser>
          <c:idx val="1"/>
          <c:order val="1"/>
          <c:tx>
            <c:strRef>
              <c:f>'Table 10.34'!$S$92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10.34'!$S$83:$S$90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10.34'!$Z$93:$Z$100</c:f>
              <c:numCache>
                <c:formatCode>#,##0</c:formatCode>
                <c:ptCount val="8"/>
                <c:pt idx="0">
                  <c:v>1840</c:v>
                </c:pt>
                <c:pt idx="1">
                  <c:v>6517</c:v>
                </c:pt>
                <c:pt idx="2">
                  <c:v>522</c:v>
                </c:pt>
                <c:pt idx="3">
                  <c:v>2616</c:v>
                </c:pt>
                <c:pt idx="4">
                  <c:v>3112</c:v>
                </c:pt>
                <c:pt idx="5">
                  <c:v>1540</c:v>
                </c:pt>
                <c:pt idx="6">
                  <c:v>75</c:v>
                </c:pt>
                <c:pt idx="7">
                  <c:v>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21-4927-8711-2762398671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10.4'!$Y$83:$Y$90</c:f>
              <c:numCache>
                <c:formatCode>#,##0</c:formatCode>
                <c:ptCount val="8"/>
                <c:pt idx="0">
                  <c:v>646</c:v>
                </c:pt>
                <c:pt idx="1">
                  <c:v>575</c:v>
                </c:pt>
                <c:pt idx="2">
                  <c:v>1097</c:v>
                </c:pt>
                <c:pt idx="3">
                  <c:v>402</c:v>
                </c:pt>
                <c:pt idx="4">
                  <c:v>222</c:v>
                </c:pt>
                <c:pt idx="5">
                  <c:v>356</c:v>
                </c:pt>
                <c:pt idx="6">
                  <c:v>670</c:v>
                </c:pt>
                <c:pt idx="7">
                  <c:v>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A-4073-94EA-DD9EF024EFEF}"/>
            </c:ext>
          </c:extLst>
        </c:ser>
        <c:ser>
          <c:idx val="1"/>
          <c:order val="1"/>
          <c:tx>
            <c:strRef>
              <c:f>'Table 10.4'!$S$92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10.4'!$Y$93:$Y$100</c:f>
              <c:numCache>
                <c:formatCode>#,##0</c:formatCode>
                <c:ptCount val="8"/>
                <c:pt idx="0">
                  <c:v>434</c:v>
                </c:pt>
                <c:pt idx="1">
                  <c:v>1094</c:v>
                </c:pt>
                <c:pt idx="2">
                  <c:v>288</c:v>
                </c:pt>
                <c:pt idx="3">
                  <c:v>1290</c:v>
                </c:pt>
                <c:pt idx="4">
                  <c:v>955</c:v>
                </c:pt>
                <c:pt idx="5">
                  <c:v>628</c:v>
                </c:pt>
                <c:pt idx="6">
                  <c:v>58</c:v>
                </c:pt>
                <c:pt idx="7">
                  <c:v>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A-4073-94EA-DD9EF024E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10.34'!$S$1</c:f>
              <c:strCache>
                <c:ptCount val="1"/>
                <c:pt idx="0">
                  <c:v>Mitcham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10.34'!$V$8:$Z$8</c:f>
              <c:numCache>
                <c:formatCode>#,##0</c:formatCode>
                <c:ptCount val="5"/>
                <c:pt idx="0">
                  <c:v>45218</c:v>
                </c:pt>
                <c:pt idx="1">
                  <c:v>46466</c:v>
                </c:pt>
                <c:pt idx="2">
                  <c:v>46915.46</c:v>
                </c:pt>
                <c:pt idx="3">
                  <c:v>48144.57</c:v>
                </c:pt>
                <c:pt idx="4">
                  <c:v>48399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FE-474C-89BA-F16C5E123A3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42727.89</c:v>
                </c:pt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FE-474C-89BA-F16C5E123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10.35'!$S$4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10.35'!$U$4:$Y$4</c:f>
              <c:numCache>
                <c:formatCode>#,##0</c:formatCode>
                <c:ptCount val="5"/>
                <c:pt idx="1">
                  <c:v>27124</c:v>
                </c:pt>
                <c:pt idx="2">
                  <c:v>27718</c:v>
                </c:pt>
                <c:pt idx="3">
                  <c:v>29178</c:v>
                </c:pt>
                <c:pt idx="4">
                  <c:v>31350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00-4ECC-A2E6-8735A05A84DA}"/>
            </c:ext>
          </c:extLst>
        </c:ser>
        <c:ser>
          <c:idx val="1"/>
          <c:order val="1"/>
          <c:tx>
            <c:strRef>
              <c:f>'Table 10.35'!$S$7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10.35'!$U$7:$Y$7</c:f>
              <c:numCache>
                <c:formatCode>#,##0</c:formatCode>
                <c:ptCount val="5"/>
                <c:pt idx="1">
                  <c:v>19759</c:v>
                </c:pt>
                <c:pt idx="2">
                  <c:v>19862</c:v>
                </c:pt>
                <c:pt idx="3">
                  <c:v>21160</c:v>
                </c:pt>
                <c:pt idx="4">
                  <c:v>22223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00-4ECC-A2E6-8735A05A84DA}"/>
            </c:ext>
          </c:extLst>
        </c:ser>
        <c:ser>
          <c:idx val="2"/>
          <c:order val="2"/>
          <c:tx>
            <c:strRef>
              <c:f>'Table 10.35'!$S$11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10.35'!$U$11:$Y$11</c:f>
              <c:numCache>
                <c:formatCode>#,##0</c:formatCode>
                <c:ptCount val="5"/>
                <c:pt idx="1">
                  <c:v>23570</c:v>
                </c:pt>
                <c:pt idx="2">
                  <c:v>24170</c:v>
                </c:pt>
                <c:pt idx="3">
                  <c:v>25347</c:v>
                </c:pt>
                <c:pt idx="4">
                  <c:v>27309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00-4ECC-A2E6-8735A05A84DA}"/>
            </c:ext>
          </c:extLst>
        </c:ser>
        <c:ser>
          <c:idx val="3"/>
          <c:order val="3"/>
          <c:tx>
            <c:strRef>
              <c:f>'Table 10.35'!$S$12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10.35'!$U$12:$Y$12</c:f>
              <c:numCache>
                <c:formatCode>#,##0</c:formatCode>
                <c:ptCount val="5"/>
                <c:pt idx="1">
                  <c:v>3554</c:v>
                </c:pt>
                <c:pt idx="2">
                  <c:v>3547</c:v>
                </c:pt>
                <c:pt idx="3">
                  <c:v>3834</c:v>
                </c:pt>
                <c:pt idx="4">
                  <c:v>4041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00-4ECC-A2E6-8735A05A8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10.35'!$S$1</c:f>
              <c:strCache>
                <c:ptCount val="1"/>
                <c:pt idx="0">
                  <c:v>Mount Barker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10.35'!$AB$15:$AB$33</c:f>
              <c:numCache>
                <c:formatCode>0.0%</c:formatCode>
                <c:ptCount val="19"/>
                <c:pt idx="0">
                  <c:v>2.6892661937434587E-2</c:v>
                </c:pt>
                <c:pt idx="1">
                  <c:v>1.2559599953482964E-2</c:v>
                </c:pt>
                <c:pt idx="2">
                  <c:v>5.7710198860332594E-2</c:v>
                </c:pt>
                <c:pt idx="3">
                  <c:v>7.7334573787649725E-3</c:v>
                </c:pt>
                <c:pt idx="4">
                  <c:v>7.2246772880567509E-2</c:v>
                </c:pt>
                <c:pt idx="5">
                  <c:v>3.0497732294452844E-2</c:v>
                </c:pt>
                <c:pt idx="6">
                  <c:v>9.5388998720781493E-2</c:v>
                </c:pt>
                <c:pt idx="7">
                  <c:v>6.5676241423421322E-2</c:v>
                </c:pt>
                <c:pt idx="8">
                  <c:v>2.8113734155134316E-2</c:v>
                </c:pt>
                <c:pt idx="9">
                  <c:v>1.1251308291661821E-2</c:v>
                </c:pt>
                <c:pt idx="10">
                  <c:v>3.6399581346668215E-2</c:v>
                </c:pt>
                <c:pt idx="11">
                  <c:v>1.7589254564484243E-2</c:v>
                </c:pt>
                <c:pt idx="12">
                  <c:v>6.6810094196999653E-2</c:v>
                </c:pt>
                <c:pt idx="13">
                  <c:v>8.1172229328991749E-2</c:v>
                </c:pt>
                <c:pt idx="14">
                  <c:v>6.7188045121525763E-2</c:v>
                </c:pt>
                <c:pt idx="15">
                  <c:v>8.7161297825328526E-2</c:v>
                </c:pt>
                <c:pt idx="16">
                  <c:v>0.14347598557971858</c:v>
                </c:pt>
                <c:pt idx="17">
                  <c:v>2.0816373996976393E-2</c:v>
                </c:pt>
                <c:pt idx="18">
                  <c:v>3.8841725782067682E-2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57-4071-8AB0-7F85E90DF50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57-4071-8AB0-7F85E90DF5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10.35'!$S$63:$S$79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10.35'!$Y$44:$Y$60</c:f>
              <c:numCache>
                <c:formatCode>#,##0</c:formatCode>
                <c:ptCount val="17"/>
                <c:pt idx="0">
                  <c:v>18</c:v>
                </c:pt>
                <c:pt idx="1">
                  <c:v>409</c:v>
                </c:pt>
                <c:pt idx="2">
                  <c:v>887</c:v>
                </c:pt>
                <c:pt idx="3">
                  <c:v>1458</c:v>
                </c:pt>
                <c:pt idx="4">
                  <c:v>1640</c:v>
                </c:pt>
                <c:pt idx="5">
                  <c:v>1639</c:v>
                </c:pt>
                <c:pt idx="6">
                  <c:v>1610</c:v>
                </c:pt>
                <c:pt idx="7">
                  <c:v>1353</c:v>
                </c:pt>
                <c:pt idx="8">
                  <c:v>1472</c:v>
                </c:pt>
                <c:pt idx="9">
                  <c:v>1476</c:v>
                </c:pt>
                <c:pt idx="10">
                  <c:v>1285</c:v>
                </c:pt>
                <c:pt idx="11">
                  <c:v>978</c:v>
                </c:pt>
                <c:pt idx="12">
                  <c:v>668</c:v>
                </c:pt>
                <c:pt idx="13">
                  <c:v>268</c:v>
                </c:pt>
                <c:pt idx="14">
                  <c:v>102</c:v>
                </c:pt>
                <c:pt idx="15">
                  <c:v>29</c:v>
                </c:pt>
                <c:pt idx="16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E7-418E-9B89-B05088F0C7DE}"/>
            </c:ext>
          </c:extLst>
        </c:ser>
        <c:ser>
          <c:idx val="1"/>
          <c:order val="1"/>
          <c:tx>
            <c:strRef>
              <c:f>'Table 10.35'!$S$62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10.35'!$S$63:$S$79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10.35'!$Y$63:$Y$79</c:f>
              <c:numCache>
                <c:formatCode>#,##0</c:formatCode>
                <c:ptCount val="17"/>
                <c:pt idx="0">
                  <c:v>41</c:v>
                </c:pt>
                <c:pt idx="1">
                  <c:v>489</c:v>
                </c:pt>
                <c:pt idx="2">
                  <c:v>1069</c:v>
                </c:pt>
                <c:pt idx="3">
                  <c:v>1431</c:v>
                </c:pt>
                <c:pt idx="4">
                  <c:v>1780</c:v>
                </c:pt>
                <c:pt idx="5">
                  <c:v>1644</c:v>
                </c:pt>
                <c:pt idx="6">
                  <c:v>1667</c:v>
                </c:pt>
                <c:pt idx="7">
                  <c:v>1522</c:v>
                </c:pt>
                <c:pt idx="8">
                  <c:v>1697</c:v>
                </c:pt>
                <c:pt idx="9">
                  <c:v>1592</c:v>
                </c:pt>
                <c:pt idx="10">
                  <c:v>1330</c:v>
                </c:pt>
                <c:pt idx="11">
                  <c:v>1009</c:v>
                </c:pt>
                <c:pt idx="12">
                  <c:v>474</c:v>
                </c:pt>
                <c:pt idx="13">
                  <c:v>165</c:v>
                </c:pt>
                <c:pt idx="14">
                  <c:v>61</c:v>
                </c:pt>
                <c:pt idx="15">
                  <c:v>23</c:v>
                </c:pt>
                <c:pt idx="1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E7-418E-9B89-B05088F0C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10.35'!$S$83:$S$90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10.35'!$Y$83:$Y$90</c:f>
              <c:numCache>
                <c:formatCode>#,##0</c:formatCode>
                <c:ptCount val="8"/>
                <c:pt idx="0">
                  <c:v>1404</c:v>
                </c:pt>
                <c:pt idx="1">
                  <c:v>1496</c:v>
                </c:pt>
                <c:pt idx="2">
                  <c:v>2096</c:v>
                </c:pt>
                <c:pt idx="3">
                  <c:v>800</c:v>
                </c:pt>
                <c:pt idx="4">
                  <c:v>502</c:v>
                </c:pt>
                <c:pt idx="5">
                  <c:v>708</c:v>
                </c:pt>
                <c:pt idx="6">
                  <c:v>843</c:v>
                </c:pt>
                <c:pt idx="7">
                  <c:v>1220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F8-467F-B17C-9F632945E975}"/>
            </c:ext>
          </c:extLst>
        </c:ser>
        <c:ser>
          <c:idx val="1"/>
          <c:order val="1"/>
          <c:tx>
            <c:strRef>
              <c:f>'Table 10.35'!$S$92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10.35'!$S$83:$S$90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10.35'!$Y$93:$Y$100</c:f>
              <c:numCache>
                <c:formatCode>#,##0</c:formatCode>
                <c:ptCount val="8"/>
                <c:pt idx="0">
                  <c:v>867</c:v>
                </c:pt>
                <c:pt idx="1">
                  <c:v>2478</c:v>
                </c:pt>
                <c:pt idx="2">
                  <c:v>440</c:v>
                </c:pt>
                <c:pt idx="3">
                  <c:v>1750</c:v>
                </c:pt>
                <c:pt idx="4">
                  <c:v>1890</c:v>
                </c:pt>
                <c:pt idx="5">
                  <c:v>1160</c:v>
                </c:pt>
                <c:pt idx="6">
                  <c:v>88</c:v>
                </c:pt>
                <c:pt idx="7">
                  <c:v>630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F8-467F-B17C-9F632945E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10.35'!$S$1</c:f>
              <c:strCache>
                <c:ptCount val="1"/>
                <c:pt idx="0">
                  <c:v>Mount Barker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10.35'!$U$8:$Y$8</c:f>
              <c:numCache>
                <c:formatCode>#,##0</c:formatCode>
                <c:ptCount val="5"/>
                <c:pt idx="1">
                  <c:v>44061.31</c:v>
                </c:pt>
                <c:pt idx="2">
                  <c:v>45369.5</c:v>
                </c:pt>
                <c:pt idx="3">
                  <c:v>46044.85</c:v>
                </c:pt>
                <c:pt idx="4">
                  <c:v>47379.360000000001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37-418E-8B29-C25AB5D41E2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37-418E-8B29-C25AB5D41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10.35'!$S$4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10.35'!$V$4:$Z$4</c:f>
              <c:numCache>
                <c:formatCode>#,##0</c:formatCode>
                <c:ptCount val="5"/>
                <c:pt idx="0">
                  <c:v>27124</c:v>
                </c:pt>
                <c:pt idx="1">
                  <c:v>27718</c:v>
                </c:pt>
                <c:pt idx="2">
                  <c:v>29178</c:v>
                </c:pt>
                <c:pt idx="3">
                  <c:v>31350</c:v>
                </c:pt>
                <c:pt idx="4">
                  <c:v>34395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9F-42EE-85FB-29364E5DE9C5}"/>
            </c:ext>
          </c:extLst>
        </c:ser>
        <c:ser>
          <c:idx val="1"/>
          <c:order val="1"/>
          <c:tx>
            <c:strRef>
              <c:f>'Table 10.35'!$S$7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10.35'!$V$7:$Z$7</c:f>
              <c:numCache>
                <c:formatCode>#,##0</c:formatCode>
                <c:ptCount val="5"/>
                <c:pt idx="0">
                  <c:v>19759</c:v>
                </c:pt>
                <c:pt idx="1">
                  <c:v>19862</c:v>
                </c:pt>
                <c:pt idx="2">
                  <c:v>21160</c:v>
                </c:pt>
                <c:pt idx="3">
                  <c:v>22223</c:v>
                </c:pt>
                <c:pt idx="4">
                  <c:v>23401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9F-42EE-85FB-29364E5DE9C5}"/>
            </c:ext>
          </c:extLst>
        </c:ser>
        <c:ser>
          <c:idx val="2"/>
          <c:order val="2"/>
          <c:tx>
            <c:strRef>
              <c:f>'Table 10.35'!$S$11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10.35'!$V$11:$Z$11</c:f>
              <c:numCache>
                <c:formatCode>#,##0</c:formatCode>
                <c:ptCount val="5"/>
                <c:pt idx="0">
                  <c:v>23570</c:v>
                </c:pt>
                <c:pt idx="1">
                  <c:v>24170</c:v>
                </c:pt>
                <c:pt idx="2">
                  <c:v>25347</c:v>
                </c:pt>
                <c:pt idx="3">
                  <c:v>27309</c:v>
                </c:pt>
                <c:pt idx="4">
                  <c:v>30261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9F-42EE-85FB-29364E5DE9C5}"/>
            </c:ext>
          </c:extLst>
        </c:ser>
        <c:ser>
          <c:idx val="3"/>
          <c:order val="3"/>
          <c:tx>
            <c:strRef>
              <c:f>'Table 10.35'!$S$12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10.35'!$V$12:$Z$12</c:f>
              <c:numCache>
                <c:formatCode>#,##0</c:formatCode>
                <c:ptCount val="5"/>
                <c:pt idx="0">
                  <c:v>3554</c:v>
                </c:pt>
                <c:pt idx="1">
                  <c:v>3547</c:v>
                </c:pt>
                <c:pt idx="2">
                  <c:v>3834</c:v>
                </c:pt>
                <c:pt idx="3">
                  <c:v>4041</c:v>
                </c:pt>
                <c:pt idx="4">
                  <c:v>4134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9F-42EE-85FB-29364E5DE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10.35'!$S$1</c:f>
              <c:strCache>
                <c:ptCount val="1"/>
                <c:pt idx="0">
                  <c:v>Mount Barker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10.35'!$AB$15:$AB$33</c:f>
              <c:numCache>
                <c:formatCode>0.0%</c:formatCode>
                <c:ptCount val="19"/>
                <c:pt idx="0">
                  <c:v>2.6892661937434587E-2</c:v>
                </c:pt>
                <c:pt idx="1">
                  <c:v>1.2559599953482964E-2</c:v>
                </c:pt>
                <c:pt idx="2">
                  <c:v>5.7710198860332594E-2</c:v>
                </c:pt>
                <c:pt idx="3">
                  <c:v>7.7334573787649725E-3</c:v>
                </c:pt>
                <c:pt idx="4">
                  <c:v>7.2246772880567509E-2</c:v>
                </c:pt>
                <c:pt idx="5">
                  <c:v>3.0497732294452844E-2</c:v>
                </c:pt>
                <c:pt idx="6">
                  <c:v>9.5388998720781493E-2</c:v>
                </c:pt>
                <c:pt idx="7">
                  <c:v>6.5676241423421322E-2</c:v>
                </c:pt>
                <c:pt idx="8">
                  <c:v>2.8113734155134316E-2</c:v>
                </c:pt>
                <c:pt idx="9">
                  <c:v>1.1251308291661821E-2</c:v>
                </c:pt>
                <c:pt idx="10">
                  <c:v>3.6399581346668215E-2</c:v>
                </c:pt>
                <c:pt idx="11">
                  <c:v>1.7589254564484243E-2</c:v>
                </c:pt>
                <c:pt idx="12">
                  <c:v>6.6810094196999653E-2</c:v>
                </c:pt>
                <c:pt idx="13">
                  <c:v>8.1172229328991749E-2</c:v>
                </c:pt>
                <c:pt idx="14">
                  <c:v>6.7188045121525763E-2</c:v>
                </c:pt>
                <c:pt idx="15">
                  <c:v>8.7161297825328526E-2</c:v>
                </c:pt>
                <c:pt idx="16">
                  <c:v>0.14347598557971858</c:v>
                </c:pt>
                <c:pt idx="17">
                  <c:v>2.0816373996976393E-2</c:v>
                </c:pt>
                <c:pt idx="18">
                  <c:v>3.8841725782067682E-2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D5-460A-A234-CA38AA68DF2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D5-460A-A234-CA38AA68DF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10.35'!$S$63:$S$79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10.35'!$Z$44:$Z$60</c:f>
              <c:numCache>
                <c:formatCode>#,##0</c:formatCode>
                <c:ptCount val="17"/>
                <c:pt idx="0">
                  <c:v>32</c:v>
                </c:pt>
                <c:pt idx="1">
                  <c:v>470</c:v>
                </c:pt>
                <c:pt idx="2">
                  <c:v>1027</c:v>
                </c:pt>
                <c:pt idx="3">
                  <c:v>1489</c:v>
                </c:pt>
                <c:pt idx="4">
                  <c:v>1865</c:v>
                </c:pt>
                <c:pt idx="5">
                  <c:v>1766</c:v>
                </c:pt>
                <c:pt idx="6">
                  <c:v>1805</c:v>
                </c:pt>
                <c:pt idx="7">
                  <c:v>1544</c:v>
                </c:pt>
                <c:pt idx="8">
                  <c:v>1505</c:v>
                </c:pt>
                <c:pt idx="9">
                  <c:v>1582</c:v>
                </c:pt>
                <c:pt idx="10">
                  <c:v>1328</c:v>
                </c:pt>
                <c:pt idx="11">
                  <c:v>1042</c:v>
                </c:pt>
                <c:pt idx="12">
                  <c:v>685</c:v>
                </c:pt>
                <c:pt idx="13">
                  <c:v>291</c:v>
                </c:pt>
                <c:pt idx="14">
                  <c:v>138</c:v>
                </c:pt>
                <c:pt idx="15">
                  <c:v>37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9A-4013-9025-501B640D3378}"/>
            </c:ext>
          </c:extLst>
        </c:ser>
        <c:ser>
          <c:idx val="1"/>
          <c:order val="1"/>
          <c:tx>
            <c:strRef>
              <c:f>'Table 10.35'!$S$62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10.35'!$S$63:$S$79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10.35'!$Z$63:$Z$79</c:f>
              <c:numCache>
                <c:formatCode>#,##0</c:formatCode>
                <c:ptCount val="17"/>
                <c:pt idx="0">
                  <c:v>31</c:v>
                </c:pt>
                <c:pt idx="1">
                  <c:v>589</c:v>
                </c:pt>
                <c:pt idx="2">
                  <c:v>1143</c:v>
                </c:pt>
                <c:pt idx="3">
                  <c:v>1633</c:v>
                </c:pt>
                <c:pt idx="4">
                  <c:v>1957</c:v>
                </c:pt>
                <c:pt idx="5">
                  <c:v>1801</c:v>
                </c:pt>
                <c:pt idx="6">
                  <c:v>1913</c:v>
                </c:pt>
                <c:pt idx="7">
                  <c:v>1603</c:v>
                </c:pt>
                <c:pt idx="8">
                  <c:v>1818</c:v>
                </c:pt>
                <c:pt idx="9">
                  <c:v>1840</c:v>
                </c:pt>
                <c:pt idx="10">
                  <c:v>1423</c:v>
                </c:pt>
                <c:pt idx="11">
                  <c:v>1097</c:v>
                </c:pt>
                <c:pt idx="12">
                  <c:v>567</c:v>
                </c:pt>
                <c:pt idx="13">
                  <c:v>216</c:v>
                </c:pt>
                <c:pt idx="14">
                  <c:v>66</c:v>
                </c:pt>
                <c:pt idx="15">
                  <c:v>29</c:v>
                </c:pt>
                <c:pt idx="16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9A-4013-9025-501B640D33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10.35'!$Z$83:$Z$90</c:f>
              <c:numCache>
                <c:formatCode>#,##0</c:formatCode>
                <c:ptCount val="8"/>
                <c:pt idx="0">
                  <c:v>1455</c:v>
                </c:pt>
                <c:pt idx="1">
                  <c:v>1638</c:v>
                </c:pt>
                <c:pt idx="2">
                  <c:v>2184</c:v>
                </c:pt>
                <c:pt idx="3">
                  <c:v>885</c:v>
                </c:pt>
                <c:pt idx="4">
                  <c:v>529</c:v>
                </c:pt>
                <c:pt idx="5">
                  <c:v>743</c:v>
                </c:pt>
                <c:pt idx="6">
                  <c:v>861</c:v>
                </c:pt>
                <c:pt idx="7">
                  <c:v>1229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3A-42BD-B7DC-35DCDED46FF8}"/>
            </c:ext>
          </c:extLst>
        </c:ser>
        <c:ser>
          <c:idx val="1"/>
          <c:order val="1"/>
          <c:tx>
            <c:strRef>
              <c:f>'Table 10.35'!$S$92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10.35'!$S$83:$S$90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10.35'!$Z$93:$Z$100</c:f>
              <c:numCache>
                <c:formatCode>#,##0</c:formatCode>
                <c:ptCount val="8"/>
                <c:pt idx="0">
                  <c:v>938</c:v>
                </c:pt>
                <c:pt idx="1">
                  <c:v>2677</c:v>
                </c:pt>
                <c:pt idx="2">
                  <c:v>495</c:v>
                </c:pt>
                <c:pt idx="3">
                  <c:v>1829</c:v>
                </c:pt>
                <c:pt idx="4">
                  <c:v>1945</c:v>
                </c:pt>
                <c:pt idx="5">
                  <c:v>1204</c:v>
                </c:pt>
                <c:pt idx="6">
                  <c:v>88</c:v>
                </c:pt>
                <c:pt idx="7">
                  <c:v>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3A-42BD-B7DC-35DCDED46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10.4'!$S$1</c:f>
              <c:strCache>
                <c:ptCount val="1"/>
                <c:pt idx="0">
                  <c:v>Alexandrina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10.4'!$U$8:$Y$8</c:f>
              <c:numCache>
                <c:formatCode>#,##0</c:formatCode>
                <c:ptCount val="5"/>
                <c:pt idx="1">
                  <c:v>36531</c:v>
                </c:pt>
                <c:pt idx="2">
                  <c:v>38325</c:v>
                </c:pt>
                <c:pt idx="3">
                  <c:v>37980.33</c:v>
                </c:pt>
                <c:pt idx="4">
                  <c:v>40755.019999999997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3E-45C9-A844-0EB26C3606B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3E-45C9-A844-0EB26C360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10.35'!$S$1</c:f>
              <c:strCache>
                <c:ptCount val="1"/>
                <c:pt idx="0">
                  <c:v>Mount Barker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10.35'!$V$8:$Z$8</c:f>
              <c:numCache>
                <c:formatCode>#,##0</c:formatCode>
                <c:ptCount val="5"/>
                <c:pt idx="0">
                  <c:v>44061.31</c:v>
                </c:pt>
                <c:pt idx="1">
                  <c:v>45369.5</c:v>
                </c:pt>
                <c:pt idx="2">
                  <c:v>46044.85</c:v>
                </c:pt>
                <c:pt idx="3">
                  <c:v>47379.360000000001</c:v>
                </c:pt>
                <c:pt idx="4">
                  <c:v>48038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88-4674-9BA8-2A85EA7A538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42727.89</c:v>
                </c:pt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88-4674-9BA8-2A85EA7A53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10.36'!$S$4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10.36'!$U$4:$Y$4</c:f>
              <c:numCache>
                <c:formatCode>#,##0</c:formatCode>
                <c:ptCount val="5"/>
                <c:pt idx="1">
                  <c:v>21041</c:v>
                </c:pt>
                <c:pt idx="2">
                  <c:v>19926</c:v>
                </c:pt>
                <c:pt idx="3">
                  <c:v>20548</c:v>
                </c:pt>
                <c:pt idx="4">
                  <c:v>21828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19-49B4-9B3E-A4D5CC2A7512}"/>
            </c:ext>
          </c:extLst>
        </c:ser>
        <c:ser>
          <c:idx val="1"/>
          <c:order val="1"/>
          <c:tx>
            <c:strRef>
              <c:f>'Table 10.36'!$S$7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10.36'!$U$7:$Y$7</c:f>
              <c:numCache>
                <c:formatCode>#,##0</c:formatCode>
                <c:ptCount val="5"/>
                <c:pt idx="1">
                  <c:v>14852</c:v>
                </c:pt>
                <c:pt idx="2">
                  <c:v>14146</c:v>
                </c:pt>
                <c:pt idx="3">
                  <c:v>14877</c:v>
                </c:pt>
                <c:pt idx="4">
                  <c:v>15130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19-49B4-9B3E-A4D5CC2A7512}"/>
            </c:ext>
          </c:extLst>
        </c:ser>
        <c:ser>
          <c:idx val="2"/>
          <c:order val="2"/>
          <c:tx>
            <c:strRef>
              <c:f>'Table 10.36'!$S$11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10.36'!$U$11:$Y$11</c:f>
              <c:numCache>
                <c:formatCode>#,##0</c:formatCode>
                <c:ptCount val="5"/>
                <c:pt idx="1">
                  <c:v>18973</c:v>
                </c:pt>
                <c:pt idx="2">
                  <c:v>18216</c:v>
                </c:pt>
                <c:pt idx="3">
                  <c:v>18549</c:v>
                </c:pt>
                <c:pt idx="4">
                  <c:v>19801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19-49B4-9B3E-A4D5CC2A7512}"/>
            </c:ext>
          </c:extLst>
        </c:ser>
        <c:ser>
          <c:idx val="3"/>
          <c:order val="3"/>
          <c:tx>
            <c:strRef>
              <c:f>'Table 10.36'!$S$12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10.36'!$U$12:$Y$12</c:f>
              <c:numCache>
                <c:formatCode>#,##0</c:formatCode>
                <c:ptCount val="5"/>
                <c:pt idx="1">
                  <c:v>2066</c:v>
                </c:pt>
                <c:pt idx="2">
                  <c:v>1717</c:v>
                </c:pt>
                <c:pt idx="3">
                  <c:v>2002</c:v>
                </c:pt>
                <c:pt idx="4">
                  <c:v>2027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919-49B4-9B3E-A4D5CC2A75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10.36'!$S$1</c:f>
              <c:strCache>
                <c:ptCount val="1"/>
                <c:pt idx="0">
                  <c:v>Mount Gambier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10.36'!$AB$15:$AB$33</c:f>
              <c:numCache>
                <c:formatCode>0.0%</c:formatCode>
                <c:ptCount val="19"/>
                <c:pt idx="0">
                  <c:v>7.8495222588799859E-2</c:v>
                </c:pt>
                <c:pt idx="1">
                  <c:v>4.0275932987702988E-3</c:v>
                </c:pt>
                <c:pt idx="2">
                  <c:v>8.1194567033720383E-2</c:v>
                </c:pt>
                <c:pt idx="3">
                  <c:v>4.8416813059685504E-3</c:v>
                </c:pt>
                <c:pt idx="4">
                  <c:v>6.0970907065426967E-2</c:v>
                </c:pt>
                <c:pt idx="5">
                  <c:v>2.8321693303054972E-2</c:v>
                </c:pt>
                <c:pt idx="6">
                  <c:v>0.11757144693431595</c:v>
                </c:pt>
                <c:pt idx="7">
                  <c:v>0.10017567162260593</c:v>
                </c:pt>
                <c:pt idx="8">
                  <c:v>3.3206221346244486E-2</c:v>
                </c:pt>
                <c:pt idx="9">
                  <c:v>5.2701486781781565E-3</c:v>
                </c:pt>
                <c:pt idx="10">
                  <c:v>2.3908479369296028E-2</c:v>
                </c:pt>
                <c:pt idx="11">
                  <c:v>1.5981832983418313E-2</c:v>
                </c:pt>
                <c:pt idx="12">
                  <c:v>2.947855520802091E-2</c:v>
                </c:pt>
                <c:pt idx="13">
                  <c:v>7.1511204421783284E-2</c:v>
                </c:pt>
                <c:pt idx="14">
                  <c:v>4.9659368439093361E-2</c:v>
                </c:pt>
                <c:pt idx="15">
                  <c:v>6.6326749218047043E-2</c:v>
                </c:pt>
                <c:pt idx="16">
                  <c:v>0.1429795621063456</c:v>
                </c:pt>
                <c:pt idx="17">
                  <c:v>1.8895411114443636E-2</c:v>
                </c:pt>
                <c:pt idx="18">
                  <c:v>3.222074639016239E-2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B7-482D-BD61-C2DA0729127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B7-482D-BD61-C2DA072912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10.36'!$S$63:$S$79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10.36'!$Y$44:$Y$60</c:f>
              <c:numCache>
                <c:formatCode>#,##0</c:formatCode>
                <c:ptCount val="17"/>
                <c:pt idx="0">
                  <c:v>31</c:v>
                </c:pt>
                <c:pt idx="1">
                  <c:v>404</c:v>
                </c:pt>
                <c:pt idx="2">
                  <c:v>692</c:v>
                </c:pt>
                <c:pt idx="3">
                  <c:v>1080</c:v>
                </c:pt>
                <c:pt idx="4">
                  <c:v>1316</c:v>
                </c:pt>
                <c:pt idx="5">
                  <c:v>1178</c:v>
                </c:pt>
                <c:pt idx="6">
                  <c:v>1086</c:v>
                </c:pt>
                <c:pt idx="7">
                  <c:v>863</c:v>
                </c:pt>
                <c:pt idx="8">
                  <c:v>914</c:v>
                </c:pt>
                <c:pt idx="9">
                  <c:v>973</c:v>
                </c:pt>
                <c:pt idx="10">
                  <c:v>917</c:v>
                </c:pt>
                <c:pt idx="11">
                  <c:v>713</c:v>
                </c:pt>
                <c:pt idx="12">
                  <c:v>453</c:v>
                </c:pt>
                <c:pt idx="13">
                  <c:v>172</c:v>
                </c:pt>
                <c:pt idx="14">
                  <c:v>68</c:v>
                </c:pt>
                <c:pt idx="15">
                  <c:v>46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5D-4BE5-B549-6E0EBAF91784}"/>
            </c:ext>
          </c:extLst>
        </c:ser>
        <c:ser>
          <c:idx val="1"/>
          <c:order val="1"/>
          <c:tx>
            <c:strRef>
              <c:f>'Table 10.36'!$S$62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10.36'!$S$63:$S$79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10.36'!$Y$63:$Y$79</c:f>
              <c:numCache>
                <c:formatCode>#,##0</c:formatCode>
                <c:ptCount val="17"/>
                <c:pt idx="0">
                  <c:v>35</c:v>
                </c:pt>
                <c:pt idx="1">
                  <c:v>416</c:v>
                </c:pt>
                <c:pt idx="2">
                  <c:v>864</c:v>
                </c:pt>
                <c:pt idx="3">
                  <c:v>974</c:v>
                </c:pt>
                <c:pt idx="4">
                  <c:v>1256</c:v>
                </c:pt>
                <c:pt idx="5">
                  <c:v>1082</c:v>
                </c:pt>
                <c:pt idx="6">
                  <c:v>1038</c:v>
                </c:pt>
                <c:pt idx="7">
                  <c:v>925</c:v>
                </c:pt>
                <c:pt idx="8">
                  <c:v>984</c:v>
                </c:pt>
                <c:pt idx="9">
                  <c:v>1055</c:v>
                </c:pt>
                <c:pt idx="10">
                  <c:v>955</c:v>
                </c:pt>
                <c:pt idx="11">
                  <c:v>742</c:v>
                </c:pt>
                <c:pt idx="12">
                  <c:v>328</c:v>
                </c:pt>
                <c:pt idx="13">
                  <c:v>126</c:v>
                </c:pt>
                <c:pt idx="14">
                  <c:v>60</c:v>
                </c:pt>
                <c:pt idx="15">
                  <c:v>23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5D-4BE5-B549-6E0EBAF917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10.36'!$S$83:$S$90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10.36'!$Y$83:$Y$90</c:f>
              <c:numCache>
                <c:formatCode>#,##0</c:formatCode>
                <c:ptCount val="8"/>
                <c:pt idx="0">
                  <c:v>598</c:v>
                </c:pt>
                <c:pt idx="1">
                  <c:v>567</c:v>
                </c:pt>
                <c:pt idx="2">
                  <c:v>1491</c:v>
                </c:pt>
                <c:pt idx="3">
                  <c:v>499</c:v>
                </c:pt>
                <c:pt idx="4">
                  <c:v>235</c:v>
                </c:pt>
                <c:pt idx="5">
                  <c:v>476</c:v>
                </c:pt>
                <c:pt idx="6">
                  <c:v>1009</c:v>
                </c:pt>
                <c:pt idx="7">
                  <c:v>1532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0C-4FBC-87A9-E452F3CD4CAF}"/>
            </c:ext>
          </c:extLst>
        </c:ser>
        <c:ser>
          <c:idx val="1"/>
          <c:order val="1"/>
          <c:tx>
            <c:strRef>
              <c:f>'Table 10.36'!$S$92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10.36'!$S$83:$S$90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10.36'!$Y$93:$Y$100</c:f>
              <c:numCache>
                <c:formatCode>#,##0</c:formatCode>
                <c:ptCount val="8"/>
                <c:pt idx="0">
                  <c:v>453</c:v>
                </c:pt>
                <c:pt idx="1">
                  <c:v>1185</c:v>
                </c:pt>
                <c:pt idx="2">
                  <c:v>223</c:v>
                </c:pt>
                <c:pt idx="3">
                  <c:v>1484</c:v>
                </c:pt>
                <c:pt idx="4">
                  <c:v>1162</c:v>
                </c:pt>
                <c:pt idx="5">
                  <c:v>974</c:v>
                </c:pt>
                <c:pt idx="6">
                  <c:v>57</c:v>
                </c:pt>
                <c:pt idx="7">
                  <c:v>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0C-4FBC-87A9-E452F3CD4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10.36'!$S$1</c:f>
              <c:strCache>
                <c:ptCount val="1"/>
                <c:pt idx="0">
                  <c:v>Mount Gambier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10.36'!$U$8:$Y$8</c:f>
              <c:numCache>
                <c:formatCode>#,##0</c:formatCode>
                <c:ptCount val="5"/>
                <c:pt idx="1">
                  <c:v>39956</c:v>
                </c:pt>
                <c:pt idx="2">
                  <c:v>39988</c:v>
                </c:pt>
                <c:pt idx="3">
                  <c:v>41215.75</c:v>
                </c:pt>
                <c:pt idx="4">
                  <c:v>41163.72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1D-4AF9-BCD3-52BDFAE2854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1D-4AF9-BCD3-52BDFAE285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10.36'!$S$4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10.36'!$V$4:$Z$4</c:f>
              <c:numCache>
                <c:formatCode>#,##0</c:formatCode>
                <c:ptCount val="5"/>
                <c:pt idx="0">
                  <c:v>21041</c:v>
                </c:pt>
                <c:pt idx="1">
                  <c:v>19926</c:v>
                </c:pt>
                <c:pt idx="2">
                  <c:v>20548</c:v>
                </c:pt>
                <c:pt idx="3">
                  <c:v>21828</c:v>
                </c:pt>
                <c:pt idx="4">
                  <c:v>23339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33-4F9D-833C-D311E1A891C4}"/>
            </c:ext>
          </c:extLst>
        </c:ser>
        <c:ser>
          <c:idx val="1"/>
          <c:order val="1"/>
          <c:tx>
            <c:strRef>
              <c:f>'Table 10.36'!$S$7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10.36'!$V$7:$Z$7</c:f>
              <c:numCache>
                <c:formatCode>#,##0</c:formatCode>
                <c:ptCount val="5"/>
                <c:pt idx="0">
                  <c:v>14852</c:v>
                </c:pt>
                <c:pt idx="1">
                  <c:v>14146</c:v>
                </c:pt>
                <c:pt idx="2">
                  <c:v>14877</c:v>
                </c:pt>
                <c:pt idx="3">
                  <c:v>15130</c:v>
                </c:pt>
                <c:pt idx="4">
                  <c:v>15660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33-4F9D-833C-D311E1A891C4}"/>
            </c:ext>
          </c:extLst>
        </c:ser>
        <c:ser>
          <c:idx val="2"/>
          <c:order val="2"/>
          <c:tx>
            <c:strRef>
              <c:f>'Table 10.36'!$S$11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10.36'!$V$11:$Z$11</c:f>
              <c:numCache>
                <c:formatCode>#,##0</c:formatCode>
                <c:ptCount val="5"/>
                <c:pt idx="0">
                  <c:v>18973</c:v>
                </c:pt>
                <c:pt idx="1">
                  <c:v>18216</c:v>
                </c:pt>
                <c:pt idx="2">
                  <c:v>18549</c:v>
                </c:pt>
                <c:pt idx="3">
                  <c:v>19801</c:v>
                </c:pt>
                <c:pt idx="4">
                  <c:v>21244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33-4F9D-833C-D311E1A891C4}"/>
            </c:ext>
          </c:extLst>
        </c:ser>
        <c:ser>
          <c:idx val="3"/>
          <c:order val="3"/>
          <c:tx>
            <c:strRef>
              <c:f>'Table 10.36'!$S$12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10.36'!$V$12:$Z$12</c:f>
              <c:numCache>
                <c:formatCode>#,##0</c:formatCode>
                <c:ptCount val="5"/>
                <c:pt idx="0">
                  <c:v>2066</c:v>
                </c:pt>
                <c:pt idx="1">
                  <c:v>1717</c:v>
                </c:pt>
                <c:pt idx="2">
                  <c:v>2002</c:v>
                </c:pt>
                <c:pt idx="3">
                  <c:v>2027</c:v>
                </c:pt>
                <c:pt idx="4">
                  <c:v>2097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B33-4F9D-833C-D311E1A89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10.36'!$S$1</c:f>
              <c:strCache>
                <c:ptCount val="1"/>
                <c:pt idx="0">
                  <c:v>Mount Gambier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10.36'!$AB$15:$AB$33</c:f>
              <c:numCache>
                <c:formatCode>0.0%</c:formatCode>
                <c:ptCount val="19"/>
                <c:pt idx="0">
                  <c:v>7.8495222588799859E-2</c:v>
                </c:pt>
                <c:pt idx="1">
                  <c:v>4.0275932987702988E-3</c:v>
                </c:pt>
                <c:pt idx="2">
                  <c:v>8.1194567033720383E-2</c:v>
                </c:pt>
                <c:pt idx="3">
                  <c:v>4.8416813059685504E-3</c:v>
                </c:pt>
                <c:pt idx="4">
                  <c:v>6.0970907065426967E-2</c:v>
                </c:pt>
                <c:pt idx="5">
                  <c:v>2.8321693303054972E-2</c:v>
                </c:pt>
                <c:pt idx="6">
                  <c:v>0.11757144693431595</c:v>
                </c:pt>
                <c:pt idx="7">
                  <c:v>0.10017567162260593</c:v>
                </c:pt>
                <c:pt idx="8">
                  <c:v>3.3206221346244486E-2</c:v>
                </c:pt>
                <c:pt idx="9">
                  <c:v>5.2701486781781565E-3</c:v>
                </c:pt>
                <c:pt idx="10">
                  <c:v>2.3908479369296028E-2</c:v>
                </c:pt>
                <c:pt idx="11">
                  <c:v>1.5981832983418313E-2</c:v>
                </c:pt>
                <c:pt idx="12">
                  <c:v>2.947855520802091E-2</c:v>
                </c:pt>
                <c:pt idx="13">
                  <c:v>7.1511204421783284E-2</c:v>
                </c:pt>
                <c:pt idx="14">
                  <c:v>4.9659368439093361E-2</c:v>
                </c:pt>
                <c:pt idx="15">
                  <c:v>6.6326749218047043E-2</c:v>
                </c:pt>
                <c:pt idx="16">
                  <c:v>0.1429795621063456</c:v>
                </c:pt>
                <c:pt idx="17">
                  <c:v>1.8895411114443636E-2</c:v>
                </c:pt>
                <c:pt idx="18">
                  <c:v>3.222074639016239E-2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D7-48A3-8CFC-A810F2F9BDA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D7-48A3-8CFC-A810F2F9B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10.36'!$S$63:$S$79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10.36'!$Z$44:$Z$60</c:f>
              <c:numCache>
                <c:formatCode>#,##0</c:formatCode>
                <c:ptCount val="17"/>
                <c:pt idx="0">
                  <c:v>46</c:v>
                </c:pt>
                <c:pt idx="1">
                  <c:v>444</c:v>
                </c:pt>
                <c:pt idx="2">
                  <c:v>794</c:v>
                </c:pt>
                <c:pt idx="3">
                  <c:v>1078</c:v>
                </c:pt>
                <c:pt idx="4">
                  <c:v>1541</c:v>
                </c:pt>
                <c:pt idx="5">
                  <c:v>1375</c:v>
                </c:pt>
                <c:pt idx="6">
                  <c:v>1105</c:v>
                </c:pt>
                <c:pt idx="7">
                  <c:v>928</c:v>
                </c:pt>
                <c:pt idx="8">
                  <c:v>844</c:v>
                </c:pt>
                <c:pt idx="9">
                  <c:v>1037</c:v>
                </c:pt>
                <c:pt idx="10">
                  <c:v>868</c:v>
                </c:pt>
                <c:pt idx="11">
                  <c:v>769</c:v>
                </c:pt>
                <c:pt idx="12">
                  <c:v>465</c:v>
                </c:pt>
                <c:pt idx="13">
                  <c:v>192</c:v>
                </c:pt>
                <c:pt idx="14">
                  <c:v>71</c:v>
                </c:pt>
                <c:pt idx="15">
                  <c:v>46</c:v>
                </c:pt>
                <c:pt idx="16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75-4F29-94DC-8D874BBF27D2}"/>
            </c:ext>
          </c:extLst>
        </c:ser>
        <c:ser>
          <c:idx val="1"/>
          <c:order val="1"/>
          <c:tx>
            <c:strRef>
              <c:f>'Table 10.36'!$S$62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10.36'!$S$63:$S$79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10.36'!$Z$63:$Z$79</c:f>
              <c:numCache>
                <c:formatCode>#,##0</c:formatCode>
                <c:ptCount val="17"/>
                <c:pt idx="0">
                  <c:v>51</c:v>
                </c:pt>
                <c:pt idx="1">
                  <c:v>505</c:v>
                </c:pt>
                <c:pt idx="2">
                  <c:v>948</c:v>
                </c:pt>
                <c:pt idx="3">
                  <c:v>986</c:v>
                </c:pt>
                <c:pt idx="4">
                  <c:v>1409</c:v>
                </c:pt>
                <c:pt idx="5">
                  <c:v>1266</c:v>
                </c:pt>
                <c:pt idx="6">
                  <c:v>1068</c:v>
                </c:pt>
                <c:pt idx="7">
                  <c:v>1031</c:v>
                </c:pt>
                <c:pt idx="8">
                  <c:v>976</c:v>
                </c:pt>
                <c:pt idx="9">
                  <c:v>1094</c:v>
                </c:pt>
                <c:pt idx="10">
                  <c:v>952</c:v>
                </c:pt>
                <c:pt idx="11">
                  <c:v>817</c:v>
                </c:pt>
                <c:pt idx="12">
                  <c:v>365</c:v>
                </c:pt>
                <c:pt idx="13">
                  <c:v>133</c:v>
                </c:pt>
                <c:pt idx="14">
                  <c:v>57</c:v>
                </c:pt>
                <c:pt idx="15">
                  <c:v>29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75-4F29-94DC-8D874BBF27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10.36'!$Z$83:$Z$90</c:f>
              <c:numCache>
                <c:formatCode>#,##0</c:formatCode>
                <c:ptCount val="8"/>
                <c:pt idx="0">
                  <c:v>596</c:v>
                </c:pt>
                <c:pt idx="1">
                  <c:v>597</c:v>
                </c:pt>
                <c:pt idx="2">
                  <c:v>1574</c:v>
                </c:pt>
                <c:pt idx="3">
                  <c:v>527</c:v>
                </c:pt>
                <c:pt idx="4">
                  <c:v>240</c:v>
                </c:pt>
                <c:pt idx="5">
                  <c:v>508</c:v>
                </c:pt>
                <c:pt idx="6">
                  <c:v>988</c:v>
                </c:pt>
                <c:pt idx="7">
                  <c:v>1584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0D-45D6-9B0B-8A168C6962FE}"/>
            </c:ext>
          </c:extLst>
        </c:ser>
        <c:ser>
          <c:idx val="1"/>
          <c:order val="1"/>
          <c:tx>
            <c:strRef>
              <c:f>'Table 10.36'!$S$92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10.36'!$S$83:$S$90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10.36'!$Z$93:$Z$100</c:f>
              <c:numCache>
                <c:formatCode>#,##0</c:formatCode>
                <c:ptCount val="8"/>
                <c:pt idx="0">
                  <c:v>431</c:v>
                </c:pt>
                <c:pt idx="1">
                  <c:v>1255</c:v>
                </c:pt>
                <c:pt idx="2">
                  <c:v>254</c:v>
                </c:pt>
                <c:pt idx="3">
                  <c:v>1529</c:v>
                </c:pt>
                <c:pt idx="4">
                  <c:v>1194</c:v>
                </c:pt>
                <c:pt idx="5">
                  <c:v>1021</c:v>
                </c:pt>
                <c:pt idx="6">
                  <c:v>54</c:v>
                </c:pt>
                <c:pt idx="7">
                  <c:v>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0D-45D6-9B0B-8A168C6962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10.4'!$V$4:$Z$4</c:f>
              <c:numCache>
                <c:formatCode>#,##0</c:formatCode>
                <c:ptCount val="5"/>
                <c:pt idx="0">
                  <c:v>17328</c:v>
                </c:pt>
                <c:pt idx="1">
                  <c:v>17237</c:v>
                </c:pt>
                <c:pt idx="2">
                  <c:v>17900</c:v>
                </c:pt>
                <c:pt idx="3">
                  <c:v>18770</c:v>
                </c:pt>
                <c:pt idx="4">
                  <c:v>20604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82-4451-990F-9B5A2F8F97D1}"/>
            </c:ext>
          </c:extLst>
        </c:ser>
        <c:ser>
          <c:idx val="1"/>
          <c:order val="1"/>
          <c:tx>
            <c:strRef>
              <c:f>'Table 10.4'!$S$7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10.4'!$V$7:$Z$7</c:f>
              <c:numCache>
                <c:formatCode>#,##0</c:formatCode>
                <c:ptCount val="5"/>
                <c:pt idx="0">
                  <c:v>12595</c:v>
                </c:pt>
                <c:pt idx="1">
                  <c:v>12525</c:v>
                </c:pt>
                <c:pt idx="2">
                  <c:v>13158</c:v>
                </c:pt>
                <c:pt idx="3">
                  <c:v>13419</c:v>
                </c:pt>
                <c:pt idx="4">
                  <c:v>14063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82-4451-990F-9B5A2F8F97D1}"/>
            </c:ext>
          </c:extLst>
        </c:ser>
        <c:ser>
          <c:idx val="2"/>
          <c:order val="2"/>
          <c:tx>
            <c:strRef>
              <c:f>'Table 10.4'!$S$11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10.4'!$V$11:$Z$11</c:f>
              <c:numCache>
                <c:formatCode>#,##0</c:formatCode>
                <c:ptCount val="5"/>
                <c:pt idx="0">
                  <c:v>14217</c:v>
                </c:pt>
                <c:pt idx="1">
                  <c:v>14165</c:v>
                </c:pt>
                <c:pt idx="2">
                  <c:v>14636</c:v>
                </c:pt>
                <c:pt idx="3">
                  <c:v>15439</c:v>
                </c:pt>
                <c:pt idx="4">
                  <c:v>17134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82-4451-990F-9B5A2F8F97D1}"/>
            </c:ext>
          </c:extLst>
        </c:ser>
        <c:ser>
          <c:idx val="3"/>
          <c:order val="3"/>
          <c:tx>
            <c:strRef>
              <c:f>'Table 10.4'!$S$12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10.4'!$V$12:$Z$12</c:f>
              <c:numCache>
                <c:formatCode>#,##0</c:formatCode>
                <c:ptCount val="5"/>
                <c:pt idx="0">
                  <c:v>3108</c:v>
                </c:pt>
                <c:pt idx="1">
                  <c:v>3076</c:v>
                </c:pt>
                <c:pt idx="2">
                  <c:v>3262</c:v>
                </c:pt>
                <c:pt idx="3">
                  <c:v>3331</c:v>
                </c:pt>
                <c:pt idx="4">
                  <c:v>3471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882-4451-990F-9B5A2F8F97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10.36'!$S$1</c:f>
              <c:strCache>
                <c:ptCount val="1"/>
                <c:pt idx="0">
                  <c:v>Mount Gambier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10.36'!$V$8:$Z$8</c:f>
              <c:numCache>
                <c:formatCode>#,##0</c:formatCode>
                <c:ptCount val="5"/>
                <c:pt idx="0">
                  <c:v>39956</c:v>
                </c:pt>
                <c:pt idx="1">
                  <c:v>39988</c:v>
                </c:pt>
                <c:pt idx="2">
                  <c:v>41215.75</c:v>
                </c:pt>
                <c:pt idx="3">
                  <c:v>41163.72</c:v>
                </c:pt>
                <c:pt idx="4">
                  <c:v>41215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33-4970-936E-B7DC171D58E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42727.89</c:v>
                </c:pt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33-4970-936E-B7DC171D58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10.37'!$S$4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10.37'!$U$4:$Y$4</c:f>
              <c:numCache>
                <c:formatCode>#,##0</c:formatCode>
                <c:ptCount val="5"/>
                <c:pt idx="1">
                  <c:v>2178</c:v>
                </c:pt>
                <c:pt idx="2">
                  <c:v>1950</c:v>
                </c:pt>
                <c:pt idx="3">
                  <c:v>2265</c:v>
                </c:pt>
                <c:pt idx="4">
                  <c:v>2312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28-414E-9B86-3F08B929A842}"/>
            </c:ext>
          </c:extLst>
        </c:ser>
        <c:ser>
          <c:idx val="1"/>
          <c:order val="1"/>
          <c:tx>
            <c:strRef>
              <c:f>'Table 10.37'!$S$7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10.37'!$U$7:$Y$7</c:f>
              <c:numCache>
                <c:formatCode>#,##0</c:formatCode>
                <c:ptCount val="5"/>
                <c:pt idx="1">
                  <c:v>1474</c:v>
                </c:pt>
                <c:pt idx="2">
                  <c:v>1246</c:v>
                </c:pt>
                <c:pt idx="3">
                  <c:v>1498</c:v>
                </c:pt>
                <c:pt idx="4">
                  <c:v>1519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28-414E-9B86-3F08B929A842}"/>
            </c:ext>
          </c:extLst>
        </c:ser>
        <c:ser>
          <c:idx val="2"/>
          <c:order val="2"/>
          <c:tx>
            <c:strRef>
              <c:f>'Table 10.37'!$S$11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10.37'!$U$11:$Y$11</c:f>
              <c:numCache>
                <c:formatCode>#,##0</c:formatCode>
                <c:ptCount val="5"/>
                <c:pt idx="1">
                  <c:v>1604</c:v>
                </c:pt>
                <c:pt idx="2">
                  <c:v>1530</c:v>
                </c:pt>
                <c:pt idx="3">
                  <c:v>1693</c:v>
                </c:pt>
                <c:pt idx="4">
                  <c:v>1717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28-414E-9B86-3F08B929A842}"/>
            </c:ext>
          </c:extLst>
        </c:ser>
        <c:ser>
          <c:idx val="3"/>
          <c:order val="3"/>
          <c:tx>
            <c:strRef>
              <c:f>'Table 10.37'!$S$12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10.37'!$U$12:$Y$12</c:f>
              <c:numCache>
                <c:formatCode>#,##0</c:formatCode>
                <c:ptCount val="5"/>
                <c:pt idx="1">
                  <c:v>575</c:v>
                </c:pt>
                <c:pt idx="2">
                  <c:v>422</c:v>
                </c:pt>
                <c:pt idx="3">
                  <c:v>573</c:v>
                </c:pt>
                <c:pt idx="4">
                  <c:v>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28-414E-9B86-3F08B929A8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10.37'!$S$1</c:f>
              <c:strCache>
                <c:ptCount val="1"/>
                <c:pt idx="0">
                  <c:v>Mount Remarkable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10.37'!$AB$15:$AB$33</c:f>
              <c:numCache>
                <c:formatCode>0.0%</c:formatCode>
                <c:ptCount val="19"/>
                <c:pt idx="0">
                  <c:v>0.14496919917864476</c:v>
                </c:pt>
                <c:pt idx="1">
                  <c:v>2.0123203285420943E-2</c:v>
                </c:pt>
                <c:pt idx="2">
                  <c:v>4.0657084188911702E-2</c:v>
                </c:pt>
                <c:pt idx="3">
                  <c:v>6.9815195071868579E-3</c:v>
                </c:pt>
                <c:pt idx="4">
                  <c:v>5.2156057494866528E-2</c:v>
                </c:pt>
                <c:pt idx="5">
                  <c:v>2.6283367556468172E-2</c:v>
                </c:pt>
                <c:pt idx="6">
                  <c:v>4.7227926078028747E-2</c:v>
                </c:pt>
                <c:pt idx="7">
                  <c:v>5.6262833675564679E-2</c:v>
                </c:pt>
                <c:pt idx="8">
                  <c:v>3.4086242299794664E-2</c:v>
                </c:pt>
                <c:pt idx="9">
                  <c:v>8.2135523613963042E-3</c:v>
                </c:pt>
                <c:pt idx="10">
                  <c:v>1.3963039014373716E-2</c:v>
                </c:pt>
                <c:pt idx="11">
                  <c:v>1.724845995893224E-2</c:v>
                </c:pt>
                <c:pt idx="12">
                  <c:v>2.299794661190965E-2</c:v>
                </c:pt>
                <c:pt idx="13">
                  <c:v>4.5174537987679675E-2</c:v>
                </c:pt>
                <c:pt idx="14">
                  <c:v>6.7761806981519512E-2</c:v>
                </c:pt>
                <c:pt idx="15">
                  <c:v>8.1724845995893219E-2</c:v>
                </c:pt>
                <c:pt idx="16">
                  <c:v>0.11827515400410678</c:v>
                </c:pt>
                <c:pt idx="17">
                  <c:v>7.8028747433264885E-3</c:v>
                </c:pt>
                <c:pt idx="18">
                  <c:v>3.9425051334702262E-2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99-4A6D-9E52-DCE5CA0B3AC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99-4A6D-9E52-DCE5CA0B3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10.37'!$S$63:$S$79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10.37'!$Y$44:$Y$60</c:f>
              <c:numCache>
                <c:formatCode>#,##0</c:formatCode>
                <c:ptCount val="17"/>
                <c:pt idx="0">
                  <c:v>2</c:v>
                </c:pt>
                <c:pt idx="1">
                  <c:v>30</c:v>
                </c:pt>
                <c:pt idx="2">
                  <c:v>51</c:v>
                </c:pt>
                <c:pt idx="3">
                  <c:v>100</c:v>
                </c:pt>
                <c:pt idx="4">
                  <c:v>91</c:v>
                </c:pt>
                <c:pt idx="5">
                  <c:v>91</c:v>
                </c:pt>
                <c:pt idx="6">
                  <c:v>72</c:v>
                </c:pt>
                <c:pt idx="7">
                  <c:v>68</c:v>
                </c:pt>
                <c:pt idx="8">
                  <c:v>103</c:v>
                </c:pt>
                <c:pt idx="9">
                  <c:v>126</c:v>
                </c:pt>
                <c:pt idx="10">
                  <c:v>159</c:v>
                </c:pt>
                <c:pt idx="11">
                  <c:v>189</c:v>
                </c:pt>
                <c:pt idx="12">
                  <c:v>71</c:v>
                </c:pt>
                <c:pt idx="13">
                  <c:v>40</c:v>
                </c:pt>
                <c:pt idx="14">
                  <c:v>20</c:v>
                </c:pt>
                <c:pt idx="15">
                  <c:v>4</c:v>
                </c:pt>
                <c:pt idx="1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1C-4F94-9F1C-EB55493A4CCD}"/>
            </c:ext>
          </c:extLst>
        </c:ser>
        <c:ser>
          <c:idx val="1"/>
          <c:order val="1"/>
          <c:tx>
            <c:strRef>
              <c:f>'Table 10.37'!$S$62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10.37'!$S$63:$S$79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10.37'!$Y$63:$Y$79</c:f>
              <c:numCache>
                <c:formatCode>#,##0</c:formatCode>
                <c:ptCount val="17"/>
                <c:pt idx="0">
                  <c:v>7</c:v>
                </c:pt>
                <c:pt idx="1">
                  <c:v>22</c:v>
                </c:pt>
                <c:pt idx="2">
                  <c:v>41</c:v>
                </c:pt>
                <c:pt idx="3">
                  <c:v>75</c:v>
                </c:pt>
                <c:pt idx="4">
                  <c:v>64</c:v>
                </c:pt>
                <c:pt idx="5">
                  <c:v>69</c:v>
                </c:pt>
                <c:pt idx="6">
                  <c:v>93</c:v>
                </c:pt>
                <c:pt idx="7">
                  <c:v>89</c:v>
                </c:pt>
                <c:pt idx="8">
                  <c:v>87</c:v>
                </c:pt>
                <c:pt idx="9">
                  <c:v>118</c:v>
                </c:pt>
                <c:pt idx="10">
                  <c:v>174</c:v>
                </c:pt>
                <c:pt idx="11">
                  <c:v>128</c:v>
                </c:pt>
                <c:pt idx="12">
                  <c:v>70</c:v>
                </c:pt>
                <c:pt idx="13">
                  <c:v>23</c:v>
                </c:pt>
                <c:pt idx="14">
                  <c:v>12</c:v>
                </c:pt>
                <c:pt idx="15">
                  <c:v>5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1C-4F94-9F1C-EB55493A4C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10.37'!$S$83:$S$90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10.37'!$Y$83:$Y$90</c:f>
              <c:numCache>
                <c:formatCode>#,##0</c:formatCode>
                <c:ptCount val="8"/>
                <c:pt idx="0">
                  <c:v>43</c:v>
                </c:pt>
                <c:pt idx="1">
                  <c:v>45</c:v>
                </c:pt>
                <c:pt idx="2">
                  <c:v>135</c:v>
                </c:pt>
                <c:pt idx="3">
                  <c:v>33</c:v>
                </c:pt>
                <c:pt idx="4">
                  <c:v>18</c:v>
                </c:pt>
                <c:pt idx="5">
                  <c:v>10</c:v>
                </c:pt>
                <c:pt idx="6">
                  <c:v>92</c:v>
                </c:pt>
                <c:pt idx="7">
                  <c:v>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C5-4B8E-B4BA-2B1ADA38EC0D}"/>
            </c:ext>
          </c:extLst>
        </c:ser>
        <c:ser>
          <c:idx val="1"/>
          <c:order val="1"/>
          <c:tx>
            <c:strRef>
              <c:f>'Table 10.37'!$S$92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10.37'!$S$83:$S$90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10.37'!$Y$93:$Y$100</c:f>
              <c:numCache>
                <c:formatCode>#,##0</c:formatCode>
                <c:ptCount val="8"/>
                <c:pt idx="0">
                  <c:v>45</c:v>
                </c:pt>
                <c:pt idx="1">
                  <c:v>159</c:v>
                </c:pt>
                <c:pt idx="2">
                  <c:v>24</c:v>
                </c:pt>
                <c:pt idx="3">
                  <c:v>111</c:v>
                </c:pt>
                <c:pt idx="4">
                  <c:v>100</c:v>
                </c:pt>
                <c:pt idx="5">
                  <c:v>33</c:v>
                </c:pt>
                <c:pt idx="6">
                  <c:v>9</c:v>
                </c:pt>
                <c:pt idx="7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C5-4B8E-B4BA-2B1ADA38E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10.37'!$S$1</c:f>
              <c:strCache>
                <c:ptCount val="1"/>
                <c:pt idx="0">
                  <c:v>Mount Remarkable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10.37'!$U$8:$Y$8</c:f>
              <c:numCache>
                <c:formatCode>#,##0</c:formatCode>
                <c:ptCount val="5"/>
                <c:pt idx="1">
                  <c:v>35201.379999999997</c:v>
                </c:pt>
                <c:pt idx="2">
                  <c:v>34171</c:v>
                </c:pt>
                <c:pt idx="3">
                  <c:v>34753.78</c:v>
                </c:pt>
                <c:pt idx="4">
                  <c:v>35931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40-42D6-8B00-09FE62C009E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40-42D6-8B00-09FE62C009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10.37'!$S$4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10.37'!$V$4:$Z$4</c:f>
              <c:numCache>
                <c:formatCode>#,##0</c:formatCode>
                <c:ptCount val="5"/>
                <c:pt idx="0">
                  <c:v>2178</c:v>
                </c:pt>
                <c:pt idx="1">
                  <c:v>1950</c:v>
                </c:pt>
                <c:pt idx="2">
                  <c:v>2265</c:v>
                </c:pt>
                <c:pt idx="3">
                  <c:v>2312</c:v>
                </c:pt>
                <c:pt idx="4">
                  <c:v>2433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93-48C3-AECC-A8C3DE100724}"/>
            </c:ext>
          </c:extLst>
        </c:ser>
        <c:ser>
          <c:idx val="1"/>
          <c:order val="1"/>
          <c:tx>
            <c:strRef>
              <c:f>'Table 10.37'!$S$7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10.37'!$V$7:$Z$7</c:f>
              <c:numCache>
                <c:formatCode>#,##0</c:formatCode>
                <c:ptCount val="5"/>
                <c:pt idx="0">
                  <c:v>1474</c:v>
                </c:pt>
                <c:pt idx="1">
                  <c:v>1246</c:v>
                </c:pt>
                <c:pt idx="2">
                  <c:v>1498</c:v>
                </c:pt>
                <c:pt idx="3">
                  <c:v>1519</c:v>
                </c:pt>
                <c:pt idx="4">
                  <c:v>1553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93-48C3-AECC-A8C3DE100724}"/>
            </c:ext>
          </c:extLst>
        </c:ser>
        <c:ser>
          <c:idx val="2"/>
          <c:order val="2"/>
          <c:tx>
            <c:strRef>
              <c:f>'Table 10.37'!$S$11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10.37'!$V$11:$Z$11</c:f>
              <c:numCache>
                <c:formatCode>#,##0</c:formatCode>
                <c:ptCount val="5"/>
                <c:pt idx="0">
                  <c:v>1604</c:v>
                </c:pt>
                <c:pt idx="1">
                  <c:v>1530</c:v>
                </c:pt>
                <c:pt idx="2">
                  <c:v>1693</c:v>
                </c:pt>
                <c:pt idx="3">
                  <c:v>1717</c:v>
                </c:pt>
                <c:pt idx="4">
                  <c:v>1832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93-48C3-AECC-A8C3DE100724}"/>
            </c:ext>
          </c:extLst>
        </c:ser>
        <c:ser>
          <c:idx val="3"/>
          <c:order val="3"/>
          <c:tx>
            <c:strRef>
              <c:f>'Table 10.37'!$S$12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10.37'!$V$12:$Z$12</c:f>
              <c:numCache>
                <c:formatCode>#,##0</c:formatCode>
                <c:ptCount val="5"/>
                <c:pt idx="0">
                  <c:v>575</c:v>
                </c:pt>
                <c:pt idx="1">
                  <c:v>422</c:v>
                </c:pt>
                <c:pt idx="2">
                  <c:v>573</c:v>
                </c:pt>
                <c:pt idx="3">
                  <c:v>595</c:v>
                </c:pt>
                <c:pt idx="4">
                  <c:v>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93-48C3-AECC-A8C3DE100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10.37'!$S$1</c:f>
              <c:strCache>
                <c:ptCount val="1"/>
                <c:pt idx="0">
                  <c:v>Mount Remarkable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10.37'!$AB$15:$AB$33</c:f>
              <c:numCache>
                <c:formatCode>0.0%</c:formatCode>
                <c:ptCount val="19"/>
                <c:pt idx="0">
                  <c:v>0.14496919917864476</c:v>
                </c:pt>
                <c:pt idx="1">
                  <c:v>2.0123203285420943E-2</c:v>
                </c:pt>
                <c:pt idx="2">
                  <c:v>4.0657084188911702E-2</c:v>
                </c:pt>
                <c:pt idx="3">
                  <c:v>6.9815195071868579E-3</c:v>
                </c:pt>
                <c:pt idx="4">
                  <c:v>5.2156057494866528E-2</c:v>
                </c:pt>
                <c:pt idx="5">
                  <c:v>2.6283367556468172E-2</c:v>
                </c:pt>
                <c:pt idx="6">
                  <c:v>4.7227926078028747E-2</c:v>
                </c:pt>
                <c:pt idx="7">
                  <c:v>5.6262833675564679E-2</c:v>
                </c:pt>
                <c:pt idx="8">
                  <c:v>3.4086242299794664E-2</c:v>
                </c:pt>
                <c:pt idx="9">
                  <c:v>8.2135523613963042E-3</c:v>
                </c:pt>
                <c:pt idx="10">
                  <c:v>1.3963039014373716E-2</c:v>
                </c:pt>
                <c:pt idx="11">
                  <c:v>1.724845995893224E-2</c:v>
                </c:pt>
                <c:pt idx="12">
                  <c:v>2.299794661190965E-2</c:v>
                </c:pt>
                <c:pt idx="13">
                  <c:v>4.5174537987679675E-2</c:v>
                </c:pt>
                <c:pt idx="14">
                  <c:v>6.7761806981519512E-2</c:v>
                </c:pt>
                <c:pt idx="15">
                  <c:v>8.1724845995893219E-2</c:v>
                </c:pt>
                <c:pt idx="16">
                  <c:v>0.11827515400410678</c:v>
                </c:pt>
                <c:pt idx="17">
                  <c:v>7.8028747433264885E-3</c:v>
                </c:pt>
                <c:pt idx="18">
                  <c:v>3.9425051334702262E-2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56-4AA0-B57F-B8B8CAC9379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56-4AA0-B57F-B8B8CAC93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10.37'!$S$63:$S$79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10.37'!$Z$44:$Z$60</c:f>
              <c:numCache>
                <c:formatCode>#,##0</c:formatCode>
                <c:ptCount val="17"/>
                <c:pt idx="0">
                  <c:v>3</c:v>
                </c:pt>
                <c:pt idx="1">
                  <c:v>27</c:v>
                </c:pt>
                <c:pt idx="2">
                  <c:v>51</c:v>
                </c:pt>
                <c:pt idx="3">
                  <c:v>90</c:v>
                </c:pt>
                <c:pt idx="4">
                  <c:v>106</c:v>
                </c:pt>
                <c:pt idx="5">
                  <c:v>95</c:v>
                </c:pt>
                <c:pt idx="6">
                  <c:v>96</c:v>
                </c:pt>
                <c:pt idx="7">
                  <c:v>55</c:v>
                </c:pt>
                <c:pt idx="8">
                  <c:v>114</c:v>
                </c:pt>
                <c:pt idx="9">
                  <c:v>104</c:v>
                </c:pt>
                <c:pt idx="10">
                  <c:v>134</c:v>
                </c:pt>
                <c:pt idx="11">
                  <c:v>182</c:v>
                </c:pt>
                <c:pt idx="12">
                  <c:v>106</c:v>
                </c:pt>
                <c:pt idx="13">
                  <c:v>35</c:v>
                </c:pt>
                <c:pt idx="14">
                  <c:v>25</c:v>
                </c:pt>
                <c:pt idx="15">
                  <c:v>6</c:v>
                </c:pt>
                <c:pt idx="1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97-43B9-AC69-3B75BE652012}"/>
            </c:ext>
          </c:extLst>
        </c:ser>
        <c:ser>
          <c:idx val="1"/>
          <c:order val="1"/>
          <c:tx>
            <c:strRef>
              <c:f>'Table 10.37'!$S$62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10.37'!$S$63:$S$79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10.37'!$Z$63:$Z$79</c:f>
              <c:numCache>
                <c:formatCode>#,##0</c:formatCode>
                <c:ptCount val="17"/>
                <c:pt idx="0">
                  <c:v>6</c:v>
                </c:pt>
                <c:pt idx="1">
                  <c:v>38</c:v>
                </c:pt>
                <c:pt idx="2">
                  <c:v>61</c:v>
                </c:pt>
                <c:pt idx="3">
                  <c:v>96</c:v>
                </c:pt>
                <c:pt idx="4">
                  <c:v>95</c:v>
                </c:pt>
                <c:pt idx="5">
                  <c:v>72</c:v>
                </c:pt>
                <c:pt idx="6">
                  <c:v>81</c:v>
                </c:pt>
                <c:pt idx="7">
                  <c:v>92</c:v>
                </c:pt>
                <c:pt idx="8">
                  <c:v>89</c:v>
                </c:pt>
                <c:pt idx="9">
                  <c:v>132</c:v>
                </c:pt>
                <c:pt idx="10">
                  <c:v>143</c:v>
                </c:pt>
                <c:pt idx="11">
                  <c:v>170</c:v>
                </c:pt>
                <c:pt idx="12">
                  <c:v>75</c:v>
                </c:pt>
                <c:pt idx="13">
                  <c:v>31</c:v>
                </c:pt>
                <c:pt idx="14">
                  <c:v>14</c:v>
                </c:pt>
                <c:pt idx="15">
                  <c:v>4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97-43B9-AC69-3B75BE652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10.37'!$Z$83:$Z$90</c:f>
              <c:numCache>
                <c:formatCode>#,##0</c:formatCode>
                <c:ptCount val="8"/>
                <c:pt idx="0">
                  <c:v>50</c:v>
                </c:pt>
                <c:pt idx="1">
                  <c:v>51</c:v>
                </c:pt>
                <c:pt idx="2">
                  <c:v>139</c:v>
                </c:pt>
                <c:pt idx="3">
                  <c:v>24</c:v>
                </c:pt>
                <c:pt idx="4">
                  <c:v>17</c:v>
                </c:pt>
                <c:pt idx="5">
                  <c:v>13</c:v>
                </c:pt>
                <c:pt idx="6">
                  <c:v>95</c:v>
                </c:pt>
                <c:pt idx="7">
                  <c:v>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A2-4A14-A98B-94B03ACAF6C4}"/>
            </c:ext>
          </c:extLst>
        </c:ser>
        <c:ser>
          <c:idx val="1"/>
          <c:order val="1"/>
          <c:tx>
            <c:strRef>
              <c:f>'Table 10.37'!$S$92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10.37'!$S$83:$S$90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10.37'!$Z$93:$Z$100</c:f>
              <c:numCache>
                <c:formatCode>#,##0</c:formatCode>
                <c:ptCount val="8"/>
                <c:pt idx="0">
                  <c:v>49</c:v>
                </c:pt>
                <c:pt idx="1">
                  <c:v>167</c:v>
                </c:pt>
                <c:pt idx="2">
                  <c:v>24</c:v>
                </c:pt>
                <c:pt idx="3">
                  <c:v>104</c:v>
                </c:pt>
                <c:pt idx="4">
                  <c:v>110</c:v>
                </c:pt>
                <c:pt idx="5">
                  <c:v>38</c:v>
                </c:pt>
                <c:pt idx="6">
                  <c:v>13</c:v>
                </c:pt>
                <c:pt idx="7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A2-4A14-A98B-94B03ACAF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10.4'!$S$1</c:f>
              <c:strCache>
                <c:ptCount val="1"/>
                <c:pt idx="0">
                  <c:v>Alexandrina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10.4'!$AB$15:$AB$33</c:f>
              <c:numCache>
                <c:formatCode>0.0%</c:formatCode>
                <c:ptCount val="19"/>
                <c:pt idx="0">
                  <c:v>6.6255703329773805E-2</c:v>
                </c:pt>
                <c:pt idx="1">
                  <c:v>1.499854383069605E-2</c:v>
                </c:pt>
                <c:pt idx="2">
                  <c:v>6.0091253276380936E-2</c:v>
                </c:pt>
                <c:pt idx="3">
                  <c:v>8.4943209397145905E-3</c:v>
                </c:pt>
                <c:pt idx="4">
                  <c:v>7.4507329385496548E-2</c:v>
                </c:pt>
                <c:pt idx="5">
                  <c:v>2.2861858072031841E-2</c:v>
                </c:pt>
                <c:pt idx="6">
                  <c:v>9.581594019998059E-2</c:v>
                </c:pt>
                <c:pt idx="7">
                  <c:v>7.7031356179011745E-2</c:v>
                </c:pt>
                <c:pt idx="8">
                  <c:v>3.0870789243762742E-2</c:v>
                </c:pt>
                <c:pt idx="9">
                  <c:v>5.5819823318124457E-3</c:v>
                </c:pt>
                <c:pt idx="10">
                  <c:v>2.6162508494320939E-2</c:v>
                </c:pt>
                <c:pt idx="11">
                  <c:v>1.4707309969905834E-2</c:v>
                </c:pt>
                <c:pt idx="12">
                  <c:v>5.1451315406271236E-2</c:v>
                </c:pt>
                <c:pt idx="13">
                  <c:v>7.0915445102417235E-2</c:v>
                </c:pt>
                <c:pt idx="14">
                  <c:v>5.1596932336666346E-2</c:v>
                </c:pt>
                <c:pt idx="15">
                  <c:v>7.0332977380836811E-2</c:v>
                </c:pt>
                <c:pt idx="16">
                  <c:v>0.13809338899136006</c:v>
                </c:pt>
                <c:pt idx="17">
                  <c:v>1.8687506067372101E-2</c:v>
                </c:pt>
                <c:pt idx="18">
                  <c:v>4.3782157072128916E-2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C3-4FAA-AABD-531B8B7CBCC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C3-4FAA-AABD-531B8B7CB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10.37'!$S$1</c:f>
              <c:strCache>
                <c:ptCount val="1"/>
                <c:pt idx="0">
                  <c:v>Mount Remarkable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10.37'!$V$8:$Z$8</c:f>
              <c:numCache>
                <c:formatCode>#,##0</c:formatCode>
                <c:ptCount val="5"/>
                <c:pt idx="0">
                  <c:v>35201.379999999997</c:v>
                </c:pt>
                <c:pt idx="1">
                  <c:v>34171</c:v>
                </c:pt>
                <c:pt idx="2">
                  <c:v>34753.78</c:v>
                </c:pt>
                <c:pt idx="3">
                  <c:v>35931</c:v>
                </c:pt>
                <c:pt idx="4">
                  <c:v>34230.36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50-4773-8CA9-A63FCE461C3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42727.89</c:v>
                </c:pt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50-4773-8CA9-A63FCE461C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10.38'!$S$4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10.38'!$U$4:$Y$4</c:f>
              <c:numCache>
                <c:formatCode>#,##0</c:formatCode>
                <c:ptCount val="5"/>
                <c:pt idx="1">
                  <c:v>15633</c:v>
                </c:pt>
                <c:pt idx="2">
                  <c:v>14838</c:v>
                </c:pt>
                <c:pt idx="3">
                  <c:v>14885</c:v>
                </c:pt>
                <c:pt idx="4">
                  <c:v>15858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9F-44D9-AC54-259E6D5D9BC2}"/>
            </c:ext>
          </c:extLst>
        </c:ser>
        <c:ser>
          <c:idx val="1"/>
          <c:order val="1"/>
          <c:tx>
            <c:strRef>
              <c:f>'Table 10.38'!$S$7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10.38'!$U$7:$Y$7</c:f>
              <c:numCache>
                <c:formatCode>#,##0</c:formatCode>
                <c:ptCount val="5"/>
                <c:pt idx="1">
                  <c:v>10740</c:v>
                </c:pt>
                <c:pt idx="2">
                  <c:v>10366</c:v>
                </c:pt>
                <c:pt idx="3">
                  <c:v>10509</c:v>
                </c:pt>
                <c:pt idx="4">
                  <c:v>10812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9F-44D9-AC54-259E6D5D9BC2}"/>
            </c:ext>
          </c:extLst>
        </c:ser>
        <c:ser>
          <c:idx val="2"/>
          <c:order val="2"/>
          <c:tx>
            <c:strRef>
              <c:f>'Table 10.38'!$S$11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10.38'!$U$11:$Y$11</c:f>
              <c:numCache>
                <c:formatCode>#,##0</c:formatCode>
                <c:ptCount val="5"/>
                <c:pt idx="1">
                  <c:v>13719</c:v>
                </c:pt>
                <c:pt idx="2">
                  <c:v>12982</c:v>
                </c:pt>
                <c:pt idx="3">
                  <c:v>13014</c:v>
                </c:pt>
                <c:pt idx="4">
                  <c:v>13949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9F-44D9-AC54-259E6D5D9BC2}"/>
            </c:ext>
          </c:extLst>
        </c:ser>
        <c:ser>
          <c:idx val="3"/>
          <c:order val="3"/>
          <c:tx>
            <c:strRef>
              <c:f>'Table 10.38'!$S$12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10.38'!$U$12:$Y$12</c:f>
              <c:numCache>
                <c:formatCode>#,##0</c:formatCode>
                <c:ptCount val="5"/>
                <c:pt idx="1">
                  <c:v>1912</c:v>
                </c:pt>
                <c:pt idx="2">
                  <c:v>1857</c:v>
                </c:pt>
                <c:pt idx="3">
                  <c:v>1872</c:v>
                </c:pt>
                <c:pt idx="4">
                  <c:v>1909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9F-44D9-AC54-259E6D5D9B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10.38'!$S$1</c:f>
              <c:strCache>
                <c:ptCount val="1"/>
                <c:pt idx="0">
                  <c:v>Murray Bridge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10.38'!$AB$15:$AB$33</c:f>
              <c:numCache>
                <c:formatCode>0.0%</c:formatCode>
                <c:ptCount val="19"/>
                <c:pt idx="0">
                  <c:v>7.4413381405520423E-2</c:v>
                </c:pt>
                <c:pt idx="1">
                  <c:v>8.8657722087593822E-3</c:v>
                </c:pt>
                <c:pt idx="2">
                  <c:v>6.8089130563272066E-2</c:v>
                </c:pt>
                <c:pt idx="3">
                  <c:v>7.8609846917666523E-3</c:v>
                </c:pt>
                <c:pt idx="4">
                  <c:v>5.6740942136060048E-2</c:v>
                </c:pt>
                <c:pt idx="5">
                  <c:v>2.3346533483066374E-2</c:v>
                </c:pt>
                <c:pt idx="6">
                  <c:v>0.11194515042260181</c:v>
                </c:pt>
                <c:pt idx="7">
                  <c:v>6.8680182043856022E-2</c:v>
                </c:pt>
                <c:pt idx="8">
                  <c:v>3.918671316271647E-2</c:v>
                </c:pt>
                <c:pt idx="9">
                  <c:v>4.0191500679709205E-3</c:v>
                </c:pt>
                <c:pt idx="10">
                  <c:v>2.44104261481175E-2</c:v>
                </c:pt>
                <c:pt idx="11">
                  <c:v>2.0627696672380163E-2</c:v>
                </c:pt>
                <c:pt idx="12">
                  <c:v>3.8891187422424492E-2</c:v>
                </c:pt>
                <c:pt idx="13">
                  <c:v>0.12660322714108399</c:v>
                </c:pt>
                <c:pt idx="14">
                  <c:v>5.4967787694308178E-2</c:v>
                </c:pt>
                <c:pt idx="15">
                  <c:v>5.2189845735563567E-2</c:v>
                </c:pt>
                <c:pt idx="16">
                  <c:v>0.11998345055854365</c:v>
                </c:pt>
                <c:pt idx="17">
                  <c:v>2.3523848927241561E-2</c:v>
                </c:pt>
                <c:pt idx="18">
                  <c:v>3.3512618949110465E-2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AB-44E5-B58B-1C093ED4871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AB-44E5-B58B-1C093ED487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10.38'!$S$63:$S$79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10.38'!$Y$44:$Y$60</c:f>
              <c:numCache>
                <c:formatCode>#,##0</c:formatCode>
                <c:ptCount val="17"/>
                <c:pt idx="0">
                  <c:v>19</c:v>
                </c:pt>
                <c:pt idx="1">
                  <c:v>215</c:v>
                </c:pt>
                <c:pt idx="2">
                  <c:v>497</c:v>
                </c:pt>
                <c:pt idx="3">
                  <c:v>798</c:v>
                </c:pt>
                <c:pt idx="4">
                  <c:v>1049</c:v>
                </c:pt>
                <c:pt idx="5">
                  <c:v>950</c:v>
                </c:pt>
                <c:pt idx="6">
                  <c:v>779</c:v>
                </c:pt>
                <c:pt idx="7">
                  <c:v>689</c:v>
                </c:pt>
                <c:pt idx="8">
                  <c:v>647</c:v>
                </c:pt>
                <c:pt idx="9">
                  <c:v>785</c:v>
                </c:pt>
                <c:pt idx="10">
                  <c:v>698</c:v>
                </c:pt>
                <c:pt idx="11">
                  <c:v>576</c:v>
                </c:pt>
                <c:pt idx="12">
                  <c:v>269</c:v>
                </c:pt>
                <c:pt idx="13">
                  <c:v>146</c:v>
                </c:pt>
                <c:pt idx="14">
                  <c:v>48</c:v>
                </c:pt>
                <c:pt idx="15">
                  <c:v>24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1E-41E7-A519-82205BC74400}"/>
            </c:ext>
          </c:extLst>
        </c:ser>
        <c:ser>
          <c:idx val="1"/>
          <c:order val="1"/>
          <c:tx>
            <c:strRef>
              <c:f>'Table 10.38'!$S$62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10.38'!$S$63:$S$79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10.38'!$Y$63:$Y$79</c:f>
              <c:numCache>
                <c:formatCode>#,##0</c:formatCode>
                <c:ptCount val="17"/>
                <c:pt idx="0">
                  <c:v>17</c:v>
                </c:pt>
                <c:pt idx="1">
                  <c:v>272</c:v>
                </c:pt>
                <c:pt idx="2">
                  <c:v>580</c:v>
                </c:pt>
                <c:pt idx="3">
                  <c:v>725</c:v>
                </c:pt>
                <c:pt idx="4">
                  <c:v>847</c:v>
                </c:pt>
                <c:pt idx="5">
                  <c:v>767</c:v>
                </c:pt>
                <c:pt idx="6">
                  <c:v>685</c:v>
                </c:pt>
                <c:pt idx="7">
                  <c:v>603</c:v>
                </c:pt>
                <c:pt idx="8">
                  <c:v>670</c:v>
                </c:pt>
                <c:pt idx="9">
                  <c:v>798</c:v>
                </c:pt>
                <c:pt idx="10">
                  <c:v>733</c:v>
                </c:pt>
                <c:pt idx="11">
                  <c:v>533</c:v>
                </c:pt>
                <c:pt idx="12">
                  <c:v>233</c:v>
                </c:pt>
                <c:pt idx="13">
                  <c:v>101</c:v>
                </c:pt>
                <c:pt idx="14">
                  <c:v>37</c:v>
                </c:pt>
                <c:pt idx="15">
                  <c:v>24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1E-41E7-A519-82205BC74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10.38'!$S$83:$S$90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10.38'!$Y$83:$Y$90</c:f>
              <c:numCache>
                <c:formatCode>#,##0</c:formatCode>
                <c:ptCount val="8"/>
                <c:pt idx="0">
                  <c:v>487</c:v>
                </c:pt>
                <c:pt idx="1">
                  <c:v>287</c:v>
                </c:pt>
                <c:pt idx="2">
                  <c:v>893</c:v>
                </c:pt>
                <c:pt idx="3">
                  <c:v>336</c:v>
                </c:pt>
                <c:pt idx="4">
                  <c:v>152</c:v>
                </c:pt>
                <c:pt idx="5">
                  <c:v>280</c:v>
                </c:pt>
                <c:pt idx="6">
                  <c:v>690</c:v>
                </c:pt>
                <c:pt idx="7">
                  <c:v>1279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E3-4DAC-9D61-C2C8442E977B}"/>
            </c:ext>
          </c:extLst>
        </c:ser>
        <c:ser>
          <c:idx val="1"/>
          <c:order val="1"/>
          <c:tx>
            <c:strRef>
              <c:f>'Table 10.38'!$S$92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10.38'!$S$83:$S$90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10.38'!$Y$93:$Y$100</c:f>
              <c:numCache>
                <c:formatCode>#,##0</c:formatCode>
                <c:ptCount val="8"/>
                <c:pt idx="0">
                  <c:v>371</c:v>
                </c:pt>
                <c:pt idx="1">
                  <c:v>583</c:v>
                </c:pt>
                <c:pt idx="2">
                  <c:v>156</c:v>
                </c:pt>
                <c:pt idx="3">
                  <c:v>1022</c:v>
                </c:pt>
                <c:pt idx="4">
                  <c:v>664</c:v>
                </c:pt>
                <c:pt idx="5">
                  <c:v>623</c:v>
                </c:pt>
                <c:pt idx="6">
                  <c:v>103</c:v>
                </c:pt>
                <c:pt idx="7">
                  <c:v>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E3-4DAC-9D61-C2C8442E97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10.38'!$S$1</c:f>
              <c:strCache>
                <c:ptCount val="1"/>
                <c:pt idx="0">
                  <c:v>Murray Bridge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10.38'!$U$8:$Y$8</c:f>
              <c:numCache>
                <c:formatCode>#,##0</c:formatCode>
                <c:ptCount val="5"/>
                <c:pt idx="1">
                  <c:v>37508.29</c:v>
                </c:pt>
                <c:pt idx="2">
                  <c:v>40043</c:v>
                </c:pt>
                <c:pt idx="3">
                  <c:v>39897.57</c:v>
                </c:pt>
                <c:pt idx="4">
                  <c:v>40857.19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9C-4C52-A330-C3249AE5285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9C-4C52-A330-C3249AE528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10.38'!$S$4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10.38'!$V$4:$Z$4</c:f>
              <c:numCache>
                <c:formatCode>#,##0</c:formatCode>
                <c:ptCount val="5"/>
                <c:pt idx="0">
                  <c:v>15633</c:v>
                </c:pt>
                <c:pt idx="1">
                  <c:v>14838</c:v>
                </c:pt>
                <c:pt idx="2">
                  <c:v>14885</c:v>
                </c:pt>
                <c:pt idx="3">
                  <c:v>15858</c:v>
                </c:pt>
                <c:pt idx="4">
                  <c:v>16919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B4-41DE-93B8-1700E0590808}"/>
            </c:ext>
          </c:extLst>
        </c:ser>
        <c:ser>
          <c:idx val="1"/>
          <c:order val="1"/>
          <c:tx>
            <c:strRef>
              <c:f>'Table 10.38'!$S$7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10.38'!$V$7:$Z$7</c:f>
              <c:numCache>
                <c:formatCode>#,##0</c:formatCode>
                <c:ptCount val="5"/>
                <c:pt idx="0">
                  <c:v>10740</c:v>
                </c:pt>
                <c:pt idx="1">
                  <c:v>10366</c:v>
                </c:pt>
                <c:pt idx="2">
                  <c:v>10509</c:v>
                </c:pt>
                <c:pt idx="3">
                  <c:v>10812</c:v>
                </c:pt>
                <c:pt idx="4">
                  <c:v>11223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B4-41DE-93B8-1700E0590808}"/>
            </c:ext>
          </c:extLst>
        </c:ser>
        <c:ser>
          <c:idx val="2"/>
          <c:order val="2"/>
          <c:tx>
            <c:strRef>
              <c:f>'Table 10.38'!$S$11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10.38'!$V$11:$Z$11</c:f>
              <c:numCache>
                <c:formatCode>#,##0</c:formatCode>
                <c:ptCount val="5"/>
                <c:pt idx="0">
                  <c:v>13719</c:v>
                </c:pt>
                <c:pt idx="1">
                  <c:v>12982</c:v>
                </c:pt>
                <c:pt idx="2">
                  <c:v>13014</c:v>
                </c:pt>
                <c:pt idx="3">
                  <c:v>13949</c:v>
                </c:pt>
                <c:pt idx="4">
                  <c:v>14985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B4-41DE-93B8-1700E0590808}"/>
            </c:ext>
          </c:extLst>
        </c:ser>
        <c:ser>
          <c:idx val="3"/>
          <c:order val="3"/>
          <c:tx>
            <c:strRef>
              <c:f>'Table 10.38'!$S$12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10.38'!$V$12:$Z$12</c:f>
              <c:numCache>
                <c:formatCode>#,##0</c:formatCode>
                <c:ptCount val="5"/>
                <c:pt idx="0">
                  <c:v>1912</c:v>
                </c:pt>
                <c:pt idx="1">
                  <c:v>1857</c:v>
                </c:pt>
                <c:pt idx="2">
                  <c:v>1872</c:v>
                </c:pt>
                <c:pt idx="3">
                  <c:v>1909</c:v>
                </c:pt>
                <c:pt idx="4">
                  <c:v>1938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1B4-41DE-93B8-1700E0590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10.38'!$S$1</c:f>
              <c:strCache>
                <c:ptCount val="1"/>
                <c:pt idx="0">
                  <c:v>Murray Bridge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10.38'!$AB$15:$AB$33</c:f>
              <c:numCache>
                <c:formatCode>0.0%</c:formatCode>
                <c:ptCount val="19"/>
                <c:pt idx="0">
                  <c:v>7.4413381405520423E-2</c:v>
                </c:pt>
                <c:pt idx="1">
                  <c:v>8.8657722087593822E-3</c:v>
                </c:pt>
                <c:pt idx="2">
                  <c:v>6.8089130563272066E-2</c:v>
                </c:pt>
                <c:pt idx="3">
                  <c:v>7.8609846917666523E-3</c:v>
                </c:pt>
                <c:pt idx="4">
                  <c:v>5.6740942136060048E-2</c:v>
                </c:pt>
                <c:pt idx="5">
                  <c:v>2.3346533483066374E-2</c:v>
                </c:pt>
                <c:pt idx="6">
                  <c:v>0.11194515042260181</c:v>
                </c:pt>
                <c:pt idx="7">
                  <c:v>6.8680182043856022E-2</c:v>
                </c:pt>
                <c:pt idx="8">
                  <c:v>3.918671316271647E-2</c:v>
                </c:pt>
                <c:pt idx="9">
                  <c:v>4.0191500679709205E-3</c:v>
                </c:pt>
                <c:pt idx="10">
                  <c:v>2.44104261481175E-2</c:v>
                </c:pt>
                <c:pt idx="11">
                  <c:v>2.0627696672380163E-2</c:v>
                </c:pt>
                <c:pt idx="12">
                  <c:v>3.8891187422424492E-2</c:v>
                </c:pt>
                <c:pt idx="13">
                  <c:v>0.12660322714108399</c:v>
                </c:pt>
                <c:pt idx="14">
                  <c:v>5.4967787694308178E-2</c:v>
                </c:pt>
                <c:pt idx="15">
                  <c:v>5.2189845735563567E-2</c:v>
                </c:pt>
                <c:pt idx="16">
                  <c:v>0.11998345055854365</c:v>
                </c:pt>
                <c:pt idx="17">
                  <c:v>2.3523848927241561E-2</c:v>
                </c:pt>
                <c:pt idx="18">
                  <c:v>3.3512618949110465E-2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8C-4EC5-AC9A-7564E0DFB9B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8C-4EC5-AC9A-7564E0DFB9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10.38'!$S$63:$S$79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10.38'!$Z$44:$Z$60</c:f>
              <c:numCache>
                <c:formatCode>#,##0</c:formatCode>
                <c:ptCount val="17"/>
                <c:pt idx="0">
                  <c:v>30</c:v>
                </c:pt>
                <c:pt idx="1">
                  <c:v>266</c:v>
                </c:pt>
                <c:pt idx="2">
                  <c:v>549</c:v>
                </c:pt>
                <c:pt idx="3">
                  <c:v>807</c:v>
                </c:pt>
                <c:pt idx="4">
                  <c:v>1107</c:v>
                </c:pt>
                <c:pt idx="5">
                  <c:v>959</c:v>
                </c:pt>
                <c:pt idx="6">
                  <c:v>834</c:v>
                </c:pt>
                <c:pt idx="7">
                  <c:v>724</c:v>
                </c:pt>
                <c:pt idx="8">
                  <c:v>716</c:v>
                </c:pt>
                <c:pt idx="9">
                  <c:v>782</c:v>
                </c:pt>
                <c:pt idx="10">
                  <c:v>754</c:v>
                </c:pt>
                <c:pt idx="11">
                  <c:v>604</c:v>
                </c:pt>
                <c:pt idx="12">
                  <c:v>334</c:v>
                </c:pt>
                <c:pt idx="13">
                  <c:v>169</c:v>
                </c:pt>
                <c:pt idx="14">
                  <c:v>59</c:v>
                </c:pt>
                <c:pt idx="15">
                  <c:v>20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C3-4B0E-920F-EE77C7D58E9F}"/>
            </c:ext>
          </c:extLst>
        </c:ser>
        <c:ser>
          <c:idx val="1"/>
          <c:order val="1"/>
          <c:tx>
            <c:strRef>
              <c:f>'Table 10.38'!$S$62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10.38'!$S$63:$S$79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10.38'!$Z$63:$Z$79</c:f>
              <c:numCache>
                <c:formatCode>#,##0</c:formatCode>
                <c:ptCount val="17"/>
                <c:pt idx="0">
                  <c:v>12</c:v>
                </c:pt>
                <c:pt idx="1">
                  <c:v>312</c:v>
                </c:pt>
                <c:pt idx="2">
                  <c:v>573</c:v>
                </c:pt>
                <c:pt idx="3">
                  <c:v>772</c:v>
                </c:pt>
                <c:pt idx="4">
                  <c:v>878</c:v>
                </c:pt>
                <c:pt idx="5">
                  <c:v>836</c:v>
                </c:pt>
                <c:pt idx="6">
                  <c:v>785</c:v>
                </c:pt>
                <c:pt idx="7">
                  <c:v>641</c:v>
                </c:pt>
                <c:pt idx="8">
                  <c:v>701</c:v>
                </c:pt>
                <c:pt idx="9">
                  <c:v>852</c:v>
                </c:pt>
                <c:pt idx="10">
                  <c:v>777</c:v>
                </c:pt>
                <c:pt idx="11">
                  <c:v>584</c:v>
                </c:pt>
                <c:pt idx="12">
                  <c:v>276</c:v>
                </c:pt>
                <c:pt idx="13">
                  <c:v>93</c:v>
                </c:pt>
                <c:pt idx="14">
                  <c:v>50</c:v>
                </c:pt>
                <c:pt idx="15">
                  <c:v>28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C3-4B0E-920F-EE77C7D58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10.38'!$Z$83:$Z$90</c:f>
              <c:numCache>
                <c:formatCode>#,##0</c:formatCode>
                <c:ptCount val="8"/>
                <c:pt idx="0">
                  <c:v>493</c:v>
                </c:pt>
                <c:pt idx="1">
                  <c:v>290</c:v>
                </c:pt>
                <c:pt idx="2">
                  <c:v>958</c:v>
                </c:pt>
                <c:pt idx="3">
                  <c:v>349</c:v>
                </c:pt>
                <c:pt idx="4">
                  <c:v>161</c:v>
                </c:pt>
                <c:pt idx="5">
                  <c:v>300</c:v>
                </c:pt>
                <c:pt idx="6">
                  <c:v>681</c:v>
                </c:pt>
                <c:pt idx="7">
                  <c:v>1377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AA-4A8C-9C50-910743F6FC13}"/>
            </c:ext>
          </c:extLst>
        </c:ser>
        <c:ser>
          <c:idx val="1"/>
          <c:order val="1"/>
          <c:tx>
            <c:strRef>
              <c:f>'Table 10.38'!$S$92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10.38'!$S$83:$S$90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10.38'!$Z$93:$Z$100</c:f>
              <c:numCache>
                <c:formatCode>#,##0</c:formatCode>
                <c:ptCount val="8"/>
                <c:pt idx="0">
                  <c:v>377</c:v>
                </c:pt>
                <c:pt idx="1">
                  <c:v>624</c:v>
                </c:pt>
                <c:pt idx="2">
                  <c:v>171</c:v>
                </c:pt>
                <c:pt idx="3">
                  <c:v>1051</c:v>
                </c:pt>
                <c:pt idx="4">
                  <c:v>690</c:v>
                </c:pt>
                <c:pt idx="5">
                  <c:v>638</c:v>
                </c:pt>
                <c:pt idx="6">
                  <c:v>91</c:v>
                </c:pt>
                <c:pt idx="7">
                  <c:v>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AA-4A8C-9C50-910743F6F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10.4'!$Z$44:$Z$60</c:f>
              <c:numCache>
                <c:formatCode>#,##0</c:formatCode>
                <c:ptCount val="17"/>
                <c:pt idx="0">
                  <c:v>33</c:v>
                </c:pt>
                <c:pt idx="1">
                  <c:v>309</c:v>
                </c:pt>
                <c:pt idx="2">
                  <c:v>631</c:v>
                </c:pt>
                <c:pt idx="3">
                  <c:v>702</c:v>
                </c:pt>
                <c:pt idx="4">
                  <c:v>790</c:v>
                </c:pt>
                <c:pt idx="5">
                  <c:v>833</c:v>
                </c:pt>
                <c:pt idx="6">
                  <c:v>824</c:v>
                </c:pt>
                <c:pt idx="7">
                  <c:v>883</c:v>
                </c:pt>
                <c:pt idx="8">
                  <c:v>815</c:v>
                </c:pt>
                <c:pt idx="9">
                  <c:v>1072</c:v>
                </c:pt>
                <c:pt idx="10">
                  <c:v>954</c:v>
                </c:pt>
                <c:pt idx="11">
                  <c:v>999</c:v>
                </c:pt>
                <c:pt idx="12">
                  <c:v>616</c:v>
                </c:pt>
                <c:pt idx="13">
                  <c:v>277</c:v>
                </c:pt>
                <c:pt idx="14">
                  <c:v>122</c:v>
                </c:pt>
                <c:pt idx="15">
                  <c:v>55</c:v>
                </c:pt>
                <c:pt idx="16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A6-4C5C-99FF-D04B212EC074}"/>
            </c:ext>
          </c:extLst>
        </c:ser>
        <c:ser>
          <c:idx val="1"/>
          <c:order val="1"/>
          <c:tx>
            <c:strRef>
              <c:f>'Table 10.4'!$S$62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10.4'!$Z$63:$Z$79</c:f>
              <c:numCache>
                <c:formatCode>#,##0</c:formatCode>
                <c:ptCount val="17"/>
                <c:pt idx="0">
                  <c:v>43</c:v>
                </c:pt>
                <c:pt idx="1">
                  <c:v>361</c:v>
                </c:pt>
                <c:pt idx="2">
                  <c:v>698</c:v>
                </c:pt>
                <c:pt idx="3">
                  <c:v>849</c:v>
                </c:pt>
                <c:pt idx="4">
                  <c:v>837</c:v>
                </c:pt>
                <c:pt idx="5">
                  <c:v>849</c:v>
                </c:pt>
                <c:pt idx="6">
                  <c:v>844</c:v>
                </c:pt>
                <c:pt idx="7">
                  <c:v>951</c:v>
                </c:pt>
                <c:pt idx="8">
                  <c:v>1000</c:v>
                </c:pt>
                <c:pt idx="9">
                  <c:v>1147</c:v>
                </c:pt>
                <c:pt idx="10">
                  <c:v>1160</c:v>
                </c:pt>
                <c:pt idx="11">
                  <c:v>1054</c:v>
                </c:pt>
                <c:pt idx="12">
                  <c:v>505</c:v>
                </c:pt>
                <c:pt idx="13">
                  <c:v>221</c:v>
                </c:pt>
                <c:pt idx="14">
                  <c:v>82</c:v>
                </c:pt>
                <c:pt idx="15">
                  <c:v>44</c:v>
                </c:pt>
                <c:pt idx="1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A6-4C5C-99FF-D04B212EC0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10.38'!$S$1</c:f>
              <c:strCache>
                <c:ptCount val="1"/>
                <c:pt idx="0">
                  <c:v>Murray Bridge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10.38'!$V$8:$Z$8</c:f>
              <c:numCache>
                <c:formatCode>#,##0</c:formatCode>
                <c:ptCount val="5"/>
                <c:pt idx="0">
                  <c:v>37508.29</c:v>
                </c:pt>
                <c:pt idx="1">
                  <c:v>40043</c:v>
                </c:pt>
                <c:pt idx="2">
                  <c:v>39897.57</c:v>
                </c:pt>
                <c:pt idx="3">
                  <c:v>40857.19</c:v>
                </c:pt>
                <c:pt idx="4">
                  <c:v>41803.64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B7-4CA7-82D9-39B2FECE1D7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42727.89</c:v>
                </c:pt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B7-4CA7-82D9-39B2FECE1D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10.39'!$S$4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10.39'!$U$2:$Y$2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10.39'!$U$4:$Y$4</c:f>
              <c:numCache>
                <c:formatCode>#,##0</c:formatCode>
                <c:ptCount val="5"/>
                <c:pt idx="1">
                  <c:v>8829</c:v>
                </c:pt>
                <c:pt idx="2">
                  <c:v>8082</c:v>
                </c:pt>
                <c:pt idx="3">
                  <c:v>8622</c:v>
                </c:pt>
                <c:pt idx="4">
                  <c:v>8812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1C-4FBE-BC6E-3797B887FB59}"/>
            </c:ext>
          </c:extLst>
        </c:ser>
        <c:ser>
          <c:idx val="1"/>
          <c:order val="1"/>
          <c:tx>
            <c:strRef>
              <c:f>'Table 10.39'!$S$7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10.39'!$U$2:$Y$2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10.39'!$U$7:$Y$7</c:f>
              <c:numCache>
                <c:formatCode>#,##0</c:formatCode>
                <c:ptCount val="5"/>
                <c:pt idx="1">
                  <c:v>5445</c:v>
                </c:pt>
                <c:pt idx="2">
                  <c:v>5045</c:v>
                </c:pt>
                <c:pt idx="3">
                  <c:v>5510</c:v>
                </c:pt>
                <c:pt idx="4">
                  <c:v>5454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1C-4FBE-BC6E-3797B887FB59}"/>
            </c:ext>
          </c:extLst>
        </c:ser>
        <c:ser>
          <c:idx val="2"/>
          <c:order val="2"/>
          <c:tx>
            <c:strRef>
              <c:f>'Table 10.39'!$S$11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10.39'!$U$2:$Y$2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10.39'!$U$11:$Y$11</c:f>
              <c:numCache>
                <c:formatCode>#,##0</c:formatCode>
                <c:ptCount val="5"/>
                <c:pt idx="1">
                  <c:v>7288</c:v>
                </c:pt>
                <c:pt idx="2">
                  <c:v>6813</c:v>
                </c:pt>
                <c:pt idx="3">
                  <c:v>7117</c:v>
                </c:pt>
                <c:pt idx="4">
                  <c:v>7217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1C-4FBE-BC6E-3797B887FB59}"/>
            </c:ext>
          </c:extLst>
        </c:ser>
        <c:ser>
          <c:idx val="3"/>
          <c:order val="3"/>
          <c:tx>
            <c:strRef>
              <c:f>'Table 10.39'!$S$12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10.39'!$U$2:$Y$2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10.39'!$U$12:$Y$12</c:f>
              <c:numCache>
                <c:formatCode>#,##0</c:formatCode>
                <c:ptCount val="5"/>
                <c:pt idx="1">
                  <c:v>1533</c:v>
                </c:pt>
                <c:pt idx="2">
                  <c:v>1275</c:v>
                </c:pt>
                <c:pt idx="3">
                  <c:v>1502</c:v>
                </c:pt>
                <c:pt idx="4">
                  <c:v>1595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11C-4FBE-BC6E-3797B887F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10.39'!$S$1</c:f>
              <c:strCache>
                <c:ptCount val="1"/>
                <c:pt idx="0">
                  <c:v>Naracoorte and Lucindale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10.39'!$AB$15:$AB$33</c:f>
              <c:numCache>
                <c:formatCode>0.0%</c:formatCode>
                <c:ptCount val="19"/>
                <c:pt idx="0">
                  <c:v>0.23270300333704116</c:v>
                </c:pt>
                <c:pt idx="1">
                  <c:v>4.0044493882091213E-3</c:v>
                </c:pt>
                <c:pt idx="2">
                  <c:v>8.2981090100111232E-2</c:v>
                </c:pt>
                <c:pt idx="3">
                  <c:v>4.5606229143492771E-3</c:v>
                </c:pt>
                <c:pt idx="4">
                  <c:v>4.2602892102335928E-2</c:v>
                </c:pt>
                <c:pt idx="5">
                  <c:v>3.114571746384872E-2</c:v>
                </c:pt>
                <c:pt idx="6">
                  <c:v>8.1979977753058958E-2</c:v>
                </c:pt>
                <c:pt idx="7">
                  <c:v>5.9955506117908786E-2</c:v>
                </c:pt>
                <c:pt idx="8">
                  <c:v>2.9922135706340378E-2</c:v>
                </c:pt>
                <c:pt idx="9">
                  <c:v>1.8909899888765295E-3</c:v>
                </c:pt>
                <c:pt idx="10">
                  <c:v>1.3348164627363738E-2</c:v>
                </c:pt>
                <c:pt idx="11">
                  <c:v>8.7875417130144611E-3</c:v>
                </c:pt>
                <c:pt idx="12">
                  <c:v>3.7374860956618468E-2</c:v>
                </c:pt>
                <c:pt idx="13">
                  <c:v>8.5761957730812008E-2</c:v>
                </c:pt>
                <c:pt idx="14">
                  <c:v>3.0700778642936598E-2</c:v>
                </c:pt>
                <c:pt idx="15">
                  <c:v>4.6273637374860954E-2</c:v>
                </c:pt>
                <c:pt idx="16">
                  <c:v>7.1412680756395994E-2</c:v>
                </c:pt>
                <c:pt idx="17">
                  <c:v>6.8965517241379309E-3</c:v>
                </c:pt>
                <c:pt idx="18">
                  <c:v>2.6140155728587321E-2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3F-42EA-92B3-BCD124DC1A4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3F-42EA-92B3-BCD124DC1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10.39'!$S$63:$S$79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10.39'!$Y$44:$Y$60</c:f>
              <c:numCache>
                <c:formatCode>#,##0</c:formatCode>
                <c:ptCount val="17"/>
                <c:pt idx="0">
                  <c:v>20</c:v>
                </c:pt>
                <c:pt idx="1">
                  <c:v>158</c:v>
                </c:pt>
                <c:pt idx="2">
                  <c:v>252</c:v>
                </c:pt>
                <c:pt idx="3">
                  <c:v>414</c:v>
                </c:pt>
                <c:pt idx="4">
                  <c:v>543</c:v>
                </c:pt>
                <c:pt idx="5">
                  <c:v>535</c:v>
                </c:pt>
                <c:pt idx="6">
                  <c:v>423</c:v>
                </c:pt>
                <c:pt idx="7">
                  <c:v>408</c:v>
                </c:pt>
                <c:pt idx="8">
                  <c:v>364</c:v>
                </c:pt>
                <c:pt idx="9">
                  <c:v>449</c:v>
                </c:pt>
                <c:pt idx="10">
                  <c:v>379</c:v>
                </c:pt>
                <c:pt idx="11">
                  <c:v>382</c:v>
                </c:pt>
                <c:pt idx="12">
                  <c:v>216</c:v>
                </c:pt>
                <c:pt idx="13">
                  <c:v>117</c:v>
                </c:pt>
                <c:pt idx="14">
                  <c:v>61</c:v>
                </c:pt>
                <c:pt idx="15">
                  <c:v>31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DA-4BA2-8BA3-E6EEFE1CFE22}"/>
            </c:ext>
          </c:extLst>
        </c:ser>
        <c:ser>
          <c:idx val="1"/>
          <c:order val="1"/>
          <c:tx>
            <c:strRef>
              <c:f>'Table 10.39'!$S$62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10.39'!$S$63:$S$79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10.39'!$Y$63:$Y$79</c:f>
              <c:numCache>
                <c:formatCode>#,##0</c:formatCode>
                <c:ptCount val="17"/>
                <c:pt idx="0">
                  <c:v>17</c:v>
                </c:pt>
                <c:pt idx="1">
                  <c:v>126</c:v>
                </c:pt>
                <c:pt idx="2">
                  <c:v>266</c:v>
                </c:pt>
                <c:pt idx="3">
                  <c:v>389</c:v>
                </c:pt>
                <c:pt idx="4">
                  <c:v>404</c:v>
                </c:pt>
                <c:pt idx="5">
                  <c:v>347</c:v>
                </c:pt>
                <c:pt idx="6">
                  <c:v>390</c:v>
                </c:pt>
                <c:pt idx="7">
                  <c:v>396</c:v>
                </c:pt>
                <c:pt idx="8">
                  <c:v>366</c:v>
                </c:pt>
                <c:pt idx="9">
                  <c:v>396</c:v>
                </c:pt>
                <c:pt idx="10">
                  <c:v>316</c:v>
                </c:pt>
                <c:pt idx="11">
                  <c:v>312</c:v>
                </c:pt>
                <c:pt idx="12">
                  <c:v>169</c:v>
                </c:pt>
                <c:pt idx="13">
                  <c:v>68</c:v>
                </c:pt>
                <c:pt idx="14">
                  <c:v>45</c:v>
                </c:pt>
                <c:pt idx="15">
                  <c:v>16</c:v>
                </c:pt>
                <c:pt idx="1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DA-4BA2-8BA3-E6EEFE1CF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10.39'!$S$83:$S$90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10.39'!$Y$83:$Y$90</c:f>
              <c:numCache>
                <c:formatCode>#,##0</c:formatCode>
                <c:ptCount val="8"/>
                <c:pt idx="0">
                  <c:v>313</c:v>
                </c:pt>
                <c:pt idx="1">
                  <c:v>121</c:v>
                </c:pt>
                <c:pt idx="2">
                  <c:v>466</c:v>
                </c:pt>
                <c:pt idx="3">
                  <c:v>65</c:v>
                </c:pt>
                <c:pt idx="4">
                  <c:v>40</c:v>
                </c:pt>
                <c:pt idx="5">
                  <c:v>115</c:v>
                </c:pt>
                <c:pt idx="6">
                  <c:v>229</c:v>
                </c:pt>
                <c:pt idx="7">
                  <c:v>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4E-430E-A188-F9B89D315850}"/>
            </c:ext>
          </c:extLst>
        </c:ser>
        <c:ser>
          <c:idx val="1"/>
          <c:order val="1"/>
          <c:tx>
            <c:strRef>
              <c:f>'Table 10.39'!$S$92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10.39'!$S$83:$S$90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10.39'!$Y$93:$Y$100</c:f>
              <c:numCache>
                <c:formatCode>#,##0</c:formatCode>
                <c:ptCount val="8"/>
                <c:pt idx="0">
                  <c:v>137</c:v>
                </c:pt>
                <c:pt idx="1">
                  <c:v>341</c:v>
                </c:pt>
                <c:pt idx="2">
                  <c:v>70</c:v>
                </c:pt>
                <c:pt idx="3">
                  <c:v>336</c:v>
                </c:pt>
                <c:pt idx="4">
                  <c:v>314</c:v>
                </c:pt>
                <c:pt idx="5">
                  <c:v>264</c:v>
                </c:pt>
                <c:pt idx="6">
                  <c:v>15</c:v>
                </c:pt>
                <c:pt idx="7">
                  <c:v>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4E-430E-A188-F9B89D315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10.39'!$S$1</c:f>
              <c:strCache>
                <c:ptCount val="1"/>
                <c:pt idx="0">
                  <c:v>Naracoorte and Lucindale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10.39'!$U$8:$Y$8</c:f>
              <c:numCache>
                <c:formatCode>#,##0</c:formatCode>
                <c:ptCount val="5"/>
                <c:pt idx="1">
                  <c:v>29683.26</c:v>
                </c:pt>
                <c:pt idx="2">
                  <c:v>31363.93</c:v>
                </c:pt>
                <c:pt idx="3">
                  <c:v>30461.8</c:v>
                </c:pt>
                <c:pt idx="4">
                  <c:v>31850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18-441D-A3A0-3854F998B78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18-441D-A3A0-3854F998B7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10.39'!$S$4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10.39'!$V$4:$Z$4</c:f>
              <c:numCache>
                <c:formatCode>#,##0</c:formatCode>
                <c:ptCount val="5"/>
                <c:pt idx="0">
                  <c:v>8829</c:v>
                </c:pt>
                <c:pt idx="1">
                  <c:v>8082</c:v>
                </c:pt>
                <c:pt idx="2">
                  <c:v>8622</c:v>
                </c:pt>
                <c:pt idx="3">
                  <c:v>8812</c:v>
                </c:pt>
                <c:pt idx="4">
                  <c:v>8994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8C-4661-8067-87936805207E}"/>
            </c:ext>
          </c:extLst>
        </c:ser>
        <c:ser>
          <c:idx val="1"/>
          <c:order val="1"/>
          <c:tx>
            <c:strRef>
              <c:f>'Table 10.39'!$S$7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10.39'!$V$7:$Z$7</c:f>
              <c:numCache>
                <c:formatCode>#,##0</c:formatCode>
                <c:ptCount val="5"/>
                <c:pt idx="0">
                  <c:v>5445</c:v>
                </c:pt>
                <c:pt idx="1">
                  <c:v>5045</c:v>
                </c:pt>
                <c:pt idx="2">
                  <c:v>5510</c:v>
                </c:pt>
                <c:pt idx="3">
                  <c:v>5454</c:v>
                </c:pt>
                <c:pt idx="4">
                  <c:v>5437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8C-4661-8067-87936805207E}"/>
            </c:ext>
          </c:extLst>
        </c:ser>
        <c:ser>
          <c:idx val="2"/>
          <c:order val="2"/>
          <c:tx>
            <c:strRef>
              <c:f>'Table 10.39'!$S$11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10.39'!$V$11:$Z$11</c:f>
              <c:numCache>
                <c:formatCode>#,##0</c:formatCode>
                <c:ptCount val="5"/>
                <c:pt idx="0">
                  <c:v>7288</c:v>
                </c:pt>
                <c:pt idx="1">
                  <c:v>6813</c:v>
                </c:pt>
                <c:pt idx="2">
                  <c:v>7117</c:v>
                </c:pt>
                <c:pt idx="3">
                  <c:v>7217</c:v>
                </c:pt>
                <c:pt idx="4">
                  <c:v>7508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8C-4661-8067-87936805207E}"/>
            </c:ext>
          </c:extLst>
        </c:ser>
        <c:ser>
          <c:idx val="3"/>
          <c:order val="3"/>
          <c:tx>
            <c:strRef>
              <c:f>'Table 10.39'!$S$12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10.39'!$V$12:$Z$12</c:f>
              <c:numCache>
                <c:formatCode>#,##0</c:formatCode>
                <c:ptCount val="5"/>
                <c:pt idx="0">
                  <c:v>1533</c:v>
                </c:pt>
                <c:pt idx="1">
                  <c:v>1275</c:v>
                </c:pt>
                <c:pt idx="2">
                  <c:v>1502</c:v>
                </c:pt>
                <c:pt idx="3">
                  <c:v>1595</c:v>
                </c:pt>
                <c:pt idx="4">
                  <c:v>1479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68C-4661-8067-8793680520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10.39'!$S$1</c:f>
              <c:strCache>
                <c:ptCount val="1"/>
                <c:pt idx="0">
                  <c:v>Naracoorte and Lucindale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10.39'!$AB$15:$AB$33</c:f>
              <c:numCache>
                <c:formatCode>0.0%</c:formatCode>
                <c:ptCount val="19"/>
                <c:pt idx="0">
                  <c:v>0.23270300333704116</c:v>
                </c:pt>
                <c:pt idx="1">
                  <c:v>4.0044493882091213E-3</c:v>
                </c:pt>
                <c:pt idx="2">
                  <c:v>8.2981090100111232E-2</c:v>
                </c:pt>
                <c:pt idx="3">
                  <c:v>4.5606229143492771E-3</c:v>
                </c:pt>
                <c:pt idx="4">
                  <c:v>4.2602892102335928E-2</c:v>
                </c:pt>
                <c:pt idx="5">
                  <c:v>3.114571746384872E-2</c:v>
                </c:pt>
                <c:pt idx="6">
                  <c:v>8.1979977753058958E-2</c:v>
                </c:pt>
                <c:pt idx="7">
                  <c:v>5.9955506117908786E-2</c:v>
                </c:pt>
                <c:pt idx="8">
                  <c:v>2.9922135706340378E-2</c:v>
                </c:pt>
                <c:pt idx="9">
                  <c:v>1.8909899888765295E-3</c:v>
                </c:pt>
                <c:pt idx="10">
                  <c:v>1.3348164627363738E-2</c:v>
                </c:pt>
                <c:pt idx="11">
                  <c:v>8.7875417130144611E-3</c:v>
                </c:pt>
                <c:pt idx="12">
                  <c:v>3.7374860956618468E-2</c:v>
                </c:pt>
                <c:pt idx="13">
                  <c:v>8.5761957730812008E-2</c:v>
                </c:pt>
                <c:pt idx="14">
                  <c:v>3.0700778642936598E-2</c:v>
                </c:pt>
                <c:pt idx="15">
                  <c:v>4.6273637374860954E-2</c:v>
                </c:pt>
                <c:pt idx="16">
                  <c:v>7.1412680756395994E-2</c:v>
                </c:pt>
                <c:pt idx="17">
                  <c:v>6.8965517241379309E-3</c:v>
                </c:pt>
                <c:pt idx="18">
                  <c:v>2.6140155728587321E-2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DA-49E1-84EF-B0A38194DF0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DA-49E1-84EF-B0A38194D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10.39'!$S$63:$S$79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10.39'!$Z$44:$Z$60</c:f>
              <c:numCache>
                <c:formatCode>#,##0</c:formatCode>
                <c:ptCount val="17"/>
                <c:pt idx="0">
                  <c:v>17</c:v>
                </c:pt>
                <c:pt idx="1">
                  <c:v>183</c:v>
                </c:pt>
                <c:pt idx="2">
                  <c:v>268</c:v>
                </c:pt>
                <c:pt idx="3">
                  <c:v>407</c:v>
                </c:pt>
                <c:pt idx="4">
                  <c:v>583</c:v>
                </c:pt>
                <c:pt idx="5">
                  <c:v>556</c:v>
                </c:pt>
                <c:pt idx="6">
                  <c:v>464</c:v>
                </c:pt>
                <c:pt idx="7">
                  <c:v>437</c:v>
                </c:pt>
                <c:pt idx="8">
                  <c:v>351</c:v>
                </c:pt>
                <c:pt idx="9">
                  <c:v>406</c:v>
                </c:pt>
                <c:pt idx="10">
                  <c:v>339</c:v>
                </c:pt>
                <c:pt idx="11">
                  <c:v>403</c:v>
                </c:pt>
                <c:pt idx="12">
                  <c:v>217</c:v>
                </c:pt>
                <c:pt idx="13">
                  <c:v>99</c:v>
                </c:pt>
                <c:pt idx="14">
                  <c:v>69</c:v>
                </c:pt>
                <c:pt idx="15">
                  <c:v>33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B3-4B43-AF21-D7676C813C5C}"/>
            </c:ext>
          </c:extLst>
        </c:ser>
        <c:ser>
          <c:idx val="1"/>
          <c:order val="1"/>
          <c:tx>
            <c:strRef>
              <c:f>'Table 10.39'!$S$62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10.39'!$S$63:$S$79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10.39'!$Z$63:$Z$79</c:f>
              <c:numCache>
                <c:formatCode>#,##0</c:formatCode>
                <c:ptCount val="17"/>
                <c:pt idx="0">
                  <c:v>15</c:v>
                </c:pt>
                <c:pt idx="1">
                  <c:v>136</c:v>
                </c:pt>
                <c:pt idx="2">
                  <c:v>317</c:v>
                </c:pt>
                <c:pt idx="3">
                  <c:v>369</c:v>
                </c:pt>
                <c:pt idx="4">
                  <c:v>431</c:v>
                </c:pt>
                <c:pt idx="5">
                  <c:v>367</c:v>
                </c:pt>
                <c:pt idx="6">
                  <c:v>343</c:v>
                </c:pt>
                <c:pt idx="7">
                  <c:v>435</c:v>
                </c:pt>
                <c:pt idx="8">
                  <c:v>386</c:v>
                </c:pt>
                <c:pt idx="9">
                  <c:v>408</c:v>
                </c:pt>
                <c:pt idx="10">
                  <c:v>302</c:v>
                </c:pt>
                <c:pt idx="11">
                  <c:v>324</c:v>
                </c:pt>
                <c:pt idx="12">
                  <c:v>157</c:v>
                </c:pt>
                <c:pt idx="13">
                  <c:v>73</c:v>
                </c:pt>
                <c:pt idx="14">
                  <c:v>36</c:v>
                </c:pt>
                <c:pt idx="15">
                  <c:v>22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B3-4B43-AF21-D7676C813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10.39'!$Z$83:$Z$90</c:f>
              <c:numCache>
                <c:formatCode>#,##0</c:formatCode>
                <c:ptCount val="8"/>
                <c:pt idx="0">
                  <c:v>318</c:v>
                </c:pt>
                <c:pt idx="1">
                  <c:v>130</c:v>
                </c:pt>
                <c:pt idx="2">
                  <c:v>490</c:v>
                </c:pt>
                <c:pt idx="3">
                  <c:v>56</c:v>
                </c:pt>
                <c:pt idx="4">
                  <c:v>39</c:v>
                </c:pt>
                <c:pt idx="5">
                  <c:v>118</c:v>
                </c:pt>
                <c:pt idx="6">
                  <c:v>227</c:v>
                </c:pt>
                <c:pt idx="7">
                  <c:v>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86-4EE8-838F-0D903042023B}"/>
            </c:ext>
          </c:extLst>
        </c:ser>
        <c:ser>
          <c:idx val="1"/>
          <c:order val="1"/>
          <c:tx>
            <c:strRef>
              <c:f>'Table 10.39'!$S$92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10.39'!$S$83:$S$90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10.39'!$Z$93:$Z$100</c:f>
              <c:numCache>
                <c:formatCode>#,##0</c:formatCode>
                <c:ptCount val="8"/>
                <c:pt idx="0">
                  <c:v>148</c:v>
                </c:pt>
                <c:pt idx="1">
                  <c:v>345</c:v>
                </c:pt>
                <c:pt idx="2">
                  <c:v>76</c:v>
                </c:pt>
                <c:pt idx="3">
                  <c:v>338</c:v>
                </c:pt>
                <c:pt idx="4">
                  <c:v>312</c:v>
                </c:pt>
                <c:pt idx="5">
                  <c:v>271</c:v>
                </c:pt>
                <c:pt idx="6">
                  <c:v>16</c:v>
                </c:pt>
                <c:pt idx="7">
                  <c:v>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86-4EE8-838F-0D9030420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10.4'!$Z$83:$Z$90</c:f>
              <c:numCache>
                <c:formatCode>#,##0</c:formatCode>
                <c:ptCount val="8"/>
                <c:pt idx="0">
                  <c:v>674</c:v>
                </c:pt>
                <c:pt idx="1">
                  <c:v>645</c:v>
                </c:pt>
                <c:pt idx="2">
                  <c:v>1216</c:v>
                </c:pt>
                <c:pt idx="3">
                  <c:v>436</c:v>
                </c:pt>
                <c:pt idx="4">
                  <c:v>243</c:v>
                </c:pt>
                <c:pt idx="5">
                  <c:v>355</c:v>
                </c:pt>
                <c:pt idx="6">
                  <c:v>669</c:v>
                </c:pt>
                <c:pt idx="7">
                  <c:v>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91-4803-A7F2-B12BCDFEC59D}"/>
            </c:ext>
          </c:extLst>
        </c:ser>
        <c:ser>
          <c:idx val="1"/>
          <c:order val="1"/>
          <c:tx>
            <c:strRef>
              <c:f>'Table 10.4'!$S$92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10.4'!$Z$93:$Z$100</c:f>
              <c:numCache>
                <c:formatCode>#,##0</c:formatCode>
                <c:ptCount val="8"/>
                <c:pt idx="0">
                  <c:v>470</c:v>
                </c:pt>
                <c:pt idx="1">
                  <c:v>1173</c:v>
                </c:pt>
                <c:pt idx="2">
                  <c:v>285</c:v>
                </c:pt>
                <c:pt idx="3">
                  <c:v>1348</c:v>
                </c:pt>
                <c:pt idx="4">
                  <c:v>1006</c:v>
                </c:pt>
                <c:pt idx="5">
                  <c:v>645</c:v>
                </c:pt>
                <c:pt idx="6">
                  <c:v>78</c:v>
                </c:pt>
                <c:pt idx="7">
                  <c:v>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91-4803-A7F2-B12BCDFEC5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10.39'!$S$1</c:f>
              <c:strCache>
                <c:ptCount val="1"/>
                <c:pt idx="0">
                  <c:v>Naracoorte and Lucindale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10.39'!$V$8:$Z$8</c:f>
              <c:numCache>
                <c:formatCode>#,##0</c:formatCode>
                <c:ptCount val="5"/>
                <c:pt idx="0">
                  <c:v>29683.26</c:v>
                </c:pt>
                <c:pt idx="1">
                  <c:v>31363.93</c:v>
                </c:pt>
                <c:pt idx="2">
                  <c:v>30461.8</c:v>
                </c:pt>
                <c:pt idx="3">
                  <c:v>31850</c:v>
                </c:pt>
                <c:pt idx="4">
                  <c:v>33207.300000000003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63-42D3-8F78-8AEF683E4FE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42727.89</c:v>
                </c:pt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63-42D3-8F78-8AEF683E4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10.40'!$S$4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10.40'!$U$2:$Y$2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10.40'!$U$4:$Y$4</c:f>
              <c:numCache>
                <c:formatCode>#,##0</c:formatCode>
                <c:ptCount val="5"/>
                <c:pt idx="1">
                  <c:v>3718</c:v>
                </c:pt>
                <c:pt idx="2">
                  <c:v>3381</c:v>
                </c:pt>
                <c:pt idx="3">
                  <c:v>3597</c:v>
                </c:pt>
                <c:pt idx="4">
                  <c:v>3852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D6-4689-AC1B-1513F86E72A4}"/>
            </c:ext>
          </c:extLst>
        </c:ser>
        <c:ser>
          <c:idx val="1"/>
          <c:order val="1"/>
          <c:tx>
            <c:strRef>
              <c:f>'Table 10.40'!$S$7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10.40'!$U$2:$Y$2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10.40'!$U$7:$Y$7</c:f>
              <c:numCache>
                <c:formatCode>#,##0</c:formatCode>
                <c:ptCount val="5"/>
                <c:pt idx="1">
                  <c:v>2456</c:v>
                </c:pt>
                <c:pt idx="2">
                  <c:v>2273</c:v>
                </c:pt>
                <c:pt idx="3">
                  <c:v>2409</c:v>
                </c:pt>
                <c:pt idx="4">
                  <c:v>2475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D6-4689-AC1B-1513F86E72A4}"/>
            </c:ext>
          </c:extLst>
        </c:ser>
        <c:ser>
          <c:idx val="2"/>
          <c:order val="2"/>
          <c:tx>
            <c:strRef>
              <c:f>'Table 10.40'!$S$11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10.40'!$U$2:$Y$2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10.40'!$U$11:$Y$11</c:f>
              <c:numCache>
                <c:formatCode>#,##0</c:formatCode>
                <c:ptCount val="5"/>
                <c:pt idx="1">
                  <c:v>2871</c:v>
                </c:pt>
                <c:pt idx="2">
                  <c:v>2673</c:v>
                </c:pt>
                <c:pt idx="3">
                  <c:v>2811</c:v>
                </c:pt>
                <c:pt idx="4">
                  <c:v>3054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D6-4689-AC1B-1513F86E72A4}"/>
            </c:ext>
          </c:extLst>
        </c:ser>
        <c:ser>
          <c:idx val="3"/>
          <c:order val="3"/>
          <c:tx>
            <c:strRef>
              <c:f>'Table 10.40'!$S$12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10.40'!$U$2:$Y$2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10.40'!$U$12:$Y$12</c:f>
              <c:numCache>
                <c:formatCode>#,##0</c:formatCode>
                <c:ptCount val="5"/>
                <c:pt idx="1">
                  <c:v>847</c:v>
                </c:pt>
                <c:pt idx="2">
                  <c:v>709</c:v>
                </c:pt>
                <c:pt idx="3">
                  <c:v>788</c:v>
                </c:pt>
                <c:pt idx="4">
                  <c:v>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ED6-4689-AC1B-1513F86E7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10.40'!$S$1</c:f>
              <c:strCache>
                <c:ptCount val="1"/>
                <c:pt idx="0">
                  <c:v>Northern Areas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10.40'!$AB$15:$AB$33</c:f>
              <c:numCache>
                <c:formatCode>0.0%</c:formatCode>
                <c:ptCount val="19"/>
                <c:pt idx="0">
                  <c:v>0.163517258755354</c:v>
                </c:pt>
                <c:pt idx="1">
                  <c:v>1.4613252708490804E-2</c:v>
                </c:pt>
                <c:pt idx="2">
                  <c:v>4.8374905517762662E-2</c:v>
                </c:pt>
                <c:pt idx="3">
                  <c:v>9.0702947845804991E-3</c:v>
                </c:pt>
                <c:pt idx="4">
                  <c:v>5.7697152935248172E-2</c:v>
                </c:pt>
                <c:pt idx="5">
                  <c:v>3.5021415973796925E-2</c:v>
                </c:pt>
                <c:pt idx="6">
                  <c:v>7.3822121441169064E-2</c:v>
                </c:pt>
                <c:pt idx="7">
                  <c:v>3.3509700176366841E-2</c:v>
                </c:pt>
                <c:pt idx="8">
                  <c:v>3.45175107079869E-2</c:v>
                </c:pt>
                <c:pt idx="9">
                  <c:v>2.0156210632401111E-3</c:v>
                </c:pt>
                <c:pt idx="10">
                  <c:v>2.1667926429831192E-2</c:v>
                </c:pt>
                <c:pt idx="11">
                  <c:v>1.5117157974300832E-2</c:v>
                </c:pt>
                <c:pt idx="12">
                  <c:v>3.45175107079869E-2</c:v>
                </c:pt>
                <c:pt idx="13">
                  <c:v>4.3083900226757371E-2</c:v>
                </c:pt>
                <c:pt idx="14">
                  <c:v>4.9886621315192746E-2</c:v>
                </c:pt>
                <c:pt idx="15">
                  <c:v>7.3570168808264044E-2</c:v>
                </c:pt>
                <c:pt idx="16">
                  <c:v>0.10808767951625095</c:v>
                </c:pt>
                <c:pt idx="17">
                  <c:v>4.0312421264802221E-3</c:v>
                </c:pt>
                <c:pt idx="18">
                  <c:v>4.3335852859662384E-2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1B-44FB-8E7D-58A6CEB73B6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1B-44FB-8E7D-58A6CEB73B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10.40'!$S$63:$S$79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10.40'!$Y$44:$Y$60</c:f>
              <c:numCache>
                <c:formatCode>#,##0</c:formatCode>
                <c:ptCount val="17"/>
                <c:pt idx="0">
                  <c:v>8</c:v>
                </c:pt>
                <c:pt idx="1">
                  <c:v>68</c:v>
                </c:pt>
                <c:pt idx="2">
                  <c:v>130</c:v>
                </c:pt>
                <c:pt idx="3">
                  <c:v>210</c:v>
                </c:pt>
                <c:pt idx="4">
                  <c:v>195</c:v>
                </c:pt>
                <c:pt idx="5">
                  <c:v>177</c:v>
                </c:pt>
                <c:pt idx="6">
                  <c:v>173</c:v>
                </c:pt>
                <c:pt idx="7">
                  <c:v>157</c:v>
                </c:pt>
                <c:pt idx="8">
                  <c:v>137</c:v>
                </c:pt>
                <c:pt idx="9">
                  <c:v>187</c:v>
                </c:pt>
                <c:pt idx="10">
                  <c:v>197</c:v>
                </c:pt>
                <c:pt idx="11">
                  <c:v>188</c:v>
                </c:pt>
                <c:pt idx="12">
                  <c:v>116</c:v>
                </c:pt>
                <c:pt idx="13">
                  <c:v>61</c:v>
                </c:pt>
                <c:pt idx="14">
                  <c:v>40</c:v>
                </c:pt>
                <c:pt idx="15">
                  <c:v>12</c:v>
                </c:pt>
                <c:pt idx="1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6A-4433-ABB0-37AD0B9FC50C}"/>
            </c:ext>
          </c:extLst>
        </c:ser>
        <c:ser>
          <c:idx val="1"/>
          <c:order val="1"/>
          <c:tx>
            <c:strRef>
              <c:f>'Table 10.40'!$S$62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10.40'!$S$63:$S$79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10.40'!$Y$63:$Y$79</c:f>
              <c:numCache>
                <c:formatCode>#,##0</c:formatCode>
                <c:ptCount val="17"/>
                <c:pt idx="0">
                  <c:v>5</c:v>
                </c:pt>
                <c:pt idx="1">
                  <c:v>37</c:v>
                </c:pt>
                <c:pt idx="2">
                  <c:v>151</c:v>
                </c:pt>
                <c:pt idx="3">
                  <c:v>123</c:v>
                </c:pt>
                <c:pt idx="4">
                  <c:v>141</c:v>
                </c:pt>
                <c:pt idx="5">
                  <c:v>160</c:v>
                </c:pt>
                <c:pt idx="6">
                  <c:v>156</c:v>
                </c:pt>
                <c:pt idx="7">
                  <c:v>137</c:v>
                </c:pt>
                <c:pt idx="8">
                  <c:v>173</c:v>
                </c:pt>
                <c:pt idx="9">
                  <c:v>164</c:v>
                </c:pt>
                <c:pt idx="10">
                  <c:v>194</c:v>
                </c:pt>
                <c:pt idx="11">
                  <c:v>158</c:v>
                </c:pt>
                <c:pt idx="12">
                  <c:v>96</c:v>
                </c:pt>
                <c:pt idx="13">
                  <c:v>47</c:v>
                </c:pt>
                <c:pt idx="14">
                  <c:v>24</c:v>
                </c:pt>
                <c:pt idx="15">
                  <c:v>7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6A-4433-ABB0-37AD0B9FC5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10.40'!$S$83:$S$90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10.40'!$Y$83:$Y$90</c:f>
              <c:numCache>
                <c:formatCode>#,##0</c:formatCode>
                <c:ptCount val="8"/>
                <c:pt idx="0">
                  <c:v>128</c:v>
                </c:pt>
                <c:pt idx="1">
                  <c:v>69</c:v>
                </c:pt>
                <c:pt idx="2">
                  <c:v>240</c:v>
                </c:pt>
                <c:pt idx="3">
                  <c:v>30</c:v>
                </c:pt>
                <c:pt idx="4">
                  <c:v>30</c:v>
                </c:pt>
                <c:pt idx="5">
                  <c:v>48</c:v>
                </c:pt>
                <c:pt idx="6">
                  <c:v>161</c:v>
                </c:pt>
                <c:pt idx="7">
                  <c:v>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87-48E8-B18D-DE796CAC1AB5}"/>
            </c:ext>
          </c:extLst>
        </c:ser>
        <c:ser>
          <c:idx val="1"/>
          <c:order val="1"/>
          <c:tx>
            <c:strRef>
              <c:f>'Table 10.40'!$S$92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10.40'!$S$83:$S$90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10.40'!$Y$93:$Y$100</c:f>
              <c:numCache>
                <c:formatCode>#,##0</c:formatCode>
                <c:ptCount val="8"/>
                <c:pt idx="0">
                  <c:v>62</c:v>
                </c:pt>
                <c:pt idx="1">
                  <c:v>229</c:v>
                </c:pt>
                <c:pt idx="2">
                  <c:v>35</c:v>
                </c:pt>
                <c:pt idx="3">
                  <c:v>198</c:v>
                </c:pt>
                <c:pt idx="4">
                  <c:v>147</c:v>
                </c:pt>
                <c:pt idx="5">
                  <c:v>102</c:v>
                </c:pt>
                <c:pt idx="6">
                  <c:v>9</c:v>
                </c:pt>
                <c:pt idx="7">
                  <c:v>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87-48E8-B18D-DE796CAC1A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10.40'!$S$1</c:f>
              <c:strCache>
                <c:ptCount val="1"/>
                <c:pt idx="0">
                  <c:v>Northern Areas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10.40'!$U$8:$Y$8</c:f>
              <c:numCache>
                <c:formatCode>#,##0</c:formatCode>
                <c:ptCount val="5"/>
                <c:pt idx="1">
                  <c:v>31930</c:v>
                </c:pt>
                <c:pt idx="2">
                  <c:v>32253.23</c:v>
                </c:pt>
                <c:pt idx="3">
                  <c:v>29918.03</c:v>
                </c:pt>
                <c:pt idx="4">
                  <c:v>31695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0F-49BB-A506-EED49772F43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0F-49BB-A506-EED49772F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10.40'!$S$4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10.40'!$V$4:$Z$4</c:f>
              <c:numCache>
                <c:formatCode>#,##0</c:formatCode>
                <c:ptCount val="5"/>
                <c:pt idx="0">
                  <c:v>3718</c:v>
                </c:pt>
                <c:pt idx="1">
                  <c:v>3381</c:v>
                </c:pt>
                <c:pt idx="2">
                  <c:v>3597</c:v>
                </c:pt>
                <c:pt idx="3">
                  <c:v>3852</c:v>
                </c:pt>
                <c:pt idx="4">
                  <c:v>3971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D9-400F-80BF-F6F3C4203995}"/>
            </c:ext>
          </c:extLst>
        </c:ser>
        <c:ser>
          <c:idx val="1"/>
          <c:order val="1"/>
          <c:tx>
            <c:strRef>
              <c:f>'Table 10.40'!$S$7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10.40'!$V$7:$Z$7</c:f>
              <c:numCache>
                <c:formatCode>#,##0</c:formatCode>
                <c:ptCount val="5"/>
                <c:pt idx="0">
                  <c:v>2456</c:v>
                </c:pt>
                <c:pt idx="1">
                  <c:v>2273</c:v>
                </c:pt>
                <c:pt idx="2">
                  <c:v>2409</c:v>
                </c:pt>
                <c:pt idx="3">
                  <c:v>2475</c:v>
                </c:pt>
                <c:pt idx="4">
                  <c:v>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D9-400F-80BF-F6F3C4203995}"/>
            </c:ext>
          </c:extLst>
        </c:ser>
        <c:ser>
          <c:idx val="2"/>
          <c:order val="2"/>
          <c:tx>
            <c:strRef>
              <c:f>'Table 10.40'!$S$11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10.40'!$V$11:$Z$11</c:f>
              <c:numCache>
                <c:formatCode>#,##0</c:formatCode>
                <c:ptCount val="5"/>
                <c:pt idx="0">
                  <c:v>2871</c:v>
                </c:pt>
                <c:pt idx="1">
                  <c:v>2673</c:v>
                </c:pt>
                <c:pt idx="2">
                  <c:v>2811</c:v>
                </c:pt>
                <c:pt idx="3">
                  <c:v>3054</c:v>
                </c:pt>
                <c:pt idx="4">
                  <c:v>3142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D9-400F-80BF-F6F3C4203995}"/>
            </c:ext>
          </c:extLst>
        </c:ser>
        <c:ser>
          <c:idx val="3"/>
          <c:order val="3"/>
          <c:tx>
            <c:strRef>
              <c:f>'Table 10.40'!$S$12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10.40'!$V$12:$Z$12</c:f>
              <c:numCache>
                <c:formatCode>#,##0</c:formatCode>
                <c:ptCount val="5"/>
                <c:pt idx="0">
                  <c:v>847</c:v>
                </c:pt>
                <c:pt idx="1">
                  <c:v>709</c:v>
                </c:pt>
                <c:pt idx="2">
                  <c:v>788</c:v>
                </c:pt>
                <c:pt idx="3">
                  <c:v>798</c:v>
                </c:pt>
                <c:pt idx="4">
                  <c:v>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D9-400F-80BF-F6F3C4203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10.40'!$S$1</c:f>
              <c:strCache>
                <c:ptCount val="1"/>
                <c:pt idx="0">
                  <c:v>Northern Areas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10.40'!$AB$15:$AB$33</c:f>
              <c:numCache>
                <c:formatCode>0.0%</c:formatCode>
                <c:ptCount val="19"/>
                <c:pt idx="0">
                  <c:v>0.163517258755354</c:v>
                </c:pt>
                <c:pt idx="1">
                  <c:v>1.4613252708490804E-2</c:v>
                </c:pt>
                <c:pt idx="2">
                  <c:v>4.8374905517762662E-2</c:v>
                </c:pt>
                <c:pt idx="3">
                  <c:v>9.0702947845804991E-3</c:v>
                </c:pt>
                <c:pt idx="4">
                  <c:v>5.7697152935248172E-2</c:v>
                </c:pt>
                <c:pt idx="5">
                  <c:v>3.5021415973796925E-2</c:v>
                </c:pt>
                <c:pt idx="6">
                  <c:v>7.3822121441169064E-2</c:v>
                </c:pt>
                <c:pt idx="7">
                  <c:v>3.3509700176366841E-2</c:v>
                </c:pt>
                <c:pt idx="8">
                  <c:v>3.45175107079869E-2</c:v>
                </c:pt>
                <c:pt idx="9">
                  <c:v>2.0156210632401111E-3</c:v>
                </c:pt>
                <c:pt idx="10">
                  <c:v>2.1667926429831192E-2</c:v>
                </c:pt>
                <c:pt idx="11">
                  <c:v>1.5117157974300832E-2</c:v>
                </c:pt>
                <c:pt idx="12">
                  <c:v>3.45175107079869E-2</c:v>
                </c:pt>
                <c:pt idx="13">
                  <c:v>4.3083900226757371E-2</c:v>
                </c:pt>
                <c:pt idx="14">
                  <c:v>4.9886621315192746E-2</c:v>
                </c:pt>
                <c:pt idx="15">
                  <c:v>7.3570168808264044E-2</c:v>
                </c:pt>
                <c:pt idx="16">
                  <c:v>0.10808767951625095</c:v>
                </c:pt>
                <c:pt idx="17">
                  <c:v>4.0312421264802221E-3</c:v>
                </c:pt>
                <c:pt idx="18">
                  <c:v>4.3335852859662384E-2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45-4437-AFF1-5F79346544B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45-4437-AFF1-5F79346544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10.40'!$S$63:$S$79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10.40'!$Z$44:$Z$60</c:f>
              <c:numCache>
                <c:formatCode>#,##0</c:formatCode>
                <c:ptCount val="17"/>
                <c:pt idx="0">
                  <c:v>11</c:v>
                </c:pt>
                <c:pt idx="1">
                  <c:v>58</c:v>
                </c:pt>
                <c:pt idx="2">
                  <c:v>146</c:v>
                </c:pt>
                <c:pt idx="3">
                  <c:v>181</c:v>
                </c:pt>
                <c:pt idx="4">
                  <c:v>186</c:v>
                </c:pt>
                <c:pt idx="5">
                  <c:v>172</c:v>
                </c:pt>
                <c:pt idx="6">
                  <c:v>172</c:v>
                </c:pt>
                <c:pt idx="7">
                  <c:v>176</c:v>
                </c:pt>
                <c:pt idx="8">
                  <c:v>147</c:v>
                </c:pt>
                <c:pt idx="9">
                  <c:v>176</c:v>
                </c:pt>
                <c:pt idx="10">
                  <c:v>184</c:v>
                </c:pt>
                <c:pt idx="11">
                  <c:v>217</c:v>
                </c:pt>
                <c:pt idx="12">
                  <c:v>118</c:v>
                </c:pt>
                <c:pt idx="13">
                  <c:v>72</c:v>
                </c:pt>
                <c:pt idx="14">
                  <c:v>49</c:v>
                </c:pt>
                <c:pt idx="15">
                  <c:v>9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17-4776-9B0D-412729B00794}"/>
            </c:ext>
          </c:extLst>
        </c:ser>
        <c:ser>
          <c:idx val="1"/>
          <c:order val="1"/>
          <c:tx>
            <c:strRef>
              <c:f>'Table 10.40'!$S$62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10.40'!$S$63:$S$79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10.40'!$Z$63:$Z$79</c:f>
              <c:numCache>
                <c:formatCode>#,##0</c:formatCode>
                <c:ptCount val="17"/>
                <c:pt idx="0">
                  <c:v>10</c:v>
                </c:pt>
                <c:pt idx="1">
                  <c:v>55</c:v>
                </c:pt>
                <c:pt idx="2">
                  <c:v>126</c:v>
                </c:pt>
                <c:pt idx="3">
                  <c:v>115</c:v>
                </c:pt>
                <c:pt idx="4">
                  <c:v>157</c:v>
                </c:pt>
                <c:pt idx="5">
                  <c:v>164</c:v>
                </c:pt>
                <c:pt idx="6">
                  <c:v>167</c:v>
                </c:pt>
                <c:pt idx="7">
                  <c:v>134</c:v>
                </c:pt>
                <c:pt idx="8">
                  <c:v>164</c:v>
                </c:pt>
                <c:pt idx="9">
                  <c:v>204</c:v>
                </c:pt>
                <c:pt idx="10">
                  <c:v>194</c:v>
                </c:pt>
                <c:pt idx="11">
                  <c:v>185</c:v>
                </c:pt>
                <c:pt idx="12">
                  <c:v>106</c:v>
                </c:pt>
                <c:pt idx="13">
                  <c:v>50</c:v>
                </c:pt>
                <c:pt idx="14">
                  <c:v>26</c:v>
                </c:pt>
                <c:pt idx="15">
                  <c:v>3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17-4776-9B0D-412729B007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10.40'!$Z$83:$Z$90</c:f>
              <c:numCache>
                <c:formatCode>#,##0</c:formatCode>
                <c:ptCount val="8"/>
                <c:pt idx="0">
                  <c:v>123</c:v>
                </c:pt>
                <c:pt idx="1">
                  <c:v>59</c:v>
                </c:pt>
                <c:pt idx="2">
                  <c:v>246</c:v>
                </c:pt>
                <c:pt idx="3">
                  <c:v>27</c:v>
                </c:pt>
                <c:pt idx="4">
                  <c:v>24</c:v>
                </c:pt>
                <c:pt idx="5">
                  <c:v>45</c:v>
                </c:pt>
                <c:pt idx="6">
                  <c:v>166</c:v>
                </c:pt>
                <c:pt idx="7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DA-46F7-917C-39E488F4B66D}"/>
            </c:ext>
          </c:extLst>
        </c:ser>
        <c:ser>
          <c:idx val="1"/>
          <c:order val="1"/>
          <c:tx>
            <c:strRef>
              <c:f>'Table 10.40'!$S$92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10.40'!$S$83:$S$90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10.40'!$Z$93:$Z$100</c:f>
              <c:numCache>
                <c:formatCode>#,##0</c:formatCode>
                <c:ptCount val="8"/>
                <c:pt idx="0">
                  <c:v>67</c:v>
                </c:pt>
                <c:pt idx="1">
                  <c:v>237</c:v>
                </c:pt>
                <c:pt idx="2">
                  <c:v>35</c:v>
                </c:pt>
                <c:pt idx="3">
                  <c:v>190</c:v>
                </c:pt>
                <c:pt idx="4">
                  <c:v>168</c:v>
                </c:pt>
                <c:pt idx="5">
                  <c:v>97</c:v>
                </c:pt>
                <c:pt idx="6">
                  <c:v>14</c:v>
                </c:pt>
                <c:pt idx="7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DA-46F7-917C-39E488F4B6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10.1'!$Y$83:$Y$90</c:f>
              <c:numCache>
                <c:formatCode>#,##0</c:formatCode>
                <c:ptCount val="8"/>
                <c:pt idx="0">
                  <c:v>852</c:v>
                </c:pt>
                <c:pt idx="1">
                  <c:v>2121</c:v>
                </c:pt>
                <c:pt idx="2">
                  <c:v>640</c:v>
                </c:pt>
                <c:pt idx="3">
                  <c:v>600</c:v>
                </c:pt>
                <c:pt idx="4">
                  <c:v>518</c:v>
                </c:pt>
                <c:pt idx="5">
                  <c:v>346</c:v>
                </c:pt>
                <c:pt idx="6">
                  <c:v>146</c:v>
                </c:pt>
                <c:pt idx="7">
                  <c:v>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98-4FC8-86C4-95454B062E15}"/>
            </c:ext>
          </c:extLst>
        </c:ser>
        <c:ser>
          <c:idx val="1"/>
          <c:order val="1"/>
          <c:tx>
            <c:strRef>
              <c:f>'Table 10.1'!$S$92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10.1'!$Y$93:$Y$100</c:f>
              <c:numCache>
                <c:formatCode>#,##0</c:formatCode>
                <c:ptCount val="8"/>
                <c:pt idx="0">
                  <c:v>644</c:v>
                </c:pt>
                <c:pt idx="1">
                  <c:v>2003</c:v>
                </c:pt>
                <c:pt idx="2">
                  <c:v>230</c:v>
                </c:pt>
                <c:pt idx="3">
                  <c:v>912</c:v>
                </c:pt>
                <c:pt idx="4">
                  <c:v>888</c:v>
                </c:pt>
                <c:pt idx="5">
                  <c:v>455</c:v>
                </c:pt>
                <c:pt idx="6">
                  <c:v>30</c:v>
                </c:pt>
                <c:pt idx="7">
                  <c:v>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98-4FC8-86C4-95454B062E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10.4'!$S$1</c:f>
              <c:strCache>
                <c:ptCount val="1"/>
                <c:pt idx="0">
                  <c:v>Alexandrina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10.4'!$V$8:$Z$8</c:f>
              <c:numCache>
                <c:formatCode>#,##0</c:formatCode>
                <c:ptCount val="5"/>
                <c:pt idx="0">
                  <c:v>36531</c:v>
                </c:pt>
                <c:pt idx="1">
                  <c:v>38325</c:v>
                </c:pt>
                <c:pt idx="2">
                  <c:v>37980.33</c:v>
                </c:pt>
                <c:pt idx="3">
                  <c:v>40755.019999999997</c:v>
                </c:pt>
                <c:pt idx="4">
                  <c:v>39172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D1-4F37-8D50-72961F96F21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42727.89</c:v>
                </c:pt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D1-4F37-8D50-72961F96F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10.40'!$S$1</c:f>
              <c:strCache>
                <c:ptCount val="1"/>
                <c:pt idx="0">
                  <c:v>Northern Areas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10.40'!$V$8:$Z$8</c:f>
              <c:numCache>
                <c:formatCode>#,##0</c:formatCode>
                <c:ptCount val="5"/>
                <c:pt idx="0">
                  <c:v>31930</c:v>
                </c:pt>
                <c:pt idx="1">
                  <c:v>32253.23</c:v>
                </c:pt>
                <c:pt idx="2">
                  <c:v>29918.03</c:v>
                </c:pt>
                <c:pt idx="3">
                  <c:v>31695</c:v>
                </c:pt>
                <c:pt idx="4">
                  <c:v>34457.279999999999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41-4D6F-AB80-0E9DBADCAA4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42727.89</c:v>
                </c:pt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41-4D6F-AB80-0E9DBADCAA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10.41'!$S$4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10.41'!$U$4:$Y$4</c:f>
              <c:numCache>
                <c:formatCode>#,##0</c:formatCode>
                <c:ptCount val="5"/>
                <c:pt idx="1">
                  <c:v>29238</c:v>
                </c:pt>
                <c:pt idx="2">
                  <c:v>29699</c:v>
                </c:pt>
                <c:pt idx="3">
                  <c:v>30155</c:v>
                </c:pt>
                <c:pt idx="4">
                  <c:v>31211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4A-4922-899F-1621BC7F8830}"/>
            </c:ext>
          </c:extLst>
        </c:ser>
        <c:ser>
          <c:idx val="1"/>
          <c:order val="1"/>
          <c:tx>
            <c:strRef>
              <c:f>'Table 10.41'!$S$7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10.41'!$U$7:$Y$7</c:f>
              <c:numCache>
                <c:formatCode>#,##0</c:formatCode>
                <c:ptCount val="5"/>
                <c:pt idx="1">
                  <c:v>20438</c:v>
                </c:pt>
                <c:pt idx="2">
                  <c:v>20699</c:v>
                </c:pt>
                <c:pt idx="3">
                  <c:v>21116</c:v>
                </c:pt>
                <c:pt idx="4">
                  <c:v>21171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4A-4922-899F-1621BC7F8830}"/>
            </c:ext>
          </c:extLst>
        </c:ser>
        <c:ser>
          <c:idx val="2"/>
          <c:order val="2"/>
          <c:tx>
            <c:strRef>
              <c:f>'Table 10.41'!$S$11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10.41'!$U$11:$Y$11</c:f>
              <c:numCache>
                <c:formatCode>#,##0</c:formatCode>
                <c:ptCount val="5"/>
                <c:pt idx="1">
                  <c:v>25778</c:v>
                </c:pt>
                <c:pt idx="2">
                  <c:v>26151</c:v>
                </c:pt>
                <c:pt idx="3">
                  <c:v>26458</c:v>
                </c:pt>
                <c:pt idx="4">
                  <c:v>27448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4A-4922-899F-1621BC7F8830}"/>
            </c:ext>
          </c:extLst>
        </c:ser>
        <c:ser>
          <c:idx val="3"/>
          <c:order val="3"/>
          <c:tx>
            <c:strRef>
              <c:f>'Table 10.41'!$S$12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10.41'!$U$12:$Y$12</c:f>
              <c:numCache>
                <c:formatCode>#,##0</c:formatCode>
                <c:ptCount val="5"/>
                <c:pt idx="1">
                  <c:v>3462</c:v>
                </c:pt>
                <c:pt idx="2">
                  <c:v>3543</c:v>
                </c:pt>
                <c:pt idx="3">
                  <c:v>3701</c:v>
                </c:pt>
                <c:pt idx="4">
                  <c:v>3763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24A-4922-899F-1621BC7F8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10.41'!$S$1</c:f>
              <c:strCache>
                <c:ptCount val="1"/>
                <c:pt idx="0">
                  <c:v>Norwood Payneham St Peters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10.41'!$AB$15:$AB$33</c:f>
              <c:numCache>
                <c:formatCode>0.0%</c:formatCode>
                <c:ptCount val="19"/>
                <c:pt idx="0">
                  <c:v>6.5213610805170711E-3</c:v>
                </c:pt>
                <c:pt idx="1">
                  <c:v>7.3039244101791197E-3</c:v>
                </c:pt>
                <c:pt idx="2">
                  <c:v>4.0751260796475564E-2</c:v>
                </c:pt>
                <c:pt idx="3">
                  <c:v>6.0286360211002261E-3</c:v>
                </c:pt>
                <c:pt idx="4">
                  <c:v>4.2374355109848702E-2</c:v>
                </c:pt>
                <c:pt idx="5">
                  <c:v>2.8549069619152514E-2</c:v>
                </c:pt>
                <c:pt idx="6">
                  <c:v>7.8488203582401023E-2</c:v>
                </c:pt>
                <c:pt idx="7">
                  <c:v>8.8342704770737926E-2</c:v>
                </c:pt>
                <c:pt idx="8">
                  <c:v>2.7824473943539506E-2</c:v>
                </c:pt>
                <c:pt idx="9">
                  <c:v>1.741928004173671E-2</c:v>
                </c:pt>
                <c:pt idx="10">
                  <c:v>3.7765926612949974E-2</c:v>
                </c:pt>
                <c:pt idx="11">
                  <c:v>1.8752536084864647E-2</c:v>
                </c:pt>
                <c:pt idx="12">
                  <c:v>0.1101385426931772</c:v>
                </c:pt>
                <c:pt idx="13">
                  <c:v>8.7067416381659032E-2</c:v>
                </c:pt>
                <c:pt idx="14">
                  <c:v>6.1329777983884989E-2</c:v>
                </c:pt>
                <c:pt idx="15">
                  <c:v>9.7704480899657997E-2</c:v>
                </c:pt>
                <c:pt idx="16">
                  <c:v>0.16352675207234363</c:v>
                </c:pt>
                <c:pt idx="17">
                  <c:v>2.5766622224798561E-2</c:v>
                </c:pt>
                <c:pt idx="18">
                  <c:v>3.2722740710683436E-2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99-40D1-BE23-18F7121E368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99-40D1-BE23-18F7121E3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10.41'!$S$63:$S$79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10.41'!$Y$44:$Y$60</c:f>
              <c:numCache>
                <c:formatCode>#,##0</c:formatCode>
                <c:ptCount val="17"/>
                <c:pt idx="0">
                  <c:v>9</c:v>
                </c:pt>
                <c:pt idx="1">
                  <c:v>214</c:v>
                </c:pt>
                <c:pt idx="2">
                  <c:v>646</c:v>
                </c:pt>
                <c:pt idx="3">
                  <c:v>1421</c:v>
                </c:pt>
                <c:pt idx="4">
                  <c:v>2255</c:v>
                </c:pt>
                <c:pt idx="5">
                  <c:v>2147</c:v>
                </c:pt>
                <c:pt idx="6">
                  <c:v>1824</c:v>
                </c:pt>
                <c:pt idx="7">
                  <c:v>1353</c:v>
                </c:pt>
                <c:pt idx="8">
                  <c:v>1273</c:v>
                </c:pt>
                <c:pt idx="9">
                  <c:v>1168</c:v>
                </c:pt>
                <c:pt idx="10">
                  <c:v>1074</c:v>
                </c:pt>
                <c:pt idx="11">
                  <c:v>928</c:v>
                </c:pt>
                <c:pt idx="12">
                  <c:v>510</c:v>
                </c:pt>
                <c:pt idx="13">
                  <c:v>294</c:v>
                </c:pt>
                <c:pt idx="14">
                  <c:v>125</c:v>
                </c:pt>
                <c:pt idx="15">
                  <c:v>39</c:v>
                </c:pt>
                <c:pt idx="16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A0-4BBC-9A1A-6F80C48CFC4D}"/>
            </c:ext>
          </c:extLst>
        </c:ser>
        <c:ser>
          <c:idx val="1"/>
          <c:order val="1"/>
          <c:tx>
            <c:strRef>
              <c:f>'Table 10.41'!$S$62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10.41'!$S$63:$S$79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10.41'!$Y$63:$Y$79</c:f>
              <c:numCache>
                <c:formatCode>#,##0</c:formatCode>
                <c:ptCount val="17"/>
                <c:pt idx="0">
                  <c:v>20</c:v>
                </c:pt>
                <c:pt idx="1">
                  <c:v>273</c:v>
                </c:pt>
                <c:pt idx="2">
                  <c:v>790</c:v>
                </c:pt>
                <c:pt idx="3">
                  <c:v>1560</c:v>
                </c:pt>
                <c:pt idx="4">
                  <c:v>2328</c:v>
                </c:pt>
                <c:pt idx="5">
                  <c:v>2002</c:v>
                </c:pt>
                <c:pt idx="6">
                  <c:v>1717</c:v>
                </c:pt>
                <c:pt idx="7">
                  <c:v>1474</c:v>
                </c:pt>
                <c:pt idx="8">
                  <c:v>1289</c:v>
                </c:pt>
                <c:pt idx="9">
                  <c:v>1372</c:v>
                </c:pt>
                <c:pt idx="10">
                  <c:v>1228</c:v>
                </c:pt>
                <c:pt idx="11">
                  <c:v>927</c:v>
                </c:pt>
                <c:pt idx="12">
                  <c:v>530</c:v>
                </c:pt>
                <c:pt idx="13">
                  <c:v>208</c:v>
                </c:pt>
                <c:pt idx="14">
                  <c:v>80</c:v>
                </c:pt>
                <c:pt idx="15">
                  <c:v>48</c:v>
                </c:pt>
                <c:pt idx="16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A0-4BBC-9A1A-6F80C48CFC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10.41'!$S$83:$S$90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10.41'!$Y$83:$Y$90</c:f>
              <c:numCache>
                <c:formatCode>#,##0</c:formatCode>
                <c:ptCount val="8"/>
                <c:pt idx="0">
                  <c:v>1489</c:v>
                </c:pt>
                <c:pt idx="1">
                  <c:v>2859</c:v>
                </c:pt>
                <c:pt idx="2">
                  <c:v>1026</c:v>
                </c:pt>
                <c:pt idx="3">
                  <c:v>718</c:v>
                </c:pt>
                <c:pt idx="4">
                  <c:v>686</c:v>
                </c:pt>
                <c:pt idx="5">
                  <c:v>669</c:v>
                </c:pt>
                <c:pt idx="6">
                  <c:v>353</c:v>
                </c:pt>
                <c:pt idx="7">
                  <c:v>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3B-41C5-82D0-FAA1FA8E46C0}"/>
            </c:ext>
          </c:extLst>
        </c:ser>
        <c:ser>
          <c:idx val="1"/>
          <c:order val="1"/>
          <c:tx>
            <c:strRef>
              <c:f>'Table 10.41'!$S$92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10.41'!$S$83:$S$90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10.41'!$Y$93:$Y$100</c:f>
              <c:numCache>
                <c:formatCode>#,##0</c:formatCode>
                <c:ptCount val="8"/>
                <c:pt idx="0">
                  <c:v>1051</c:v>
                </c:pt>
                <c:pt idx="1">
                  <c:v>3290</c:v>
                </c:pt>
                <c:pt idx="2">
                  <c:v>319</c:v>
                </c:pt>
                <c:pt idx="3">
                  <c:v>1315</c:v>
                </c:pt>
                <c:pt idx="4">
                  <c:v>1730</c:v>
                </c:pt>
                <c:pt idx="5">
                  <c:v>873</c:v>
                </c:pt>
                <c:pt idx="6">
                  <c:v>41</c:v>
                </c:pt>
                <c:pt idx="7">
                  <c:v>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3B-41C5-82D0-FAA1FA8E4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10.41'!$S$1</c:f>
              <c:strCache>
                <c:ptCount val="1"/>
                <c:pt idx="0">
                  <c:v>Norwood Payneham St Peters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10.41'!$U$8:$Y$8</c:f>
              <c:numCache>
                <c:formatCode>#,##0</c:formatCode>
                <c:ptCount val="5"/>
                <c:pt idx="1">
                  <c:v>43821</c:v>
                </c:pt>
                <c:pt idx="2">
                  <c:v>45864.47</c:v>
                </c:pt>
                <c:pt idx="3">
                  <c:v>45073.26</c:v>
                </c:pt>
                <c:pt idx="4">
                  <c:v>46846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AB-415B-B4A3-153BC155616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AB-415B-B4A3-153BC1556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10.41'!$S$4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10.41'!$V$4:$Z$4</c:f>
              <c:numCache>
                <c:formatCode>#,##0</c:formatCode>
                <c:ptCount val="5"/>
                <c:pt idx="0">
                  <c:v>29238</c:v>
                </c:pt>
                <c:pt idx="1">
                  <c:v>29699</c:v>
                </c:pt>
                <c:pt idx="2">
                  <c:v>30155</c:v>
                </c:pt>
                <c:pt idx="3">
                  <c:v>31211</c:v>
                </c:pt>
                <c:pt idx="4">
                  <c:v>34503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DC-4E6C-8E6F-888F67895BE6}"/>
            </c:ext>
          </c:extLst>
        </c:ser>
        <c:ser>
          <c:idx val="1"/>
          <c:order val="1"/>
          <c:tx>
            <c:strRef>
              <c:f>'Table 10.41'!$S$7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10.41'!$V$7:$Z$7</c:f>
              <c:numCache>
                <c:formatCode>#,##0</c:formatCode>
                <c:ptCount val="5"/>
                <c:pt idx="0">
                  <c:v>20438</c:v>
                </c:pt>
                <c:pt idx="1">
                  <c:v>20699</c:v>
                </c:pt>
                <c:pt idx="2">
                  <c:v>21116</c:v>
                </c:pt>
                <c:pt idx="3">
                  <c:v>21171</c:v>
                </c:pt>
                <c:pt idx="4">
                  <c:v>22003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DC-4E6C-8E6F-888F67895BE6}"/>
            </c:ext>
          </c:extLst>
        </c:ser>
        <c:ser>
          <c:idx val="2"/>
          <c:order val="2"/>
          <c:tx>
            <c:strRef>
              <c:f>'Table 10.41'!$S$11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10.41'!$V$11:$Z$11</c:f>
              <c:numCache>
                <c:formatCode>#,##0</c:formatCode>
                <c:ptCount val="5"/>
                <c:pt idx="0">
                  <c:v>25778</c:v>
                </c:pt>
                <c:pt idx="1">
                  <c:v>26151</c:v>
                </c:pt>
                <c:pt idx="2">
                  <c:v>26458</c:v>
                </c:pt>
                <c:pt idx="3">
                  <c:v>27448</c:v>
                </c:pt>
                <c:pt idx="4">
                  <c:v>30622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DC-4E6C-8E6F-888F67895BE6}"/>
            </c:ext>
          </c:extLst>
        </c:ser>
        <c:ser>
          <c:idx val="3"/>
          <c:order val="3"/>
          <c:tx>
            <c:strRef>
              <c:f>'Table 10.41'!$S$12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10.41'!$V$12:$Z$12</c:f>
              <c:numCache>
                <c:formatCode>#,##0</c:formatCode>
                <c:ptCount val="5"/>
                <c:pt idx="0">
                  <c:v>3462</c:v>
                </c:pt>
                <c:pt idx="1">
                  <c:v>3543</c:v>
                </c:pt>
                <c:pt idx="2">
                  <c:v>3701</c:v>
                </c:pt>
                <c:pt idx="3">
                  <c:v>3763</c:v>
                </c:pt>
                <c:pt idx="4">
                  <c:v>3875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2DC-4E6C-8E6F-888F67895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10.41'!$S$1</c:f>
              <c:strCache>
                <c:ptCount val="1"/>
                <c:pt idx="0">
                  <c:v>Norwood Payneham St Peters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10.41'!$AB$15:$AB$33</c:f>
              <c:numCache>
                <c:formatCode>0.0%</c:formatCode>
                <c:ptCount val="19"/>
                <c:pt idx="0">
                  <c:v>6.5213610805170711E-3</c:v>
                </c:pt>
                <c:pt idx="1">
                  <c:v>7.3039244101791197E-3</c:v>
                </c:pt>
                <c:pt idx="2">
                  <c:v>4.0751260796475564E-2</c:v>
                </c:pt>
                <c:pt idx="3">
                  <c:v>6.0286360211002261E-3</c:v>
                </c:pt>
                <c:pt idx="4">
                  <c:v>4.2374355109848702E-2</c:v>
                </c:pt>
                <c:pt idx="5">
                  <c:v>2.8549069619152514E-2</c:v>
                </c:pt>
                <c:pt idx="6">
                  <c:v>7.8488203582401023E-2</c:v>
                </c:pt>
                <c:pt idx="7">
                  <c:v>8.8342704770737926E-2</c:v>
                </c:pt>
                <c:pt idx="8">
                  <c:v>2.7824473943539506E-2</c:v>
                </c:pt>
                <c:pt idx="9">
                  <c:v>1.741928004173671E-2</c:v>
                </c:pt>
                <c:pt idx="10">
                  <c:v>3.7765926612949974E-2</c:v>
                </c:pt>
                <c:pt idx="11">
                  <c:v>1.8752536084864647E-2</c:v>
                </c:pt>
                <c:pt idx="12">
                  <c:v>0.1101385426931772</c:v>
                </c:pt>
                <c:pt idx="13">
                  <c:v>8.7067416381659032E-2</c:v>
                </c:pt>
                <c:pt idx="14">
                  <c:v>6.1329777983884989E-2</c:v>
                </c:pt>
                <c:pt idx="15">
                  <c:v>9.7704480899657997E-2</c:v>
                </c:pt>
                <c:pt idx="16">
                  <c:v>0.16352675207234363</c:v>
                </c:pt>
                <c:pt idx="17">
                  <c:v>2.5766622224798561E-2</c:v>
                </c:pt>
                <c:pt idx="18">
                  <c:v>3.2722740710683436E-2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B9-4761-B796-DBBDE849B2D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B9-4761-B796-DBBDE849B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10.41'!$S$63:$S$79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10.41'!$Z$44:$Z$60</c:f>
              <c:numCache>
                <c:formatCode>#,##0</c:formatCode>
                <c:ptCount val="17"/>
                <c:pt idx="0">
                  <c:v>15</c:v>
                </c:pt>
                <c:pt idx="1">
                  <c:v>265</c:v>
                </c:pt>
                <c:pt idx="2">
                  <c:v>789</c:v>
                </c:pt>
                <c:pt idx="3">
                  <c:v>1581</c:v>
                </c:pt>
                <c:pt idx="4">
                  <c:v>2552</c:v>
                </c:pt>
                <c:pt idx="5">
                  <c:v>2323</c:v>
                </c:pt>
                <c:pt idx="6">
                  <c:v>1979</c:v>
                </c:pt>
                <c:pt idx="7">
                  <c:v>1491</c:v>
                </c:pt>
                <c:pt idx="8">
                  <c:v>1284</c:v>
                </c:pt>
                <c:pt idx="9">
                  <c:v>1220</c:v>
                </c:pt>
                <c:pt idx="10">
                  <c:v>1146</c:v>
                </c:pt>
                <c:pt idx="11">
                  <c:v>918</c:v>
                </c:pt>
                <c:pt idx="12">
                  <c:v>547</c:v>
                </c:pt>
                <c:pt idx="13">
                  <c:v>311</c:v>
                </c:pt>
                <c:pt idx="14">
                  <c:v>142</c:v>
                </c:pt>
                <c:pt idx="15">
                  <c:v>38</c:v>
                </c:pt>
                <c:pt idx="1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AB-45DC-AA81-16138C50E254}"/>
            </c:ext>
          </c:extLst>
        </c:ser>
        <c:ser>
          <c:idx val="1"/>
          <c:order val="1"/>
          <c:tx>
            <c:strRef>
              <c:f>'Table 10.41'!$S$62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10.41'!$S$63:$S$79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10.41'!$Z$63:$Z$79</c:f>
              <c:numCache>
                <c:formatCode>#,##0</c:formatCode>
                <c:ptCount val="17"/>
                <c:pt idx="0">
                  <c:v>26</c:v>
                </c:pt>
                <c:pt idx="1">
                  <c:v>334</c:v>
                </c:pt>
                <c:pt idx="2">
                  <c:v>909</c:v>
                </c:pt>
                <c:pt idx="3">
                  <c:v>1836</c:v>
                </c:pt>
                <c:pt idx="4">
                  <c:v>2705</c:v>
                </c:pt>
                <c:pt idx="5">
                  <c:v>2444</c:v>
                </c:pt>
                <c:pt idx="6">
                  <c:v>1865</c:v>
                </c:pt>
                <c:pt idx="7">
                  <c:v>1555</c:v>
                </c:pt>
                <c:pt idx="8">
                  <c:v>1395</c:v>
                </c:pt>
                <c:pt idx="9">
                  <c:v>1433</c:v>
                </c:pt>
                <c:pt idx="10">
                  <c:v>1300</c:v>
                </c:pt>
                <c:pt idx="11">
                  <c:v>1006</c:v>
                </c:pt>
                <c:pt idx="12">
                  <c:v>599</c:v>
                </c:pt>
                <c:pt idx="13">
                  <c:v>240</c:v>
                </c:pt>
                <c:pt idx="14">
                  <c:v>106</c:v>
                </c:pt>
                <c:pt idx="15">
                  <c:v>50</c:v>
                </c:pt>
                <c:pt idx="16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AB-45DC-AA81-16138C50E2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10.41'!$Z$83:$Z$90</c:f>
              <c:numCache>
                <c:formatCode>#,##0</c:formatCode>
                <c:ptCount val="8"/>
                <c:pt idx="0">
                  <c:v>1494</c:v>
                </c:pt>
                <c:pt idx="1">
                  <c:v>3024</c:v>
                </c:pt>
                <c:pt idx="2">
                  <c:v>1080</c:v>
                </c:pt>
                <c:pt idx="3">
                  <c:v>727</c:v>
                </c:pt>
                <c:pt idx="4">
                  <c:v>715</c:v>
                </c:pt>
                <c:pt idx="5">
                  <c:v>646</c:v>
                </c:pt>
                <c:pt idx="6">
                  <c:v>363</c:v>
                </c:pt>
                <c:pt idx="7">
                  <c:v>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4C-4E19-80A1-6294F48231EC}"/>
            </c:ext>
          </c:extLst>
        </c:ser>
        <c:ser>
          <c:idx val="1"/>
          <c:order val="1"/>
          <c:tx>
            <c:strRef>
              <c:f>'Table 10.41'!$S$92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10.41'!$S$83:$S$90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10.41'!$Z$93:$Z$100</c:f>
              <c:numCache>
                <c:formatCode>#,##0</c:formatCode>
                <c:ptCount val="8"/>
                <c:pt idx="0">
                  <c:v>1061</c:v>
                </c:pt>
                <c:pt idx="1">
                  <c:v>3494</c:v>
                </c:pt>
                <c:pt idx="2">
                  <c:v>338</c:v>
                </c:pt>
                <c:pt idx="3">
                  <c:v>1345</c:v>
                </c:pt>
                <c:pt idx="4">
                  <c:v>1792</c:v>
                </c:pt>
                <c:pt idx="5">
                  <c:v>904</c:v>
                </c:pt>
                <c:pt idx="6">
                  <c:v>45</c:v>
                </c:pt>
                <c:pt idx="7">
                  <c:v>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4C-4E19-80A1-6294F4823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10.5'!$U$4:$Y$4</c:f>
              <c:numCache>
                <c:formatCode>#,##0</c:formatCode>
                <c:ptCount val="5"/>
                <c:pt idx="1">
                  <c:v>388</c:v>
                </c:pt>
                <c:pt idx="2">
                  <c:v>527</c:v>
                </c:pt>
                <c:pt idx="3">
                  <c:v>564</c:v>
                </c:pt>
                <c:pt idx="4">
                  <c:v>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A6-487F-9730-D4D11970640B}"/>
            </c:ext>
          </c:extLst>
        </c:ser>
        <c:ser>
          <c:idx val="1"/>
          <c:order val="1"/>
          <c:tx>
            <c:strRef>
              <c:f>'Table 10.5'!$S$7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10.5'!$U$7:$Y$7</c:f>
              <c:numCache>
                <c:formatCode>#,##0</c:formatCode>
                <c:ptCount val="5"/>
                <c:pt idx="1">
                  <c:v>244</c:v>
                </c:pt>
                <c:pt idx="2">
                  <c:v>368</c:v>
                </c:pt>
                <c:pt idx="3">
                  <c:v>412</c:v>
                </c:pt>
                <c:pt idx="4">
                  <c:v>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A6-487F-9730-D4D11970640B}"/>
            </c:ext>
          </c:extLst>
        </c:ser>
        <c:ser>
          <c:idx val="2"/>
          <c:order val="2"/>
          <c:tx>
            <c:strRef>
              <c:f>'Table 10.5'!$S$11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10.5'!$U$11:$Y$11</c:f>
              <c:numCache>
                <c:formatCode>#,##0</c:formatCode>
                <c:ptCount val="5"/>
                <c:pt idx="1">
                  <c:v>388</c:v>
                </c:pt>
                <c:pt idx="2">
                  <c:v>522</c:v>
                </c:pt>
                <c:pt idx="3">
                  <c:v>546</c:v>
                </c:pt>
                <c:pt idx="4">
                  <c:v>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A6-487F-9730-D4D11970640B}"/>
            </c:ext>
          </c:extLst>
        </c:ser>
        <c:ser>
          <c:idx val="3"/>
          <c:order val="3"/>
          <c:tx>
            <c:strRef>
              <c:f>'Table 10.5'!$S$12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10.5'!$U$12:$Y$12</c:f>
              <c:numCache>
                <c:formatCode>#,##0</c:formatCode>
                <c:ptCount val="5"/>
                <c:pt idx="1">
                  <c:v>6</c:v>
                </c:pt>
                <c:pt idx="2">
                  <c:v>7</c:v>
                </c:pt>
                <c:pt idx="3">
                  <c:v>9</c:v>
                </c:pt>
                <c:pt idx="4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A6-487F-9730-D4D119706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10.41'!$S$1</c:f>
              <c:strCache>
                <c:ptCount val="1"/>
                <c:pt idx="0">
                  <c:v>Norwood Payneham St Peters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10.41'!$V$8:$Z$8</c:f>
              <c:numCache>
                <c:formatCode>#,##0</c:formatCode>
                <c:ptCount val="5"/>
                <c:pt idx="0">
                  <c:v>43821</c:v>
                </c:pt>
                <c:pt idx="1">
                  <c:v>45864.47</c:v>
                </c:pt>
                <c:pt idx="2">
                  <c:v>45073.26</c:v>
                </c:pt>
                <c:pt idx="3">
                  <c:v>46846</c:v>
                </c:pt>
                <c:pt idx="4">
                  <c:v>47010.86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B2-42F4-9AE6-1EF7C3217A8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42727.89</c:v>
                </c:pt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B2-42F4-9AE6-1EF7C3217A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10.42'!$S$4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10.42'!$U$4:$Y$4</c:f>
              <c:numCache>
                <c:formatCode>#,##0</c:formatCode>
                <c:ptCount val="5"/>
                <c:pt idx="1">
                  <c:v>122797</c:v>
                </c:pt>
                <c:pt idx="2">
                  <c:v>123765</c:v>
                </c:pt>
                <c:pt idx="3">
                  <c:v>123222</c:v>
                </c:pt>
                <c:pt idx="4">
                  <c:v>128981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A0-4C72-8282-8858307A66E6}"/>
            </c:ext>
          </c:extLst>
        </c:ser>
        <c:ser>
          <c:idx val="1"/>
          <c:order val="1"/>
          <c:tx>
            <c:strRef>
              <c:f>'Table 10.42'!$S$7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10.42'!$U$7:$Y$7</c:f>
              <c:numCache>
                <c:formatCode>#,##0</c:formatCode>
                <c:ptCount val="5"/>
                <c:pt idx="1">
                  <c:v>90221</c:v>
                </c:pt>
                <c:pt idx="2">
                  <c:v>91125</c:v>
                </c:pt>
                <c:pt idx="3">
                  <c:v>91905</c:v>
                </c:pt>
                <c:pt idx="4">
                  <c:v>93420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A0-4C72-8282-8858307A66E6}"/>
            </c:ext>
          </c:extLst>
        </c:ser>
        <c:ser>
          <c:idx val="2"/>
          <c:order val="2"/>
          <c:tx>
            <c:strRef>
              <c:f>'Table 10.42'!$S$11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10.42'!$U$11:$Y$11</c:f>
              <c:numCache>
                <c:formatCode>#,##0</c:formatCode>
                <c:ptCount val="5"/>
                <c:pt idx="1">
                  <c:v>110543</c:v>
                </c:pt>
                <c:pt idx="2">
                  <c:v>111434</c:v>
                </c:pt>
                <c:pt idx="3">
                  <c:v>110514</c:v>
                </c:pt>
                <c:pt idx="4">
                  <c:v>115960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A0-4C72-8282-8858307A66E6}"/>
            </c:ext>
          </c:extLst>
        </c:ser>
        <c:ser>
          <c:idx val="3"/>
          <c:order val="3"/>
          <c:tx>
            <c:strRef>
              <c:f>'Table 10.42'!$S$12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10.42'!$U$12:$Y$12</c:f>
              <c:numCache>
                <c:formatCode>#,##0</c:formatCode>
                <c:ptCount val="5"/>
                <c:pt idx="1">
                  <c:v>12252</c:v>
                </c:pt>
                <c:pt idx="2">
                  <c:v>12336</c:v>
                </c:pt>
                <c:pt idx="3">
                  <c:v>12705</c:v>
                </c:pt>
                <c:pt idx="4">
                  <c:v>13021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9A0-4C72-8282-8858307A66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10.42'!$S$1</c:f>
              <c:strCache>
                <c:ptCount val="1"/>
                <c:pt idx="0">
                  <c:v>Onkaparinga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10.42'!$AB$15:$AB$33</c:f>
              <c:numCache>
                <c:formatCode>0.0%</c:formatCode>
                <c:ptCount val="19"/>
                <c:pt idx="0">
                  <c:v>1.224823855953313E-2</c:v>
                </c:pt>
                <c:pt idx="1">
                  <c:v>8.020781439043485E-3</c:v>
                </c:pt>
                <c:pt idx="2">
                  <c:v>6.492064621735108E-2</c:v>
                </c:pt>
                <c:pt idx="3">
                  <c:v>7.949612127250729E-3</c:v>
                </c:pt>
                <c:pt idx="4">
                  <c:v>8.4940573624653043E-2</c:v>
                </c:pt>
                <c:pt idx="5">
                  <c:v>2.7720446943278059E-2</c:v>
                </c:pt>
                <c:pt idx="6">
                  <c:v>0.10718098355988898</c:v>
                </c:pt>
                <c:pt idx="7">
                  <c:v>6.8044979005053019E-2</c:v>
                </c:pt>
                <c:pt idx="8">
                  <c:v>3.1691694541313785E-2</c:v>
                </c:pt>
                <c:pt idx="9">
                  <c:v>8.4193295850829124E-3</c:v>
                </c:pt>
                <c:pt idx="10">
                  <c:v>3.7506227314781863E-2</c:v>
                </c:pt>
                <c:pt idx="11">
                  <c:v>1.3422532204113586E-2</c:v>
                </c:pt>
                <c:pt idx="12">
                  <c:v>5.7732545726282829E-2</c:v>
                </c:pt>
                <c:pt idx="13">
                  <c:v>8.7637890541598457E-2</c:v>
                </c:pt>
                <c:pt idx="14">
                  <c:v>6.1049035655825208E-2</c:v>
                </c:pt>
                <c:pt idx="15">
                  <c:v>7.6129812824709986E-2</c:v>
                </c:pt>
                <c:pt idx="16">
                  <c:v>0.16352572770621307</c:v>
                </c:pt>
                <c:pt idx="17">
                  <c:v>1.6909828481958579E-2</c:v>
                </c:pt>
                <c:pt idx="18">
                  <c:v>4.2964913529286171E-2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40-43FB-A9D7-738C4D60932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40-43FB-A9D7-738C4D6093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10.42'!$S$63:$S$79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10.42'!$Y$44:$Y$60</c:f>
              <c:numCache>
                <c:formatCode>#,##0</c:formatCode>
                <c:ptCount val="17"/>
                <c:pt idx="0">
                  <c:v>85</c:v>
                </c:pt>
                <c:pt idx="1">
                  <c:v>1510</c:v>
                </c:pt>
                <c:pt idx="2">
                  <c:v>3471</c:v>
                </c:pt>
                <c:pt idx="3">
                  <c:v>5564</c:v>
                </c:pt>
                <c:pt idx="4">
                  <c:v>7432</c:v>
                </c:pt>
                <c:pt idx="5">
                  <c:v>7256</c:v>
                </c:pt>
                <c:pt idx="6">
                  <c:v>7176</c:v>
                </c:pt>
                <c:pt idx="7">
                  <c:v>6157</c:v>
                </c:pt>
                <c:pt idx="8">
                  <c:v>6490</c:v>
                </c:pt>
                <c:pt idx="9">
                  <c:v>6041</c:v>
                </c:pt>
                <c:pt idx="10">
                  <c:v>5467</c:v>
                </c:pt>
                <c:pt idx="11">
                  <c:v>4308</c:v>
                </c:pt>
                <c:pt idx="12">
                  <c:v>2200</c:v>
                </c:pt>
                <c:pt idx="13">
                  <c:v>821</c:v>
                </c:pt>
                <c:pt idx="14">
                  <c:v>262</c:v>
                </c:pt>
                <c:pt idx="15">
                  <c:v>83</c:v>
                </c:pt>
                <c:pt idx="16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2F-4E99-8957-A0A618400B8E}"/>
            </c:ext>
          </c:extLst>
        </c:ser>
        <c:ser>
          <c:idx val="1"/>
          <c:order val="1"/>
          <c:tx>
            <c:strRef>
              <c:f>'Table 10.42'!$S$62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10.42'!$S$63:$S$79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10.42'!$Y$63:$Y$79</c:f>
              <c:numCache>
                <c:formatCode>#,##0</c:formatCode>
                <c:ptCount val="17"/>
                <c:pt idx="0">
                  <c:v>109</c:v>
                </c:pt>
                <c:pt idx="1">
                  <c:v>1751</c:v>
                </c:pt>
                <c:pt idx="2">
                  <c:v>4068</c:v>
                </c:pt>
                <c:pt idx="3">
                  <c:v>6207</c:v>
                </c:pt>
                <c:pt idx="4">
                  <c:v>7193</c:v>
                </c:pt>
                <c:pt idx="5">
                  <c:v>6581</c:v>
                </c:pt>
                <c:pt idx="6">
                  <c:v>6776</c:v>
                </c:pt>
                <c:pt idx="7">
                  <c:v>6291</c:v>
                </c:pt>
                <c:pt idx="8">
                  <c:v>6192</c:v>
                </c:pt>
                <c:pt idx="9">
                  <c:v>6474</c:v>
                </c:pt>
                <c:pt idx="10">
                  <c:v>5553</c:v>
                </c:pt>
                <c:pt idx="11">
                  <c:v>4381</c:v>
                </c:pt>
                <c:pt idx="12">
                  <c:v>1940</c:v>
                </c:pt>
                <c:pt idx="13">
                  <c:v>611</c:v>
                </c:pt>
                <c:pt idx="14">
                  <c:v>208</c:v>
                </c:pt>
                <c:pt idx="15">
                  <c:v>79</c:v>
                </c:pt>
                <c:pt idx="16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2F-4E99-8957-A0A618400B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10.42'!$S$83:$S$90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10.42'!$Y$83:$Y$90</c:f>
              <c:numCache>
                <c:formatCode>#,##0</c:formatCode>
                <c:ptCount val="8"/>
                <c:pt idx="0">
                  <c:v>4912</c:v>
                </c:pt>
                <c:pt idx="1">
                  <c:v>5382</c:v>
                </c:pt>
                <c:pt idx="2">
                  <c:v>10013</c:v>
                </c:pt>
                <c:pt idx="3">
                  <c:v>3460</c:v>
                </c:pt>
                <c:pt idx="4">
                  <c:v>2514</c:v>
                </c:pt>
                <c:pt idx="5">
                  <c:v>2954</c:v>
                </c:pt>
                <c:pt idx="6">
                  <c:v>3887</c:v>
                </c:pt>
                <c:pt idx="7">
                  <c:v>5791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95-4CC9-B081-31DE8A92B741}"/>
            </c:ext>
          </c:extLst>
        </c:ser>
        <c:ser>
          <c:idx val="1"/>
          <c:order val="1"/>
          <c:tx>
            <c:strRef>
              <c:f>'Table 10.42'!$S$92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10.42'!$S$83:$S$90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10.42'!$Y$93:$Y$100</c:f>
              <c:numCache>
                <c:formatCode>#,##0</c:formatCode>
                <c:ptCount val="8"/>
                <c:pt idx="0">
                  <c:v>3865</c:v>
                </c:pt>
                <c:pt idx="1">
                  <c:v>8600</c:v>
                </c:pt>
                <c:pt idx="2">
                  <c:v>1862</c:v>
                </c:pt>
                <c:pt idx="3">
                  <c:v>9219</c:v>
                </c:pt>
                <c:pt idx="4">
                  <c:v>8593</c:v>
                </c:pt>
                <c:pt idx="5">
                  <c:v>5197</c:v>
                </c:pt>
                <c:pt idx="6">
                  <c:v>363</c:v>
                </c:pt>
                <c:pt idx="7">
                  <c:v>2666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95-4CC9-B081-31DE8A92B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10.42'!$S$1</c:f>
              <c:strCache>
                <c:ptCount val="1"/>
                <c:pt idx="0">
                  <c:v>Onkaparinga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10.42'!$U$8:$Y$8</c:f>
              <c:numCache>
                <c:formatCode>#,##0</c:formatCode>
                <c:ptCount val="5"/>
                <c:pt idx="1">
                  <c:v>44401.42</c:v>
                </c:pt>
                <c:pt idx="2">
                  <c:v>45657.5</c:v>
                </c:pt>
                <c:pt idx="3">
                  <c:v>46011.03</c:v>
                </c:pt>
                <c:pt idx="4">
                  <c:v>47691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73-4849-8968-122B1C938F3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73-4849-8968-122B1C938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10.42'!$S$4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10.42'!$V$4:$Z$4</c:f>
              <c:numCache>
                <c:formatCode>#,##0</c:formatCode>
                <c:ptCount val="5"/>
                <c:pt idx="0">
                  <c:v>122797</c:v>
                </c:pt>
                <c:pt idx="1">
                  <c:v>123765</c:v>
                </c:pt>
                <c:pt idx="2">
                  <c:v>123222</c:v>
                </c:pt>
                <c:pt idx="3">
                  <c:v>128981</c:v>
                </c:pt>
                <c:pt idx="4">
                  <c:v>140507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E1-4CBF-9808-4631F0F53FEF}"/>
            </c:ext>
          </c:extLst>
        </c:ser>
        <c:ser>
          <c:idx val="1"/>
          <c:order val="1"/>
          <c:tx>
            <c:strRef>
              <c:f>'Table 10.42'!$S$7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10.42'!$V$7:$Z$7</c:f>
              <c:numCache>
                <c:formatCode>#,##0</c:formatCode>
                <c:ptCount val="5"/>
                <c:pt idx="0">
                  <c:v>90221</c:v>
                </c:pt>
                <c:pt idx="1">
                  <c:v>91125</c:v>
                </c:pt>
                <c:pt idx="2">
                  <c:v>91905</c:v>
                </c:pt>
                <c:pt idx="3">
                  <c:v>93420</c:v>
                </c:pt>
                <c:pt idx="4">
                  <c:v>96970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E1-4CBF-9808-4631F0F53FEF}"/>
            </c:ext>
          </c:extLst>
        </c:ser>
        <c:ser>
          <c:idx val="2"/>
          <c:order val="2"/>
          <c:tx>
            <c:strRef>
              <c:f>'Table 10.42'!$S$11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10.42'!$V$11:$Z$11</c:f>
              <c:numCache>
                <c:formatCode>#,##0</c:formatCode>
                <c:ptCount val="5"/>
                <c:pt idx="0">
                  <c:v>110543</c:v>
                </c:pt>
                <c:pt idx="1">
                  <c:v>111434</c:v>
                </c:pt>
                <c:pt idx="2">
                  <c:v>110514</c:v>
                </c:pt>
                <c:pt idx="3">
                  <c:v>115960</c:v>
                </c:pt>
                <c:pt idx="4">
                  <c:v>127087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E1-4CBF-9808-4631F0F53FEF}"/>
            </c:ext>
          </c:extLst>
        </c:ser>
        <c:ser>
          <c:idx val="3"/>
          <c:order val="3"/>
          <c:tx>
            <c:strRef>
              <c:f>'Table 10.42'!$S$12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10.42'!$V$12:$Z$12</c:f>
              <c:numCache>
                <c:formatCode>#,##0</c:formatCode>
                <c:ptCount val="5"/>
                <c:pt idx="0">
                  <c:v>12252</c:v>
                </c:pt>
                <c:pt idx="1">
                  <c:v>12336</c:v>
                </c:pt>
                <c:pt idx="2">
                  <c:v>12705</c:v>
                </c:pt>
                <c:pt idx="3">
                  <c:v>13021</c:v>
                </c:pt>
                <c:pt idx="4">
                  <c:v>13420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8E1-4CBF-9808-4631F0F53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10.42'!$S$1</c:f>
              <c:strCache>
                <c:ptCount val="1"/>
                <c:pt idx="0">
                  <c:v>Onkaparinga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10.42'!$AB$15:$AB$33</c:f>
              <c:numCache>
                <c:formatCode>0.0%</c:formatCode>
                <c:ptCount val="19"/>
                <c:pt idx="0">
                  <c:v>1.224823855953313E-2</c:v>
                </c:pt>
                <c:pt idx="1">
                  <c:v>8.020781439043485E-3</c:v>
                </c:pt>
                <c:pt idx="2">
                  <c:v>6.492064621735108E-2</c:v>
                </c:pt>
                <c:pt idx="3">
                  <c:v>7.949612127250729E-3</c:v>
                </c:pt>
                <c:pt idx="4">
                  <c:v>8.4940573624653043E-2</c:v>
                </c:pt>
                <c:pt idx="5">
                  <c:v>2.7720446943278059E-2</c:v>
                </c:pt>
                <c:pt idx="6">
                  <c:v>0.10718098355988898</c:v>
                </c:pt>
                <c:pt idx="7">
                  <c:v>6.8044979005053019E-2</c:v>
                </c:pt>
                <c:pt idx="8">
                  <c:v>3.1691694541313785E-2</c:v>
                </c:pt>
                <c:pt idx="9">
                  <c:v>8.4193295850829124E-3</c:v>
                </c:pt>
                <c:pt idx="10">
                  <c:v>3.7506227314781863E-2</c:v>
                </c:pt>
                <c:pt idx="11">
                  <c:v>1.3422532204113586E-2</c:v>
                </c:pt>
                <c:pt idx="12">
                  <c:v>5.7732545726282829E-2</c:v>
                </c:pt>
                <c:pt idx="13">
                  <c:v>8.7637890541598457E-2</c:v>
                </c:pt>
                <c:pt idx="14">
                  <c:v>6.1049035655825208E-2</c:v>
                </c:pt>
                <c:pt idx="15">
                  <c:v>7.6129812824709986E-2</c:v>
                </c:pt>
                <c:pt idx="16">
                  <c:v>0.16352572770621307</c:v>
                </c:pt>
                <c:pt idx="17">
                  <c:v>1.6909828481958579E-2</c:v>
                </c:pt>
                <c:pt idx="18">
                  <c:v>4.2964913529286171E-2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3E-41ED-9C5B-D469B5643F8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3E-41ED-9C5B-D469B5643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10.42'!$S$63:$S$79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10.42'!$Z$44:$Z$60</c:f>
              <c:numCache>
                <c:formatCode>#,##0</c:formatCode>
                <c:ptCount val="17"/>
                <c:pt idx="0">
                  <c:v>113</c:v>
                </c:pt>
                <c:pt idx="1">
                  <c:v>1798</c:v>
                </c:pt>
                <c:pt idx="2">
                  <c:v>4118</c:v>
                </c:pt>
                <c:pt idx="3">
                  <c:v>6027</c:v>
                </c:pt>
                <c:pt idx="4">
                  <c:v>7884</c:v>
                </c:pt>
                <c:pt idx="5">
                  <c:v>7921</c:v>
                </c:pt>
                <c:pt idx="6">
                  <c:v>7606</c:v>
                </c:pt>
                <c:pt idx="7">
                  <c:v>6691</c:v>
                </c:pt>
                <c:pt idx="8">
                  <c:v>6647</c:v>
                </c:pt>
                <c:pt idx="9">
                  <c:v>6463</c:v>
                </c:pt>
                <c:pt idx="10">
                  <c:v>5547</c:v>
                </c:pt>
                <c:pt idx="11">
                  <c:v>4617</c:v>
                </c:pt>
                <c:pt idx="12">
                  <c:v>2375</c:v>
                </c:pt>
                <c:pt idx="13">
                  <c:v>895</c:v>
                </c:pt>
                <c:pt idx="14">
                  <c:v>345</c:v>
                </c:pt>
                <c:pt idx="15">
                  <c:v>94</c:v>
                </c:pt>
                <c:pt idx="16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BF-499A-A3DF-536DAA6AD969}"/>
            </c:ext>
          </c:extLst>
        </c:ser>
        <c:ser>
          <c:idx val="1"/>
          <c:order val="1"/>
          <c:tx>
            <c:strRef>
              <c:f>'Table 10.42'!$S$62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10.42'!$S$63:$S$79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10.42'!$Z$63:$Z$79</c:f>
              <c:numCache>
                <c:formatCode>#,##0</c:formatCode>
                <c:ptCount val="17"/>
                <c:pt idx="0">
                  <c:v>154</c:v>
                </c:pt>
                <c:pt idx="1">
                  <c:v>2143</c:v>
                </c:pt>
                <c:pt idx="2">
                  <c:v>4680</c:v>
                </c:pt>
                <c:pt idx="3">
                  <c:v>6843</c:v>
                </c:pt>
                <c:pt idx="4">
                  <c:v>7649</c:v>
                </c:pt>
                <c:pt idx="5">
                  <c:v>7506</c:v>
                </c:pt>
                <c:pt idx="6">
                  <c:v>7720</c:v>
                </c:pt>
                <c:pt idx="7">
                  <c:v>6949</c:v>
                </c:pt>
                <c:pt idx="8">
                  <c:v>6694</c:v>
                </c:pt>
                <c:pt idx="9">
                  <c:v>6851</c:v>
                </c:pt>
                <c:pt idx="10">
                  <c:v>6037</c:v>
                </c:pt>
                <c:pt idx="11">
                  <c:v>4652</c:v>
                </c:pt>
                <c:pt idx="12">
                  <c:v>2157</c:v>
                </c:pt>
                <c:pt idx="13">
                  <c:v>695</c:v>
                </c:pt>
                <c:pt idx="14">
                  <c:v>280</c:v>
                </c:pt>
                <c:pt idx="15">
                  <c:v>104</c:v>
                </c:pt>
                <c:pt idx="16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BF-499A-A3DF-536DAA6AD9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10.42'!$Z$83:$Z$90</c:f>
              <c:numCache>
                <c:formatCode>#,##0</c:formatCode>
                <c:ptCount val="8"/>
                <c:pt idx="0">
                  <c:v>5122</c:v>
                </c:pt>
                <c:pt idx="1">
                  <c:v>5777</c:v>
                </c:pt>
                <c:pt idx="2">
                  <c:v>10287</c:v>
                </c:pt>
                <c:pt idx="3">
                  <c:v>3637</c:v>
                </c:pt>
                <c:pt idx="4">
                  <c:v>2660</c:v>
                </c:pt>
                <c:pt idx="5">
                  <c:v>3087</c:v>
                </c:pt>
                <c:pt idx="6">
                  <c:v>3986</c:v>
                </c:pt>
                <c:pt idx="7">
                  <c:v>5973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A0-4118-B80C-EA8CAF9BDAE3}"/>
            </c:ext>
          </c:extLst>
        </c:ser>
        <c:ser>
          <c:idx val="1"/>
          <c:order val="1"/>
          <c:tx>
            <c:strRef>
              <c:f>'Table 10.42'!$S$92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10.42'!$S$83:$S$90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10.42'!$Z$93:$Z$100</c:f>
              <c:numCache>
                <c:formatCode>#,##0</c:formatCode>
                <c:ptCount val="8"/>
                <c:pt idx="0">
                  <c:v>4084</c:v>
                </c:pt>
                <c:pt idx="1">
                  <c:v>9197</c:v>
                </c:pt>
                <c:pt idx="2">
                  <c:v>1931</c:v>
                </c:pt>
                <c:pt idx="3">
                  <c:v>9482</c:v>
                </c:pt>
                <c:pt idx="4">
                  <c:v>8811</c:v>
                </c:pt>
                <c:pt idx="5">
                  <c:v>5307</c:v>
                </c:pt>
                <c:pt idx="6">
                  <c:v>389</c:v>
                </c:pt>
                <c:pt idx="7">
                  <c:v>2770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A0-4118-B80C-EA8CAF9BD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10.5'!$S$1</c:f>
              <c:strCache>
                <c:ptCount val="1"/>
                <c:pt idx="0">
                  <c:v>Anangu Pitjantjatjara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10.5'!$AB$15:$AB$33</c:f>
              <c:numCache>
                <c:formatCode>0.0%</c:formatCode>
                <c:ptCount val="19"/>
                <c:pt idx="0">
                  <c:v>1.020408163265306E-2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3.5714285714285712E-2</c:v>
                </c:pt>
                <c:pt idx="5">
                  <c:v>1.020408163265306E-2</c:v>
                </c:pt>
                <c:pt idx="6">
                  <c:v>5.9523809523809521E-2</c:v>
                </c:pt>
                <c:pt idx="7">
                  <c:v>2.0408163265306121E-2</c:v>
                </c:pt>
                <c:pt idx="8">
                  <c:v>0</c:v>
                </c:pt>
                <c:pt idx="9">
                  <c:v>0</c:v>
                </c:pt>
                <c:pt idx="10">
                  <c:v>8.673469387755102E-2</c:v>
                </c:pt>
                <c:pt idx="11">
                  <c:v>1.7006802721088437E-2</c:v>
                </c:pt>
                <c:pt idx="12">
                  <c:v>2.8911564625850341E-2</c:v>
                </c:pt>
                <c:pt idx="13">
                  <c:v>3.9115646258503403E-2</c:v>
                </c:pt>
                <c:pt idx="14">
                  <c:v>2.5510204081632654E-2</c:v>
                </c:pt>
                <c:pt idx="15">
                  <c:v>0.22959183673469388</c:v>
                </c:pt>
                <c:pt idx="16">
                  <c:v>0.28401360544217685</c:v>
                </c:pt>
                <c:pt idx="17">
                  <c:v>1.5306122448979591E-2</c:v>
                </c:pt>
                <c:pt idx="18">
                  <c:v>0.12925170068027211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37-455D-B740-6DE9676C78B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37-455D-B740-6DE9676C7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10.42'!$S$1</c:f>
              <c:strCache>
                <c:ptCount val="1"/>
                <c:pt idx="0">
                  <c:v>Onkaparinga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10.42'!$V$8:$Z$8</c:f>
              <c:numCache>
                <c:formatCode>#,##0</c:formatCode>
                <c:ptCount val="5"/>
                <c:pt idx="0">
                  <c:v>44401.42</c:v>
                </c:pt>
                <c:pt idx="1">
                  <c:v>45657.5</c:v>
                </c:pt>
                <c:pt idx="2">
                  <c:v>46011.03</c:v>
                </c:pt>
                <c:pt idx="3">
                  <c:v>47691</c:v>
                </c:pt>
                <c:pt idx="4">
                  <c:v>47491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E2-428E-9659-7CD6F78FC33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42727.89</c:v>
                </c:pt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E2-428E-9659-7CD6F78FC3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10.43'!$S$4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10.43'!$U$4:$Y$4</c:f>
              <c:numCache>
                <c:formatCode>#,##0</c:formatCode>
                <c:ptCount val="5"/>
                <c:pt idx="1">
                  <c:v>915</c:v>
                </c:pt>
                <c:pt idx="2">
                  <c:v>831</c:v>
                </c:pt>
                <c:pt idx="3">
                  <c:v>893</c:v>
                </c:pt>
                <c:pt idx="4">
                  <c:v>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6B-46CD-B41A-C427A33836F8}"/>
            </c:ext>
          </c:extLst>
        </c:ser>
        <c:ser>
          <c:idx val="1"/>
          <c:order val="1"/>
          <c:tx>
            <c:strRef>
              <c:f>'Table 10.43'!$S$7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10.43'!$U$7:$Y$7</c:f>
              <c:numCache>
                <c:formatCode>#,##0</c:formatCode>
                <c:ptCount val="5"/>
                <c:pt idx="1">
                  <c:v>506</c:v>
                </c:pt>
                <c:pt idx="2">
                  <c:v>456</c:v>
                </c:pt>
                <c:pt idx="3">
                  <c:v>499</c:v>
                </c:pt>
                <c:pt idx="4">
                  <c:v>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6B-46CD-B41A-C427A33836F8}"/>
            </c:ext>
          </c:extLst>
        </c:ser>
        <c:ser>
          <c:idx val="2"/>
          <c:order val="2"/>
          <c:tx>
            <c:strRef>
              <c:f>'Table 10.43'!$S$11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10.43'!$U$11:$Y$11</c:f>
              <c:numCache>
                <c:formatCode>#,##0</c:formatCode>
                <c:ptCount val="5"/>
                <c:pt idx="1">
                  <c:v>687</c:v>
                </c:pt>
                <c:pt idx="2">
                  <c:v>633</c:v>
                </c:pt>
                <c:pt idx="3">
                  <c:v>669</c:v>
                </c:pt>
                <c:pt idx="4">
                  <c:v>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6B-46CD-B41A-C427A33836F8}"/>
            </c:ext>
          </c:extLst>
        </c:ser>
        <c:ser>
          <c:idx val="3"/>
          <c:order val="3"/>
          <c:tx>
            <c:strRef>
              <c:f>'Table 10.43'!$S$12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10.43'!$U$12:$Y$12</c:f>
              <c:numCache>
                <c:formatCode>#,##0</c:formatCode>
                <c:ptCount val="5"/>
                <c:pt idx="1">
                  <c:v>231</c:v>
                </c:pt>
                <c:pt idx="2">
                  <c:v>198</c:v>
                </c:pt>
                <c:pt idx="3">
                  <c:v>222</c:v>
                </c:pt>
                <c:pt idx="4">
                  <c:v>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66B-46CD-B41A-C427A3383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10.43'!$S$1</c:f>
              <c:strCache>
                <c:ptCount val="1"/>
                <c:pt idx="0">
                  <c:v>Orroroo/Carrieton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10.43'!$AB$15:$AB$33</c:f>
              <c:numCache>
                <c:formatCode>0.0%</c:formatCode>
                <c:ptCount val="19"/>
                <c:pt idx="0">
                  <c:v>0.23920653442240372</c:v>
                </c:pt>
                <c:pt idx="1">
                  <c:v>2.2170361726954493E-2</c:v>
                </c:pt>
                <c:pt idx="2">
                  <c:v>2.5670945157526253E-2</c:v>
                </c:pt>
                <c:pt idx="3">
                  <c:v>7.0011668611435242E-3</c:v>
                </c:pt>
                <c:pt idx="4">
                  <c:v>4.7841306884480746E-2</c:v>
                </c:pt>
                <c:pt idx="5">
                  <c:v>1.2835472578763127E-2</c:v>
                </c:pt>
                <c:pt idx="6">
                  <c:v>7.5845974329054849E-2</c:v>
                </c:pt>
                <c:pt idx="7">
                  <c:v>3.5005834305717617E-2</c:v>
                </c:pt>
                <c:pt idx="8">
                  <c:v>1.1668611435239206E-2</c:v>
                </c:pt>
                <c:pt idx="9">
                  <c:v>3.1505250875145857E-2</c:v>
                </c:pt>
                <c:pt idx="10">
                  <c:v>8.1680280046674443E-3</c:v>
                </c:pt>
                <c:pt idx="11">
                  <c:v>9.3348891481913644E-3</c:v>
                </c:pt>
                <c:pt idx="12">
                  <c:v>1.9836639439906652E-2</c:v>
                </c:pt>
                <c:pt idx="13">
                  <c:v>3.5005834305717617E-2</c:v>
                </c:pt>
                <c:pt idx="14">
                  <c:v>4.3173862310385065E-2</c:v>
                </c:pt>
                <c:pt idx="15">
                  <c:v>7.2345390898483075E-2</c:v>
                </c:pt>
                <c:pt idx="16">
                  <c:v>0.10385064177362893</c:v>
                </c:pt>
                <c:pt idx="17">
                  <c:v>8.1680280046674443E-3</c:v>
                </c:pt>
                <c:pt idx="18">
                  <c:v>2.4504084014002333E-2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73-4DEC-A2B3-4F23ADD853E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73-4DEC-A2B3-4F23ADD853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10.43'!$S$63:$S$79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10.43'!$Y$44:$Y$60</c:f>
              <c:numCache>
                <c:formatCode>#,##0</c:formatCode>
                <c:ptCount val="17"/>
                <c:pt idx="0">
                  <c:v>3</c:v>
                </c:pt>
                <c:pt idx="1">
                  <c:v>15</c:v>
                </c:pt>
                <c:pt idx="2">
                  <c:v>26</c:v>
                </c:pt>
                <c:pt idx="3">
                  <c:v>33</c:v>
                </c:pt>
                <c:pt idx="4">
                  <c:v>24</c:v>
                </c:pt>
                <c:pt idx="5">
                  <c:v>40</c:v>
                </c:pt>
                <c:pt idx="6">
                  <c:v>40</c:v>
                </c:pt>
                <c:pt idx="7">
                  <c:v>45</c:v>
                </c:pt>
                <c:pt idx="8">
                  <c:v>37</c:v>
                </c:pt>
                <c:pt idx="9">
                  <c:v>30</c:v>
                </c:pt>
                <c:pt idx="10">
                  <c:v>56</c:v>
                </c:pt>
                <c:pt idx="11">
                  <c:v>62</c:v>
                </c:pt>
                <c:pt idx="12">
                  <c:v>40</c:v>
                </c:pt>
                <c:pt idx="13">
                  <c:v>13</c:v>
                </c:pt>
                <c:pt idx="14">
                  <c:v>8</c:v>
                </c:pt>
                <c:pt idx="15">
                  <c:v>1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46-4D20-A045-A0E8CCB97D25}"/>
            </c:ext>
          </c:extLst>
        </c:ser>
        <c:ser>
          <c:idx val="1"/>
          <c:order val="1"/>
          <c:tx>
            <c:strRef>
              <c:f>'Table 10.43'!$S$62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10.43'!$S$63:$S$79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10.43'!$Y$63:$Y$79</c:f>
              <c:numCache>
                <c:formatCode>#,##0</c:formatCode>
                <c:ptCount val="17"/>
                <c:pt idx="0">
                  <c:v>0</c:v>
                </c:pt>
                <c:pt idx="1">
                  <c:v>9</c:v>
                </c:pt>
                <c:pt idx="2">
                  <c:v>13</c:v>
                </c:pt>
                <c:pt idx="3">
                  <c:v>8</c:v>
                </c:pt>
                <c:pt idx="4">
                  <c:v>30</c:v>
                </c:pt>
                <c:pt idx="5">
                  <c:v>34</c:v>
                </c:pt>
                <c:pt idx="6">
                  <c:v>32</c:v>
                </c:pt>
                <c:pt idx="7">
                  <c:v>22</c:v>
                </c:pt>
                <c:pt idx="8">
                  <c:v>29</c:v>
                </c:pt>
                <c:pt idx="9">
                  <c:v>43</c:v>
                </c:pt>
                <c:pt idx="10">
                  <c:v>39</c:v>
                </c:pt>
                <c:pt idx="11">
                  <c:v>46</c:v>
                </c:pt>
                <c:pt idx="12">
                  <c:v>19</c:v>
                </c:pt>
                <c:pt idx="13">
                  <c:v>10</c:v>
                </c:pt>
                <c:pt idx="14">
                  <c:v>7</c:v>
                </c:pt>
                <c:pt idx="15">
                  <c:v>3</c:v>
                </c:pt>
                <c:pt idx="1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46-4D20-A045-A0E8CCB97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10.43'!$S$83:$S$90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10.43'!$Y$83:$Y$90</c:f>
              <c:numCache>
                <c:formatCode>#,##0</c:formatCode>
                <c:ptCount val="8"/>
                <c:pt idx="0">
                  <c:v>16</c:v>
                </c:pt>
                <c:pt idx="1">
                  <c:v>9</c:v>
                </c:pt>
                <c:pt idx="2">
                  <c:v>46</c:v>
                </c:pt>
                <c:pt idx="3">
                  <c:v>3</c:v>
                </c:pt>
                <c:pt idx="4">
                  <c:v>0</c:v>
                </c:pt>
                <c:pt idx="5">
                  <c:v>11</c:v>
                </c:pt>
                <c:pt idx="6">
                  <c:v>16</c:v>
                </c:pt>
                <c:pt idx="7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EC-4062-85BA-378045959FF2}"/>
            </c:ext>
          </c:extLst>
        </c:ser>
        <c:ser>
          <c:idx val="1"/>
          <c:order val="1"/>
          <c:tx>
            <c:strRef>
              <c:f>'Table 10.43'!$S$92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10.43'!$S$83:$S$90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10.43'!$Y$93:$Y$100</c:f>
              <c:numCache>
                <c:formatCode>#,##0</c:formatCode>
                <c:ptCount val="8"/>
                <c:pt idx="0">
                  <c:v>14</c:v>
                </c:pt>
                <c:pt idx="1">
                  <c:v>54</c:v>
                </c:pt>
                <c:pt idx="2">
                  <c:v>3</c:v>
                </c:pt>
                <c:pt idx="3">
                  <c:v>34</c:v>
                </c:pt>
                <c:pt idx="4">
                  <c:v>20</c:v>
                </c:pt>
                <c:pt idx="5">
                  <c:v>16</c:v>
                </c:pt>
                <c:pt idx="6">
                  <c:v>5</c:v>
                </c:pt>
                <c:pt idx="7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EC-4062-85BA-378045959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10.43'!$S$1</c:f>
              <c:strCache>
                <c:ptCount val="1"/>
                <c:pt idx="0">
                  <c:v>Orroroo/Carrieton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10.43'!$U$8:$Y$8</c:f>
              <c:numCache>
                <c:formatCode>#,##0</c:formatCode>
                <c:ptCount val="5"/>
                <c:pt idx="1">
                  <c:v>25079</c:v>
                </c:pt>
                <c:pt idx="2">
                  <c:v>21757.63</c:v>
                </c:pt>
                <c:pt idx="3">
                  <c:v>18396.29</c:v>
                </c:pt>
                <c:pt idx="4">
                  <c:v>18511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FF-41F6-893E-26A20F24EE9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FF-41F6-893E-26A20F24EE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10.43'!$S$4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10.43'!$V$4:$Z$4</c:f>
              <c:numCache>
                <c:formatCode>#,##0</c:formatCode>
                <c:ptCount val="5"/>
                <c:pt idx="0">
                  <c:v>915</c:v>
                </c:pt>
                <c:pt idx="1">
                  <c:v>831</c:v>
                </c:pt>
                <c:pt idx="2">
                  <c:v>893</c:v>
                </c:pt>
                <c:pt idx="3">
                  <c:v>822</c:v>
                </c:pt>
                <c:pt idx="4">
                  <c:v>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A4-41DB-BBC1-8B9E1D590B11}"/>
            </c:ext>
          </c:extLst>
        </c:ser>
        <c:ser>
          <c:idx val="1"/>
          <c:order val="1"/>
          <c:tx>
            <c:strRef>
              <c:f>'Table 10.43'!$S$7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10.43'!$V$7:$Z$7</c:f>
              <c:numCache>
                <c:formatCode>#,##0</c:formatCode>
                <c:ptCount val="5"/>
                <c:pt idx="0">
                  <c:v>506</c:v>
                </c:pt>
                <c:pt idx="1">
                  <c:v>456</c:v>
                </c:pt>
                <c:pt idx="2">
                  <c:v>499</c:v>
                </c:pt>
                <c:pt idx="3">
                  <c:v>483</c:v>
                </c:pt>
                <c:pt idx="4">
                  <c:v>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A4-41DB-BBC1-8B9E1D590B11}"/>
            </c:ext>
          </c:extLst>
        </c:ser>
        <c:ser>
          <c:idx val="2"/>
          <c:order val="2"/>
          <c:tx>
            <c:strRef>
              <c:f>'Table 10.43'!$S$11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10.43'!$V$11:$Z$11</c:f>
              <c:numCache>
                <c:formatCode>#,##0</c:formatCode>
                <c:ptCount val="5"/>
                <c:pt idx="0">
                  <c:v>687</c:v>
                </c:pt>
                <c:pt idx="1">
                  <c:v>633</c:v>
                </c:pt>
                <c:pt idx="2">
                  <c:v>669</c:v>
                </c:pt>
                <c:pt idx="3">
                  <c:v>590</c:v>
                </c:pt>
                <c:pt idx="4">
                  <c:v>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A4-41DB-BBC1-8B9E1D590B11}"/>
            </c:ext>
          </c:extLst>
        </c:ser>
        <c:ser>
          <c:idx val="3"/>
          <c:order val="3"/>
          <c:tx>
            <c:strRef>
              <c:f>'Table 10.43'!$S$12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10.43'!$V$12:$Z$12</c:f>
              <c:numCache>
                <c:formatCode>#,##0</c:formatCode>
                <c:ptCount val="5"/>
                <c:pt idx="0">
                  <c:v>231</c:v>
                </c:pt>
                <c:pt idx="1">
                  <c:v>198</c:v>
                </c:pt>
                <c:pt idx="2">
                  <c:v>222</c:v>
                </c:pt>
                <c:pt idx="3">
                  <c:v>232</c:v>
                </c:pt>
                <c:pt idx="4">
                  <c:v>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2A4-41DB-BBC1-8B9E1D590B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10.43'!$S$1</c:f>
              <c:strCache>
                <c:ptCount val="1"/>
                <c:pt idx="0">
                  <c:v>Orroroo/Carrieton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10.43'!$AB$15:$AB$33</c:f>
              <c:numCache>
                <c:formatCode>0.0%</c:formatCode>
                <c:ptCount val="19"/>
                <c:pt idx="0">
                  <c:v>0.23920653442240372</c:v>
                </c:pt>
                <c:pt idx="1">
                  <c:v>2.2170361726954493E-2</c:v>
                </c:pt>
                <c:pt idx="2">
                  <c:v>2.5670945157526253E-2</c:v>
                </c:pt>
                <c:pt idx="3">
                  <c:v>7.0011668611435242E-3</c:v>
                </c:pt>
                <c:pt idx="4">
                  <c:v>4.7841306884480746E-2</c:v>
                </c:pt>
                <c:pt idx="5">
                  <c:v>1.2835472578763127E-2</c:v>
                </c:pt>
                <c:pt idx="6">
                  <c:v>7.5845974329054849E-2</c:v>
                </c:pt>
                <c:pt idx="7">
                  <c:v>3.5005834305717617E-2</c:v>
                </c:pt>
                <c:pt idx="8">
                  <c:v>1.1668611435239206E-2</c:v>
                </c:pt>
                <c:pt idx="9">
                  <c:v>3.1505250875145857E-2</c:v>
                </c:pt>
                <c:pt idx="10">
                  <c:v>8.1680280046674443E-3</c:v>
                </c:pt>
                <c:pt idx="11">
                  <c:v>9.3348891481913644E-3</c:v>
                </c:pt>
                <c:pt idx="12">
                  <c:v>1.9836639439906652E-2</c:v>
                </c:pt>
                <c:pt idx="13">
                  <c:v>3.5005834305717617E-2</c:v>
                </c:pt>
                <c:pt idx="14">
                  <c:v>4.3173862310385065E-2</c:v>
                </c:pt>
                <c:pt idx="15">
                  <c:v>7.2345390898483075E-2</c:v>
                </c:pt>
                <c:pt idx="16">
                  <c:v>0.10385064177362893</c:v>
                </c:pt>
                <c:pt idx="17">
                  <c:v>8.1680280046674443E-3</c:v>
                </c:pt>
                <c:pt idx="18">
                  <c:v>2.4504084014002333E-2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74-488D-A962-93E748E7C5B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74-488D-A962-93E748E7C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10.43'!$S$63:$S$79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10.43'!$Z$44:$Z$60</c:f>
              <c:numCache>
                <c:formatCode>#,##0</c:formatCode>
                <c:ptCount val="17"/>
                <c:pt idx="0">
                  <c:v>3</c:v>
                </c:pt>
                <c:pt idx="1">
                  <c:v>7</c:v>
                </c:pt>
                <c:pt idx="2">
                  <c:v>35</c:v>
                </c:pt>
                <c:pt idx="3">
                  <c:v>28</c:v>
                </c:pt>
                <c:pt idx="4">
                  <c:v>29</c:v>
                </c:pt>
                <c:pt idx="5">
                  <c:v>36</c:v>
                </c:pt>
                <c:pt idx="6">
                  <c:v>42</c:v>
                </c:pt>
                <c:pt idx="7">
                  <c:v>53</c:v>
                </c:pt>
                <c:pt idx="8">
                  <c:v>34</c:v>
                </c:pt>
                <c:pt idx="9">
                  <c:v>34</c:v>
                </c:pt>
                <c:pt idx="10">
                  <c:v>51</c:v>
                </c:pt>
                <c:pt idx="11">
                  <c:v>57</c:v>
                </c:pt>
                <c:pt idx="12">
                  <c:v>58</c:v>
                </c:pt>
                <c:pt idx="13">
                  <c:v>11</c:v>
                </c:pt>
                <c:pt idx="14">
                  <c:v>10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04-4F8C-9F5D-10D12D61B562}"/>
            </c:ext>
          </c:extLst>
        </c:ser>
        <c:ser>
          <c:idx val="1"/>
          <c:order val="1"/>
          <c:tx>
            <c:strRef>
              <c:f>'Table 10.43'!$S$62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10.43'!$S$63:$S$79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10.43'!$Z$63:$Z$79</c:f>
              <c:numCache>
                <c:formatCode>#,##0</c:formatCode>
                <c:ptCount val="17"/>
                <c:pt idx="0">
                  <c:v>0</c:v>
                </c:pt>
                <c:pt idx="1">
                  <c:v>6</c:v>
                </c:pt>
                <c:pt idx="2">
                  <c:v>30</c:v>
                </c:pt>
                <c:pt idx="3">
                  <c:v>16</c:v>
                </c:pt>
                <c:pt idx="4">
                  <c:v>31</c:v>
                </c:pt>
                <c:pt idx="5">
                  <c:v>29</c:v>
                </c:pt>
                <c:pt idx="6">
                  <c:v>26</c:v>
                </c:pt>
                <c:pt idx="7">
                  <c:v>25</c:v>
                </c:pt>
                <c:pt idx="8">
                  <c:v>36</c:v>
                </c:pt>
                <c:pt idx="9">
                  <c:v>41</c:v>
                </c:pt>
                <c:pt idx="10">
                  <c:v>45</c:v>
                </c:pt>
                <c:pt idx="11">
                  <c:v>47</c:v>
                </c:pt>
                <c:pt idx="12">
                  <c:v>25</c:v>
                </c:pt>
                <c:pt idx="13">
                  <c:v>13</c:v>
                </c:pt>
                <c:pt idx="14">
                  <c:v>10</c:v>
                </c:pt>
                <c:pt idx="15">
                  <c:v>4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04-4F8C-9F5D-10D12D61B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10.43'!$Z$83:$Z$90</c:f>
              <c:numCache>
                <c:formatCode>#,##0</c:formatCode>
                <c:ptCount val="8"/>
                <c:pt idx="0">
                  <c:v>17</c:v>
                </c:pt>
                <c:pt idx="1">
                  <c:v>12</c:v>
                </c:pt>
                <c:pt idx="2">
                  <c:v>47</c:v>
                </c:pt>
                <c:pt idx="3">
                  <c:v>5</c:v>
                </c:pt>
                <c:pt idx="4">
                  <c:v>0</c:v>
                </c:pt>
                <c:pt idx="5">
                  <c:v>8</c:v>
                </c:pt>
                <c:pt idx="6">
                  <c:v>19</c:v>
                </c:pt>
                <c:pt idx="7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35-4AB7-8BD9-CA5913E5682D}"/>
            </c:ext>
          </c:extLst>
        </c:ser>
        <c:ser>
          <c:idx val="1"/>
          <c:order val="1"/>
          <c:tx>
            <c:strRef>
              <c:f>'Table 10.43'!$S$92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10.43'!$S$83:$S$90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10.43'!$Z$93:$Z$100</c:f>
              <c:numCache>
                <c:formatCode>#,##0</c:formatCode>
                <c:ptCount val="8"/>
                <c:pt idx="0">
                  <c:v>11</c:v>
                </c:pt>
                <c:pt idx="1">
                  <c:v>58</c:v>
                </c:pt>
                <c:pt idx="2">
                  <c:v>3</c:v>
                </c:pt>
                <c:pt idx="3">
                  <c:v>37</c:v>
                </c:pt>
                <c:pt idx="4">
                  <c:v>22</c:v>
                </c:pt>
                <c:pt idx="5">
                  <c:v>16</c:v>
                </c:pt>
                <c:pt idx="6">
                  <c:v>3</c:v>
                </c:pt>
                <c:pt idx="7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35-4AB7-8BD9-CA5913E568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10.5'!$Y$44:$Y$60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11</c:v>
                </c:pt>
                <c:pt idx="3">
                  <c:v>20</c:v>
                </c:pt>
                <c:pt idx="4">
                  <c:v>36</c:v>
                </c:pt>
                <c:pt idx="5">
                  <c:v>37</c:v>
                </c:pt>
                <c:pt idx="6">
                  <c:v>32</c:v>
                </c:pt>
                <c:pt idx="7">
                  <c:v>11</c:v>
                </c:pt>
                <c:pt idx="8">
                  <c:v>13</c:v>
                </c:pt>
                <c:pt idx="9">
                  <c:v>13</c:v>
                </c:pt>
                <c:pt idx="10">
                  <c:v>18</c:v>
                </c:pt>
                <c:pt idx="11">
                  <c:v>8</c:v>
                </c:pt>
                <c:pt idx="12">
                  <c:v>7</c:v>
                </c:pt>
                <c:pt idx="13">
                  <c:v>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F0-4AC3-99A6-C049E80D9441}"/>
            </c:ext>
          </c:extLst>
        </c:ser>
        <c:ser>
          <c:idx val="1"/>
          <c:order val="1"/>
          <c:tx>
            <c:strRef>
              <c:f>'Table 10.5'!$S$62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10.5'!$Y$63:$Y$79</c:f>
              <c:numCache>
                <c:formatCode>#,##0</c:formatCode>
                <c:ptCount val="17"/>
                <c:pt idx="0">
                  <c:v>2</c:v>
                </c:pt>
                <c:pt idx="1">
                  <c:v>2</c:v>
                </c:pt>
                <c:pt idx="2">
                  <c:v>11</c:v>
                </c:pt>
                <c:pt idx="3">
                  <c:v>32</c:v>
                </c:pt>
                <c:pt idx="4">
                  <c:v>70</c:v>
                </c:pt>
                <c:pt idx="5">
                  <c:v>45</c:v>
                </c:pt>
                <c:pt idx="6">
                  <c:v>32</c:v>
                </c:pt>
                <c:pt idx="7">
                  <c:v>21</c:v>
                </c:pt>
                <c:pt idx="8">
                  <c:v>28</c:v>
                </c:pt>
                <c:pt idx="9">
                  <c:v>25</c:v>
                </c:pt>
                <c:pt idx="10">
                  <c:v>24</c:v>
                </c:pt>
                <c:pt idx="11">
                  <c:v>14</c:v>
                </c:pt>
                <c:pt idx="12">
                  <c:v>1</c:v>
                </c:pt>
                <c:pt idx="13">
                  <c:v>3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F0-4AC3-99A6-C049E80D9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10.43'!$S$1</c:f>
              <c:strCache>
                <c:ptCount val="1"/>
                <c:pt idx="0">
                  <c:v>Orroroo/Carrieton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10.43'!$V$8:$Z$8</c:f>
              <c:numCache>
                <c:formatCode>#,##0</c:formatCode>
                <c:ptCount val="5"/>
                <c:pt idx="0">
                  <c:v>25079</c:v>
                </c:pt>
                <c:pt idx="1">
                  <c:v>21757.63</c:v>
                </c:pt>
                <c:pt idx="2">
                  <c:v>18396.29</c:v>
                </c:pt>
                <c:pt idx="3">
                  <c:v>18511</c:v>
                </c:pt>
                <c:pt idx="4">
                  <c:v>20576.88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71-45AD-AC89-4704C50A10A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42727.89</c:v>
                </c:pt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71-45AD-AC89-4704C50A1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10.44'!$S$4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10.44'!$U$4:$Y$4</c:f>
              <c:numCache>
                <c:formatCode>#,##0</c:formatCode>
                <c:ptCount val="5"/>
                <c:pt idx="1">
                  <c:v>964</c:v>
                </c:pt>
                <c:pt idx="2">
                  <c:v>939</c:v>
                </c:pt>
                <c:pt idx="3">
                  <c:v>875</c:v>
                </c:pt>
                <c:pt idx="4">
                  <c:v>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20-4D50-A679-5DA8ED8E198F}"/>
            </c:ext>
          </c:extLst>
        </c:ser>
        <c:ser>
          <c:idx val="1"/>
          <c:order val="1"/>
          <c:tx>
            <c:strRef>
              <c:f>'Table 10.44'!$S$7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10.44'!$U$7:$Y$7</c:f>
              <c:numCache>
                <c:formatCode>#,##0</c:formatCode>
                <c:ptCount val="5"/>
                <c:pt idx="1">
                  <c:v>635</c:v>
                </c:pt>
                <c:pt idx="2">
                  <c:v>618</c:v>
                </c:pt>
                <c:pt idx="3">
                  <c:v>608</c:v>
                </c:pt>
                <c:pt idx="4">
                  <c:v>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20-4D50-A679-5DA8ED8E198F}"/>
            </c:ext>
          </c:extLst>
        </c:ser>
        <c:ser>
          <c:idx val="2"/>
          <c:order val="2"/>
          <c:tx>
            <c:strRef>
              <c:f>'Table 10.44'!$S$11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10.44'!$U$11:$Y$11</c:f>
              <c:numCache>
                <c:formatCode>#,##0</c:formatCode>
                <c:ptCount val="5"/>
                <c:pt idx="1">
                  <c:v>816</c:v>
                </c:pt>
                <c:pt idx="2">
                  <c:v>803</c:v>
                </c:pt>
                <c:pt idx="3">
                  <c:v>734</c:v>
                </c:pt>
                <c:pt idx="4">
                  <c:v>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20-4D50-A679-5DA8ED8E198F}"/>
            </c:ext>
          </c:extLst>
        </c:ser>
        <c:ser>
          <c:idx val="3"/>
          <c:order val="3"/>
          <c:tx>
            <c:strRef>
              <c:f>'Table 10.44'!$S$12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10.44'!$U$12:$Y$12</c:f>
              <c:numCache>
                <c:formatCode>#,##0</c:formatCode>
                <c:ptCount val="5"/>
                <c:pt idx="1">
                  <c:v>149</c:v>
                </c:pt>
                <c:pt idx="2">
                  <c:v>132</c:v>
                </c:pt>
                <c:pt idx="3">
                  <c:v>141</c:v>
                </c:pt>
                <c:pt idx="4">
                  <c:v>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620-4D50-A679-5DA8ED8E1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10.44'!$S$1</c:f>
              <c:strCache>
                <c:ptCount val="1"/>
                <c:pt idx="0">
                  <c:v>Peterborough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10.44'!$AB$15:$AB$33</c:f>
              <c:numCache>
                <c:formatCode>0.0%</c:formatCode>
                <c:ptCount val="19"/>
                <c:pt idx="0">
                  <c:v>0.15348399246704331</c:v>
                </c:pt>
                <c:pt idx="1">
                  <c:v>1.4124293785310734E-2</c:v>
                </c:pt>
                <c:pt idx="2">
                  <c:v>9.3220338983050849E-2</c:v>
                </c:pt>
                <c:pt idx="3">
                  <c:v>5.6497175141242938E-3</c:v>
                </c:pt>
                <c:pt idx="4">
                  <c:v>4.1431261770244823E-2</c:v>
                </c:pt>
                <c:pt idx="5">
                  <c:v>1.8832391713747645E-2</c:v>
                </c:pt>
                <c:pt idx="6">
                  <c:v>0.10263653483992467</c:v>
                </c:pt>
                <c:pt idx="7">
                  <c:v>4.4256120527306965E-2</c:v>
                </c:pt>
                <c:pt idx="8">
                  <c:v>5.9322033898305086E-2</c:v>
                </c:pt>
                <c:pt idx="9">
                  <c:v>1.7890772128060263E-2</c:v>
                </c:pt>
                <c:pt idx="10">
                  <c:v>1.5065913370998116E-2</c:v>
                </c:pt>
                <c:pt idx="11">
                  <c:v>1.0357815442561206E-2</c:v>
                </c:pt>
                <c:pt idx="12">
                  <c:v>2.6365348399246705E-2</c:v>
                </c:pt>
                <c:pt idx="13">
                  <c:v>6.4030131826741998E-2</c:v>
                </c:pt>
                <c:pt idx="14">
                  <c:v>8.0037664783427498E-2</c:v>
                </c:pt>
                <c:pt idx="15">
                  <c:v>6.308851224105462E-2</c:v>
                </c:pt>
                <c:pt idx="16">
                  <c:v>8.2862523540489647E-2</c:v>
                </c:pt>
                <c:pt idx="17">
                  <c:v>3.766478342749529E-3</c:v>
                </c:pt>
                <c:pt idx="18">
                  <c:v>2.4482109227871938E-2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97-47DC-BBC4-7CFF5357C77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97-47DC-BBC4-7CFF5357C7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10.44'!$S$63:$S$79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10.44'!$Y$44:$Y$60</c:f>
              <c:numCache>
                <c:formatCode>#,##0</c:formatCode>
                <c:ptCount val="17"/>
                <c:pt idx="0">
                  <c:v>2</c:v>
                </c:pt>
                <c:pt idx="1">
                  <c:v>8</c:v>
                </c:pt>
                <c:pt idx="2">
                  <c:v>34</c:v>
                </c:pt>
                <c:pt idx="3">
                  <c:v>47</c:v>
                </c:pt>
                <c:pt idx="4">
                  <c:v>51</c:v>
                </c:pt>
                <c:pt idx="5">
                  <c:v>41</c:v>
                </c:pt>
                <c:pt idx="6">
                  <c:v>48</c:v>
                </c:pt>
                <c:pt idx="7">
                  <c:v>32</c:v>
                </c:pt>
                <c:pt idx="8">
                  <c:v>40</c:v>
                </c:pt>
                <c:pt idx="9">
                  <c:v>50</c:v>
                </c:pt>
                <c:pt idx="10">
                  <c:v>53</c:v>
                </c:pt>
                <c:pt idx="11">
                  <c:v>55</c:v>
                </c:pt>
                <c:pt idx="12">
                  <c:v>29</c:v>
                </c:pt>
                <c:pt idx="13">
                  <c:v>17</c:v>
                </c:pt>
                <c:pt idx="14">
                  <c:v>3</c:v>
                </c:pt>
                <c:pt idx="15">
                  <c:v>2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AA-46C5-9CDE-59C2AE650E3E}"/>
            </c:ext>
          </c:extLst>
        </c:ser>
        <c:ser>
          <c:idx val="1"/>
          <c:order val="1"/>
          <c:tx>
            <c:strRef>
              <c:f>'Table 10.44'!$S$62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10.44'!$S$63:$S$79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10.44'!$Y$63:$Y$79</c:f>
              <c:numCache>
                <c:formatCode>#,##0</c:formatCode>
                <c:ptCount val="17"/>
                <c:pt idx="0">
                  <c:v>0</c:v>
                </c:pt>
                <c:pt idx="1">
                  <c:v>10</c:v>
                </c:pt>
                <c:pt idx="2">
                  <c:v>21</c:v>
                </c:pt>
                <c:pt idx="3">
                  <c:v>13</c:v>
                </c:pt>
                <c:pt idx="4">
                  <c:v>32</c:v>
                </c:pt>
                <c:pt idx="5">
                  <c:v>26</c:v>
                </c:pt>
                <c:pt idx="6">
                  <c:v>39</c:v>
                </c:pt>
                <c:pt idx="7">
                  <c:v>37</c:v>
                </c:pt>
                <c:pt idx="8">
                  <c:v>33</c:v>
                </c:pt>
                <c:pt idx="9">
                  <c:v>57</c:v>
                </c:pt>
                <c:pt idx="10">
                  <c:v>43</c:v>
                </c:pt>
                <c:pt idx="11">
                  <c:v>70</c:v>
                </c:pt>
                <c:pt idx="12">
                  <c:v>25</c:v>
                </c:pt>
                <c:pt idx="13">
                  <c:v>12</c:v>
                </c:pt>
                <c:pt idx="14">
                  <c:v>2</c:v>
                </c:pt>
                <c:pt idx="15">
                  <c:v>0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AA-46C5-9CDE-59C2AE650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10.44'!$S$83:$S$90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10.44'!$Y$83:$Y$90</c:f>
              <c:numCache>
                <c:formatCode>#,##0</c:formatCode>
                <c:ptCount val="8"/>
                <c:pt idx="0">
                  <c:v>16</c:v>
                </c:pt>
                <c:pt idx="1">
                  <c:v>8</c:v>
                </c:pt>
                <c:pt idx="2">
                  <c:v>47</c:v>
                </c:pt>
                <c:pt idx="3">
                  <c:v>17</c:v>
                </c:pt>
                <c:pt idx="4">
                  <c:v>4</c:v>
                </c:pt>
                <c:pt idx="5">
                  <c:v>12</c:v>
                </c:pt>
                <c:pt idx="6">
                  <c:v>45</c:v>
                </c:pt>
                <c:pt idx="7">
                  <c:v>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11-4B33-8F82-D8011C184612}"/>
            </c:ext>
          </c:extLst>
        </c:ser>
        <c:ser>
          <c:idx val="1"/>
          <c:order val="1"/>
          <c:tx>
            <c:strRef>
              <c:f>'Table 10.44'!$S$92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10.44'!$S$83:$S$90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10.44'!$Y$93:$Y$100</c:f>
              <c:numCache>
                <c:formatCode>#,##0</c:formatCode>
                <c:ptCount val="8"/>
                <c:pt idx="0">
                  <c:v>11</c:v>
                </c:pt>
                <c:pt idx="1">
                  <c:v>33</c:v>
                </c:pt>
                <c:pt idx="2">
                  <c:v>12</c:v>
                </c:pt>
                <c:pt idx="3">
                  <c:v>60</c:v>
                </c:pt>
                <c:pt idx="4">
                  <c:v>31</c:v>
                </c:pt>
                <c:pt idx="5">
                  <c:v>35</c:v>
                </c:pt>
                <c:pt idx="6">
                  <c:v>0</c:v>
                </c:pt>
                <c:pt idx="7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11-4B33-8F82-D8011C1846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10.44'!$S$1</c:f>
              <c:strCache>
                <c:ptCount val="1"/>
                <c:pt idx="0">
                  <c:v>Peterborough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10.44'!$U$8:$Y$8</c:f>
              <c:numCache>
                <c:formatCode>#,##0</c:formatCode>
                <c:ptCount val="5"/>
                <c:pt idx="1">
                  <c:v>26000</c:v>
                </c:pt>
                <c:pt idx="2">
                  <c:v>25624</c:v>
                </c:pt>
                <c:pt idx="3">
                  <c:v>28522.36</c:v>
                </c:pt>
                <c:pt idx="4">
                  <c:v>26967.5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24-4AE7-9129-598BFA55C34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24-4AE7-9129-598BFA55C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10.44'!$S$4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10.44'!$V$4:$Z$4</c:f>
              <c:numCache>
                <c:formatCode>#,##0</c:formatCode>
                <c:ptCount val="5"/>
                <c:pt idx="0">
                  <c:v>964</c:v>
                </c:pt>
                <c:pt idx="1">
                  <c:v>939</c:v>
                </c:pt>
                <c:pt idx="2">
                  <c:v>875</c:v>
                </c:pt>
                <c:pt idx="3">
                  <c:v>936</c:v>
                </c:pt>
                <c:pt idx="4">
                  <c:v>1059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D5-434A-B24D-911482C17756}"/>
            </c:ext>
          </c:extLst>
        </c:ser>
        <c:ser>
          <c:idx val="1"/>
          <c:order val="1"/>
          <c:tx>
            <c:strRef>
              <c:f>'Table 10.44'!$S$7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10.44'!$V$7:$Z$7</c:f>
              <c:numCache>
                <c:formatCode>#,##0</c:formatCode>
                <c:ptCount val="5"/>
                <c:pt idx="0">
                  <c:v>635</c:v>
                </c:pt>
                <c:pt idx="1">
                  <c:v>618</c:v>
                </c:pt>
                <c:pt idx="2">
                  <c:v>608</c:v>
                </c:pt>
                <c:pt idx="3">
                  <c:v>624</c:v>
                </c:pt>
                <c:pt idx="4">
                  <c:v>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D5-434A-B24D-911482C17756}"/>
            </c:ext>
          </c:extLst>
        </c:ser>
        <c:ser>
          <c:idx val="2"/>
          <c:order val="2"/>
          <c:tx>
            <c:strRef>
              <c:f>'Table 10.44'!$S$11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10.44'!$V$11:$Z$11</c:f>
              <c:numCache>
                <c:formatCode>#,##0</c:formatCode>
                <c:ptCount val="5"/>
                <c:pt idx="0">
                  <c:v>816</c:v>
                </c:pt>
                <c:pt idx="1">
                  <c:v>803</c:v>
                </c:pt>
                <c:pt idx="2">
                  <c:v>734</c:v>
                </c:pt>
                <c:pt idx="3">
                  <c:v>799</c:v>
                </c:pt>
                <c:pt idx="4">
                  <c:v>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D5-434A-B24D-911482C17756}"/>
            </c:ext>
          </c:extLst>
        </c:ser>
        <c:ser>
          <c:idx val="3"/>
          <c:order val="3"/>
          <c:tx>
            <c:strRef>
              <c:f>'Table 10.44'!$S$12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10.44'!$V$12:$Z$12</c:f>
              <c:numCache>
                <c:formatCode>#,##0</c:formatCode>
                <c:ptCount val="5"/>
                <c:pt idx="0">
                  <c:v>149</c:v>
                </c:pt>
                <c:pt idx="1">
                  <c:v>132</c:v>
                </c:pt>
                <c:pt idx="2">
                  <c:v>141</c:v>
                </c:pt>
                <c:pt idx="3">
                  <c:v>137</c:v>
                </c:pt>
                <c:pt idx="4">
                  <c:v>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BD5-434A-B24D-911482C177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10.44'!$S$1</c:f>
              <c:strCache>
                <c:ptCount val="1"/>
                <c:pt idx="0">
                  <c:v>Peterborough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10.44'!$AB$15:$AB$33</c:f>
              <c:numCache>
                <c:formatCode>0.0%</c:formatCode>
                <c:ptCount val="19"/>
                <c:pt idx="0">
                  <c:v>0.15348399246704331</c:v>
                </c:pt>
                <c:pt idx="1">
                  <c:v>1.4124293785310734E-2</c:v>
                </c:pt>
                <c:pt idx="2">
                  <c:v>9.3220338983050849E-2</c:v>
                </c:pt>
                <c:pt idx="3">
                  <c:v>5.6497175141242938E-3</c:v>
                </c:pt>
                <c:pt idx="4">
                  <c:v>4.1431261770244823E-2</c:v>
                </c:pt>
                <c:pt idx="5">
                  <c:v>1.8832391713747645E-2</c:v>
                </c:pt>
                <c:pt idx="6">
                  <c:v>0.10263653483992467</c:v>
                </c:pt>
                <c:pt idx="7">
                  <c:v>4.4256120527306965E-2</c:v>
                </c:pt>
                <c:pt idx="8">
                  <c:v>5.9322033898305086E-2</c:v>
                </c:pt>
                <c:pt idx="9">
                  <c:v>1.7890772128060263E-2</c:v>
                </c:pt>
                <c:pt idx="10">
                  <c:v>1.5065913370998116E-2</c:v>
                </c:pt>
                <c:pt idx="11">
                  <c:v>1.0357815442561206E-2</c:v>
                </c:pt>
                <c:pt idx="12">
                  <c:v>2.6365348399246705E-2</c:v>
                </c:pt>
                <c:pt idx="13">
                  <c:v>6.4030131826741998E-2</c:v>
                </c:pt>
                <c:pt idx="14">
                  <c:v>8.0037664783427498E-2</c:v>
                </c:pt>
                <c:pt idx="15">
                  <c:v>6.308851224105462E-2</c:v>
                </c:pt>
                <c:pt idx="16">
                  <c:v>8.2862523540489647E-2</c:v>
                </c:pt>
                <c:pt idx="17">
                  <c:v>3.766478342749529E-3</c:v>
                </c:pt>
                <c:pt idx="18">
                  <c:v>2.4482109227871938E-2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14-431D-863C-C142E49604D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14-431D-863C-C142E4960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10.44'!$S$63:$S$79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10.44'!$Z$44:$Z$60</c:f>
              <c:numCache>
                <c:formatCode>#,##0</c:formatCode>
                <c:ptCount val="17"/>
                <c:pt idx="0">
                  <c:v>0</c:v>
                </c:pt>
                <c:pt idx="1">
                  <c:v>4</c:v>
                </c:pt>
                <c:pt idx="2">
                  <c:v>32</c:v>
                </c:pt>
                <c:pt idx="3">
                  <c:v>56</c:v>
                </c:pt>
                <c:pt idx="4">
                  <c:v>87</c:v>
                </c:pt>
                <c:pt idx="5">
                  <c:v>40</c:v>
                </c:pt>
                <c:pt idx="6">
                  <c:v>34</c:v>
                </c:pt>
                <c:pt idx="7">
                  <c:v>36</c:v>
                </c:pt>
                <c:pt idx="8">
                  <c:v>40</c:v>
                </c:pt>
                <c:pt idx="9">
                  <c:v>57</c:v>
                </c:pt>
                <c:pt idx="10">
                  <c:v>63</c:v>
                </c:pt>
                <c:pt idx="11">
                  <c:v>62</c:v>
                </c:pt>
                <c:pt idx="12">
                  <c:v>34</c:v>
                </c:pt>
                <c:pt idx="13">
                  <c:v>21</c:v>
                </c:pt>
                <c:pt idx="14">
                  <c:v>5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C6-47ED-B029-30C069763412}"/>
            </c:ext>
          </c:extLst>
        </c:ser>
        <c:ser>
          <c:idx val="1"/>
          <c:order val="1"/>
          <c:tx>
            <c:strRef>
              <c:f>'Table 10.44'!$S$62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10.44'!$S$63:$S$79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10.44'!$Z$63:$Z$79</c:f>
              <c:numCache>
                <c:formatCode>#,##0</c:formatCode>
                <c:ptCount val="17"/>
                <c:pt idx="0">
                  <c:v>0</c:v>
                </c:pt>
                <c:pt idx="1">
                  <c:v>12</c:v>
                </c:pt>
                <c:pt idx="2">
                  <c:v>19</c:v>
                </c:pt>
                <c:pt idx="3">
                  <c:v>27</c:v>
                </c:pt>
                <c:pt idx="4">
                  <c:v>49</c:v>
                </c:pt>
                <c:pt idx="5">
                  <c:v>15</c:v>
                </c:pt>
                <c:pt idx="6">
                  <c:v>49</c:v>
                </c:pt>
                <c:pt idx="7">
                  <c:v>58</c:v>
                </c:pt>
                <c:pt idx="8">
                  <c:v>32</c:v>
                </c:pt>
                <c:pt idx="9">
                  <c:v>50</c:v>
                </c:pt>
                <c:pt idx="10">
                  <c:v>54</c:v>
                </c:pt>
                <c:pt idx="11">
                  <c:v>72</c:v>
                </c:pt>
                <c:pt idx="12">
                  <c:v>31</c:v>
                </c:pt>
                <c:pt idx="13">
                  <c:v>22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C6-47ED-B029-30C069763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10.44'!$Z$83:$Z$90</c:f>
              <c:numCache>
                <c:formatCode>#,##0</c:formatCode>
                <c:ptCount val="8"/>
                <c:pt idx="0">
                  <c:v>23</c:v>
                </c:pt>
                <c:pt idx="1">
                  <c:v>9</c:v>
                </c:pt>
                <c:pt idx="2">
                  <c:v>38</c:v>
                </c:pt>
                <c:pt idx="3">
                  <c:v>9</c:v>
                </c:pt>
                <c:pt idx="4">
                  <c:v>5</c:v>
                </c:pt>
                <c:pt idx="5">
                  <c:v>14</c:v>
                </c:pt>
                <c:pt idx="6">
                  <c:v>42</c:v>
                </c:pt>
                <c:pt idx="7">
                  <c:v>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A8-4D6C-B1EC-0057D2F1CCE3}"/>
            </c:ext>
          </c:extLst>
        </c:ser>
        <c:ser>
          <c:idx val="1"/>
          <c:order val="1"/>
          <c:tx>
            <c:strRef>
              <c:f>'Table 10.44'!$S$92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10.44'!$S$83:$S$90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10.44'!$Z$93:$Z$100</c:f>
              <c:numCache>
                <c:formatCode>#,##0</c:formatCode>
                <c:ptCount val="8"/>
                <c:pt idx="0">
                  <c:v>19</c:v>
                </c:pt>
                <c:pt idx="1">
                  <c:v>37</c:v>
                </c:pt>
                <c:pt idx="2">
                  <c:v>12</c:v>
                </c:pt>
                <c:pt idx="3">
                  <c:v>55</c:v>
                </c:pt>
                <c:pt idx="4">
                  <c:v>28</c:v>
                </c:pt>
                <c:pt idx="5">
                  <c:v>39</c:v>
                </c:pt>
                <c:pt idx="6">
                  <c:v>5</c:v>
                </c:pt>
                <c:pt idx="7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A8-4D6C-B1EC-0057D2F1C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10.5'!$Y$83:$Y$90</c:f>
              <c:numCache>
                <c:formatCode>#,##0</c:formatCode>
                <c:ptCount val="8"/>
                <c:pt idx="0">
                  <c:v>15</c:v>
                </c:pt>
                <c:pt idx="1">
                  <c:v>24</c:v>
                </c:pt>
                <c:pt idx="2">
                  <c:v>10</c:v>
                </c:pt>
                <c:pt idx="3">
                  <c:v>36</c:v>
                </c:pt>
                <c:pt idx="4">
                  <c:v>8</c:v>
                </c:pt>
                <c:pt idx="5">
                  <c:v>3</c:v>
                </c:pt>
                <c:pt idx="6">
                  <c:v>7</c:v>
                </c:pt>
                <c:pt idx="7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C9-4B34-9E90-FE2ABD197B38}"/>
            </c:ext>
          </c:extLst>
        </c:ser>
        <c:ser>
          <c:idx val="1"/>
          <c:order val="1"/>
          <c:tx>
            <c:strRef>
              <c:f>'Table 10.5'!$S$92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10.5'!$Y$93:$Y$100</c:f>
              <c:numCache>
                <c:formatCode>#,##0</c:formatCode>
                <c:ptCount val="8"/>
                <c:pt idx="0">
                  <c:v>12</c:v>
                </c:pt>
                <c:pt idx="1">
                  <c:v>53</c:v>
                </c:pt>
                <c:pt idx="2">
                  <c:v>4</c:v>
                </c:pt>
                <c:pt idx="3">
                  <c:v>58</c:v>
                </c:pt>
                <c:pt idx="4">
                  <c:v>9</c:v>
                </c:pt>
                <c:pt idx="5">
                  <c:v>6</c:v>
                </c:pt>
                <c:pt idx="6">
                  <c:v>4</c:v>
                </c:pt>
                <c:pt idx="7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C9-4B34-9E90-FE2ABD197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10.44'!$S$1</c:f>
              <c:strCache>
                <c:ptCount val="1"/>
                <c:pt idx="0">
                  <c:v>Peterborough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10.44'!$V$8:$Z$8</c:f>
              <c:numCache>
                <c:formatCode>#,##0</c:formatCode>
                <c:ptCount val="5"/>
                <c:pt idx="0">
                  <c:v>26000</c:v>
                </c:pt>
                <c:pt idx="1">
                  <c:v>25624</c:v>
                </c:pt>
                <c:pt idx="2">
                  <c:v>28522.36</c:v>
                </c:pt>
                <c:pt idx="3">
                  <c:v>26967.5</c:v>
                </c:pt>
                <c:pt idx="4">
                  <c:v>27340.07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6B-4631-BBE6-1F221B33BD8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42727.89</c:v>
                </c:pt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6B-4631-BBE6-1F221B33B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10.45'!$S$4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10.45'!$U$4:$Y$4</c:f>
              <c:numCache>
                <c:formatCode>#,##0</c:formatCode>
                <c:ptCount val="5"/>
                <c:pt idx="1">
                  <c:v>57828</c:v>
                </c:pt>
                <c:pt idx="2">
                  <c:v>59145</c:v>
                </c:pt>
                <c:pt idx="3">
                  <c:v>60142</c:v>
                </c:pt>
                <c:pt idx="4">
                  <c:v>65537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E9-4E5B-AAD2-87AC28B11447}"/>
            </c:ext>
          </c:extLst>
        </c:ser>
        <c:ser>
          <c:idx val="1"/>
          <c:order val="1"/>
          <c:tx>
            <c:strRef>
              <c:f>'Table 10.45'!$S$7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10.45'!$U$7:$Y$7</c:f>
              <c:numCache>
                <c:formatCode>#,##0</c:formatCode>
                <c:ptCount val="5"/>
                <c:pt idx="1">
                  <c:v>42345</c:v>
                </c:pt>
                <c:pt idx="2">
                  <c:v>43397</c:v>
                </c:pt>
                <c:pt idx="3">
                  <c:v>44568</c:v>
                </c:pt>
                <c:pt idx="4">
                  <c:v>46692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E9-4E5B-AAD2-87AC28B11447}"/>
            </c:ext>
          </c:extLst>
        </c:ser>
        <c:ser>
          <c:idx val="2"/>
          <c:order val="2"/>
          <c:tx>
            <c:strRef>
              <c:f>'Table 10.45'!$S$11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10.45'!$U$11:$Y$11</c:f>
              <c:numCache>
                <c:formatCode>#,##0</c:formatCode>
                <c:ptCount val="5"/>
                <c:pt idx="1">
                  <c:v>53591</c:v>
                </c:pt>
                <c:pt idx="2">
                  <c:v>54831</c:v>
                </c:pt>
                <c:pt idx="3">
                  <c:v>55475</c:v>
                </c:pt>
                <c:pt idx="4">
                  <c:v>60593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E9-4E5B-AAD2-87AC28B11447}"/>
            </c:ext>
          </c:extLst>
        </c:ser>
        <c:ser>
          <c:idx val="3"/>
          <c:order val="3"/>
          <c:tx>
            <c:strRef>
              <c:f>'Table 10.45'!$S$12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10.45'!$U$12:$Y$12</c:f>
              <c:numCache>
                <c:formatCode>#,##0</c:formatCode>
                <c:ptCount val="5"/>
                <c:pt idx="1">
                  <c:v>4234</c:v>
                </c:pt>
                <c:pt idx="2">
                  <c:v>4311</c:v>
                </c:pt>
                <c:pt idx="3">
                  <c:v>4668</c:v>
                </c:pt>
                <c:pt idx="4">
                  <c:v>4944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E9-4E5B-AAD2-87AC28B11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10.45'!$S$1</c:f>
              <c:strCache>
                <c:ptCount val="1"/>
                <c:pt idx="0">
                  <c:v>Playford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10.45'!$AB$15:$AB$33</c:f>
              <c:numCache>
                <c:formatCode>0.0%</c:formatCode>
                <c:ptCount val="19"/>
                <c:pt idx="0">
                  <c:v>1.8142881845147046E-2</c:v>
                </c:pt>
                <c:pt idx="1">
                  <c:v>6.0653622590814173E-3</c:v>
                </c:pt>
                <c:pt idx="2">
                  <c:v>8.7615221931073017E-2</c:v>
                </c:pt>
                <c:pt idx="3">
                  <c:v>8.379776805309852E-3</c:v>
                </c:pt>
                <c:pt idx="4">
                  <c:v>7.1520729971668376E-2</c:v>
                </c:pt>
                <c:pt idx="5">
                  <c:v>4.2031896356792275E-2</c:v>
                </c:pt>
                <c:pt idx="6">
                  <c:v>0.1130870831726101</c:v>
                </c:pt>
                <c:pt idx="7">
                  <c:v>6.1518202737393758E-2</c:v>
                </c:pt>
                <c:pt idx="8">
                  <c:v>5.6503637887232144E-2</c:v>
                </c:pt>
                <c:pt idx="9">
                  <c:v>5.2938907436719381E-3</c:v>
                </c:pt>
                <c:pt idx="10">
                  <c:v>2.9502134847900402E-2</c:v>
                </c:pt>
                <c:pt idx="11">
                  <c:v>1.3567257684787381E-2</c:v>
                </c:pt>
                <c:pt idx="12">
                  <c:v>3.9930301538952662E-2</c:v>
                </c:pt>
                <c:pt idx="13">
                  <c:v>0.13095063912424681</c:v>
                </c:pt>
                <c:pt idx="14">
                  <c:v>5.8685040103217567E-2</c:v>
                </c:pt>
                <c:pt idx="15">
                  <c:v>4.6088772429204186E-2</c:v>
                </c:pt>
                <c:pt idx="16">
                  <c:v>0.14203056623348984</c:v>
                </c:pt>
                <c:pt idx="17">
                  <c:v>1.1838097391628204E-2</c:v>
                </c:pt>
                <c:pt idx="18">
                  <c:v>3.7323259866189597E-2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C4-4C17-85FF-1FC78CBA024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C4-4C17-85FF-1FC78CBA0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10.45'!$S$63:$S$79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10.45'!$Y$44:$Y$60</c:f>
              <c:numCache>
                <c:formatCode>#,##0</c:formatCode>
                <c:ptCount val="17"/>
                <c:pt idx="0">
                  <c:v>41</c:v>
                </c:pt>
                <c:pt idx="1">
                  <c:v>710</c:v>
                </c:pt>
                <c:pt idx="2">
                  <c:v>1977</c:v>
                </c:pt>
                <c:pt idx="3">
                  <c:v>3624</c:v>
                </c:pt>
                <c:pt idx="4">
                  <c:v>5449</c:v>
                </c:pt>
                <c:pt idx="5">
                  <c:v>4766</c:v>
                </c:pt>
                <c:pt idx="6">
                  <c:v>4373</c:v>
                </c:pt>
                <c:pt idx="7">
                  <c:v>3297</c:v>
                </c:pt>
                <c:pt idx="8">
                  <c:v>2920</c:v>
                </c:pt>
                <c:pt idx="9">
                  <c:v>2928</c:v>
                </c:pt>
                <c:pt idx="10">
                  <c:v>2520</c:v>
                </c:pt>
                <c:pt idx="11">
                  <c:v>1790</c:v>
                </c:pt>
                <c:pt idx="12">
                  <c:v>777</c:v>
                </c:pt>
                <c:pt idx="13">
                  <c:v>210</c:v>
                </c:pt>
                <c:pt idx="14">
                  <c:v>60</c:v>
                </c:pt>
                <c:pt idx="15">
                  <c:v>27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64-4E27-9124-21CA4134081F}"/>
            </c:ext>
          </c:extLst>
        </c:ser>
        <c:ser>
          <c:idx val="1"/>
          <c:order val="1"/>
          <c:tx>
            <c:strRef>
              <c:f>'Table 10.45'!$S$62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10.45'!$S$63:$S$79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10.45'!$Y$63:$Y$79</c:f>
              <c:numCache>
                <c:formatCode>#,##0</c:formatCode>
                <c:ptCount val="17"/>
                <c:pt idx="0">
                  <c:v>80</c:v>
                </c:pt>
                <c:pt idx="1">
                  <c:v>871</c:v>
                </c:pt>
                <c:pt idx="2">
                  <c:v>1936</c:v>
                </c:pt>
                <c:pt idx="3">
                  <c:v>3553</c:v>
                </c:pt>
                <c:pt idx="4">
                  <c:v>4277</c:v>
                </c:pt>
                <c:pt idx="5">
                  <c:v>3949</c:v>
                </c:pt>
                <c:pt idx="6">
                  <c:v>3321</c:v>
                </c:pt>
                <c:pt idx="7">
                  <c:v>2543</c:v>
                </c:pt>
                <c:pt idx="8">
                  <c:v>2542</c:v>
                </c:pt>
                <c:pt idx="9">
                  <c:v>2494</c:v>
                </c:pt>
                <c:pt idx="10">
                  <c:v>2231</c:v>
                </c:pt>
                <c:pt idx="11">
                  <c:v>1416</c:v>
                </c:pt>
                <c:pt idx="12">
                  <c:v>562</c:v>
                </c:pt>
                <c:pt idx="13">
                  <c:v>137</c:v>
                </c:pt>
                <c:pt idx="14">
                  <c:v>49</c:v>
                </c:pt>
                <c:pt idx="15">
                  <c:v>25</c:v>
                </c:pt>
                <c:pt idx="1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64-4E27-9124-21CA413408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10.45'!$S$83:$S$90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10.45'!$Y$83:$Y$90</c:f>
              <c:numCache>
                <c:formatCode>#,##0</c:formatCode>
                <c:ptCount val="8"/>
                <c:pt idx="0">
                  <c:v>1901</c:v>
                </c:pt>
                <c:pt idx="1">
                  <c:v>1542</c:v>
                </c:pt>
                <c:pt idx="2">
                  <c:v>4572</c:v>
                </c:pt>
                <c:pt idx="3">
                  <c:v>1813</c:v>
                </c:pt>
                <c:pt idx="4">
                  <c:v>1092</c:v>
                </c:pt>
                <c:pt idx="5">
                  <c:v>1418</c:v>
                </c:pt>
                <c:pt idx="6">
                  <c:v>3880</c:v>
                </c:pt>
                <c:pt idx="7">
                  <c:v>5021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7B-4528-8178-C5E976D25235}"/>
            </c:ext>
          </c:extLst>
        </c:ser>
        <c:ser>
          <c:idx val="1"/>
          <c:order val="1"/>
          <c:tx>
            <c:strRef>
              <c:f>'Table 10.45'!$S$92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10.45'!$S$83:$S$90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10.45'!$Y$93:$Y$100</c:f>
              <c:numCache>
                <c:formatCode>#,##0</c:formatCode>
                <c:ptCount val="8"/>
                <c:pt idx="0">
                  <c:v>1496</c:v>
                </c:pt>
                <c:pt idx="1">
                  <c:v>2593</c:v>
                </c:pt>
                <c:pt idx="2">
                  <c:v>844</c:v>
                </c:pt>
                <c:pt idx="3">
                  <c:v>4866</c:v>
                </c:pt>
                <c:pt idx="4">
                  <c:v>3478</c:v>
                </c:pt>
                <c:pt idx="5">
                  <c:v>2790</c:v>
                </c:pt>
                <c:pt idx="6">
                  <c:v>337</c:v>
                </c:pt>
                <c:pt idx="7">
                  <c:v>2608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7B-4528-8178-C5E976D252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10.45'!$S$1</c:f>
              <c:strCache>
                <c:ptCount val="1"/>
                <c:pt idx="0">
                  <c:v>Playford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10.45'!$U$8:$Y$8</c:f>
              <c:numCache>
                <c:formatCode>#,##0</c:formatCode>
                <c:ptCount val="5"/>
                <c:pt idx="1">
                  <c:v>43046.43</c:v>
                </c:pt>
                <c:pt idx="2">
                  <c:v>43526.25</c:v>
                </c:pt>
                <c:pt idx="3">
                  <c:v>44135.08</c:v>
                </c:pt>
                <c:pt idx="4">
                  <c:v>45421.440000000002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CE-4A77-8C27-0D2ACD87BF6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CE-4A77-8C27-0D2ACD87BF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10.45'!$S$4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10.45'!$V$4:$Z$4</c:f>
              <c:numCache>
                <c:formatCode>#,##0</c:formatCode>
                <c:ptCount val="5"/>
                <c:pt idx="0">
                  <c:v>57828</c:v>
                </c:pt>
                <c:pt idx="1">
                  <c:v>59145</c:v>
                </c:pt>
                <c:pt idx="2">
                  <c:v>60142</c:v>
                </c:pt>
                <c:pt idx="3">
                  <c:v>65537</c:v>
                </c:pt>
                <c:pt idx="4">
                  <c:v>75184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8C-49DD-B2B7-ABA870531629}"/>
            </c:ext>
          </c:extLst>
        </c:ser>
        <c:ser>
          <c:idx val="1"/>
          <c:order val="1"/>
          <c:tx>
            <c:strRef>
              <c:f>'Table 10.45'!$S$7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10.45'!$V$7:$Z$7</c:f>
              <c:numCache>
                <c:formatCode>#,##0</c:formatCode>
                <c:ptCount val="5"/>
                <c:pt idx="0">
                  <c:v>42345</c:v>
                </c:pt>
                <c:pt idx="1">
                  <c:v>43397</c:v>
                </c:pt>
                <c:pt idx="2">
                  <c:v>44568</c:v>
                </c:pt>
                <c:pt idx="3">
                  <c:v>46692</c:v>
                </c:pt>
                <c:pt idx="4">
                  <c:v>50551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8C-49DD-B2B7-ABA870531629}"/>
            </c:ext>
          </c:extLst>
        </c:ser>
        <c:ser>
          <c:idx val="2"/>
          <c:order val="2"/>
          <c:tx>
            <c:strRef>
              <c:f>'Table 10.45'!$S$11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10.45'!$V$11:$Z$11</c:f>
              <c:numCache>
                <c:formatCode>#,##0</c:formatCode>
                <c:ptCount val="5"/>
                <c:pt idx="0">
                  <c:v>53591</c:v>
                </c:pt>
                <c:pt idx="1">
                  <c:v>54831</c:v>
                </c:pt>
                <c:pt idx="2">
                  <c:v>55475</c:v>
                </c:pt>
                <c:pt idx="3">
                  <c:v>60593</c:v>
                </c:pt>
                <c:pt idx="4">
                  <c:v>69798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8C-49DD-B2B7-ABA870531629}"/>
            </c:ext>
          </c:extLst>
        </c:ser>
        <c:ser>
          <c:idx val="3"/>
          <c:order val="3"/>
          <c:tx>
            <c:strRef>
              <c:f>'Table 10.45'!$S$12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10.45'!$V$12:$Z$12</c:f>
              <c:numCache>
                <c:formatCode>#,##0</c:formatCode>
                <c:ptCount val="5"/>
                <c:pt idx="0">
                  <c:v>4234</c:v>
                </c:pt>
                <c:pt idx="1">
                  <c:v>4311</c:v>
                </c:pt>
                <c:pt idx="2">
                  <c:v>4668</c:v>
                </c:pt>
                <c:pt idx="3">
                  <c:v>4944</c:v>
                </c:pt>
                <c:pt idx="4">
                  <c:v>5385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58C-49DD-B2B7-ABA870531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10.45'!$S$1</c:f>
              <c:strCache>
                <c:ptCount val="1"/>
                <c:pt idx="0">
                  <c:v>Playford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10.45'!$AB$15:$AB$33</c:f>
              <c:numCache>
                <c:formatCode>0.0%</c:formatCode>
                <c:ptCount val="19"/>
                <c:pt idx="0">
                  <c:v>1.8142881845147046E-2</c:v>
                </c:pt>
                <c:pt idx="1">
                  <c:v>6.0653622590814173E-3</c:v>
                </c:pt>
                <c:pt idx="2">
                  <c:v>8.7615221931073017E-2</c:v>
                </c:pt>
                <c:pt idx="3">
                  <c:v>8.379776805309852E-3</c:v>
                </c:pt>
                <c:pt idx="4">
                  <c:v>7.1520729971668376E-2</c:v>
                </c:pt>
                <c:pt idx="5">
                  <c:v>4.2031896356792275E-2</c:v>
                </c:pt>
                <c:pt idx="6">
                  <c:v>0.1130870831726101</c:v>
                </c:pt>
                <c:pt idx="7">
                  <c:v>6.1518202737393758E-2</c:v>
                </c:pt>
                <c:pt idx="8">
                  <c:v>5.6503637887232144E-2</c:v>
                </c:pt>
                <c:pt idx="9">
                  <c:v>5.2938907436719381E-3</c:v>
                </c:pt>
                <c:pt idx="10">
                  <c:v>2.9502134847900402E-2</c:v>
                </c:pt>
                <c:pt idx="11">
                  <c:v>1.3567257684787381E-2</c:v>
                </c:pt>
                <c:pt idx="12">
                  <c:v>3.9930301538952662E-2</c:v>
                </c:pt>
                <c:pt idx="13">
                  <c:v>0.13095063912424681</c:v>
                </c:pt>
                <c:pt idx="14">
                  <c:v>5.8685040103217567E-2</c:v>
                </c:pt>
                <c:pt idx="15">
                  <c:v>4.6088772429204186E-2</c:v>
                </c:pt>
                <c:pt idx="16">
                  <c:v>0.14203056623348984</c:v>
                </c:pt>
                <c:pt idx="17">
                  <c:v>1.1838097391628204E-2</c:v>
                </c:pt>
                <c:pt idx="18">
                  <c:v>3.7323259866189597E-2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17-47F9-880E-E0C96CB1A64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17-47F9-880E-E0C96CB1A6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10.45'!$S$63:$S$79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10.45'!$Z$44:$Z$60</c:f>
              <c:numCache>
                <c:formatCode>#,##0</c:formatCode>
                <c:ptCount val="17"/>
                <c:pt idx="0">
                  <c:v>47</c:v>
                </c:pt>
                <c:pt idx="1">
                  <c:v>915</c:v>
                </c:pt>
                <c:pt idx="2">
                  <c:v>2433</c:v>
                </c:pt>
                <c:pt idx="3">
                  <c:v>4198</c:v>
                </c:pt>
                <c:pt idx="4">
                  <c:v>6228</c:v>
                </c:pt>
                <c:pt idx="5">
                  <c:v>5489</c:v>
                </c:pt>
                <c:pt idx="6">
                  <c:v>5010</c:v>
                </c:pt>
                <c:pt idx="7">
                  <c:v>3738</c:v>
                </c:pt>
                <c:pt idx="8">
                  <c:v>3244</c:v>
                </c:pt>
                <c:pt idx="9">
                  <c:v>2999</c:v>
                </c:pt>
                <c:pt idx="10">
                  <c:v>2748</c:v>
                </c:pt>
                <c:pt idx="11">
                  <c:v>1915</c:v>
                </c:pt>
                <c:pt idx="12">
                  <c:v>867</c:v>
                </c:pt>
                <c:pt idx="13">
                  <c:v>217</c:v>
                </c:pt>
                <c:pt idx="14">
                  <c:v>67</c:v>
                </c:pt>
                <c:pt idx="15">
                  <c:v>30</c:v>
                </c:pt>
                <c:pt idx="1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8C-4D57-B477-20C5AEF791A8}"/>
            </c:ext>
          </c:extLst>
        </c:ser>
        <c:ser>
          <c:idx val="1"/>
          <c:order val="1"/>
          <c:tx>
            <c:strRef>
              <c:f>'Table 10.45'!$S$62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10.45'!$S$63:$S$79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10.45'!$Z$63:$Z$79</c:f>
              <c:numCache>
                <c:formatCode>#,##0</c:formatCode>
                <c:ptCount val="17"/>
                <c:pt idx="0">
                  <c:v>81</c:v>
                </c:pt>
                <c:pt idx="1">
                  <c:v>1072</c:v>
                </c:pt>
                <c:pt idx="2">
                  <c:v>2365</c:v>
                </c:pt>
                <c:pt idx="3">
                  <c:v>4131</c:v>
                </c:pt>
                <c:pt idx="4">
                  <c:v>5162</c:v>
                </c:pt>
                <c:pt idx="5">
                  <c:v>4594</c:v>
                </c:pt>
                <c:pt idx="6">
                  <c:v>3963</c:v>
                </c:pt>
                <c:pt idx="7">
                  <c:v>3111</c:v>
                </c:pt>
                <c:pt idx="8">
                  <c:v>2746</c:v>
                </c:pt>
                <c:pt idx="9">
                  <c:v>2753</c:v>
                </c:pt>
                <c:pt idx="10">
                  <c:v>2434</c:v>
                </c:pt>
                <c:pt idx="11">
                  <c:v>1669</c:v>
                </c:pt>
                <c:pt idx="12">
                  <c:v>655</c:v>
                </c:pt>
                <c:pt idx="13">
                  <c:v>147</c:v>
                </c:pt>
                <c:pt idx="14">
                  <c:v>50</c:v>
                </c:pt>
                <c:pt idx="15">
                  <c:v>31</c:v>
                </c:pt>
                <c:pt idx="1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8C-4D57-B477-20C5AEF79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10.45'!$Z$83:$Z$90</c:f>
              <c:numCache>
                <c:formatCode>#,##0</c:formatCode>
                <c:ptCount val="8"/>
                <c:pt idx="0">
                  <c:v>2074</c:v>
                </c:pt>
                <c:pt idx="1">
                  <c:v>1702</c:v>
                </c:pt>
                <c:pt idx="2">
                  <c:v>4853</c:v>
                </c:pt>
                <c:pt idx="3">
                  <c:v>2006</c:v>
                </c:pt>
                <c:pt idx="4">
                  <c:v>1187</c:v>
                </c:pt>
                <c:pt idx="5">
                  <c:v>1557</c:v>
                </c:pt>
                <c:pt idx="6">
                  <c:v>4112</c:v>
                </c:pt>
                <c:pt idx="7">
                  <c:v>5456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9E-4FAB-BAE2-F8320F32659E}"/>
            </c:ext>
          </c:extLst>
        </c:ser>
        <c:ser>
          <c:idx val="1"/>
          <c:order val="1"/>
          <c:tx>
            <c:strRef>
              <c:f>'Table 10.45'!$S$92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10.45'!$S$83:$S$90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10.45'!$Z$93:$Z$100</c:f>
              <c:numCache>
                <c:formatCode>#,##0</c:formatCode>
                <c:ptCount val="8"/>
                <c:pt idx="0">
                  <c:v>1665</c:v>
                </c:pt>
                <c:pt idx="1">
                  <c:v>2792</c:v>
                </c:pt>
                <c:pt idx="2">
                  <c:v>927</c:v>
                </c:pt>
                <c:pt idx="3">
                  <c:v>5278</c:v>
                </c:pt>
                <c:pt idx="4">
                  <c:v>3730</c:v>
                </c:pt>
                <c:pt idx="5">
                  <c:v>2978</c:v>
                </c:pt>
                <c:pt idx="6">
                  <c:v>393</c:v>
                </c:pt>
                <c:pt idx="7">
                  <c:v>2933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9E-4FAB-BAE2-F8320F326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10.5'!$S$1</c:f>
              <c:strCache>
                <c:ptCount val="1"/>
                <c:pt idx="0">
                  <c:v>Anangu Pitjantjatjara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10.5'!$U$8:$Y$8</c:f>
              <c:numCache>
                <c:formatCode>#,##0</c:formatCode>
                <c:ptCount val="5"/>
                <c:pt idx="1">
                  <c:v>14297.43</c:v>
                </c:pt>
                <c:pt idx="2">
                  <c:v>17730.7</c:v>
                </c:pt>
                <c:pt idx="3">
                  <c:v>16639.240000000002</c:v>
                </c:pt>
                <c:pt idx="4">
                  <c:v>19056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C6-428E-AF26-5CDF9858D6E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C6-428E-AF26-5CDF9858D6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10.45'!$S$1</c:f>
              <c:strCache>
                <c:ptCount val="1"/>
                <c:pt idx="0">
                  <c:v>Playford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10.45'!$V$8:$Z$8</c:f>
              <c:numCache>
                <c:formatCode>#,##0</c:formatCode>
                <c:ptCount val="5"/>
                <c:pt idx="0">
                  <c:v>43046.43</c:v>
                </c:pt>
                <c:pt idx="1">
                  <c:v>43526.25</c:v>
                </c:pt>
                <c:pt idx="2">
                  <c:v>44135.08</c:v>
                </c:pt>
                <c:pt idx="3">
                  <c:v>45421.440000000002</c:v>
                </c:pt>
                <c:pt idx="4">
                  <c:v>45194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B-498F-A53A-C792E0DF3B7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42727.89</c:v>
                </c:pt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4B-498F-A53A-C792E0DF3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10.46'!$S$4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10.46'!$U$4:$Y$4</c:f>
              <c:numCache>
                <c:formatCode>#,##0</c:formatCode>
                <c:ptCount val="5"/>
                <c:pt idx="1">
                  <c:v>93180</c:v>
                </c:pt>
                <c:pt idx="2">
                  <c:v>96345</c:v>
                </c:pt>
                <c:pt idx="3">
                  <c:v>98691</c:v>
                </c:pt>
                <c:pt idx="4">
                  <c:v>106074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2A-4E24-8CF7-8E0DC7688C02}"/>
            </c:ext>
          </c:extLst>
        </c:ser>
        <c:ser>
          <c:idx val="1"/>
          <c:order val="1"/>
          <c:tx>
            <c:strRef>
              <c:f>'Table 10.46'!$S$7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10.46'!$U$7:$Y$7</c:f>
              <c:numCache>
                <c:formatCode>#,##0</c:formatCode>
                <c:ptCount val="5"/>
                <c:pt idx="1">
                  <c:v>66157</c:v>
                </c:pt>
                <c:pt idx="2">
                  <c:v>68079</c:v>
                </c:pt>
                <c:pt idx="3">
                  <c:v>70245</c:v>
                </c:pt>
                <c:pt idx="4">
                  <c:v>72203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2A-4E24-8CF7-8E0DC7688C02}"/>
            </c:ext>
          </c:extLst>
        </c:ser>
        <c:ser>
          <c:idx val="2"/>
          <c:order val="2"/>
          <c:tx>
            <c:strRef>
              <c:f>'Table 10.46'!$S$11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10.46'!$U$11:$Y$11</c:f>
              <c:numCache>
                <c:formatCode>#,##0</c:formatCode>
                <c:ptCount val="5"/>
                <c:pt idx="1">
                  <c:v>84068</c:v>
                </c:pt>
                <c:pt idx="2">
                  <c:v>86578</c:v>
                </c:pt>
                <c:pt idx="3">
                  <c:v>88038</c:v>
                </c:pt>
                <c:pt idx="4">
                  <c:v>94545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2A-4E24-8CF7-8E0DC7688C02}"/>
            </c:ext>
          </c:extLst>
        </c:ser>
        <c:ser>
          <c:idx val="3"/>
          <c:order val="3"/>
          <c:tx>
            <c:strRef>
              <c:f>'Table 10.46'!$S$12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10.46'!$U$12:$Y$12</c:f>
              <c:numCache>
                <c:formatCode>#,##0</c:formatCode>
                <c:ptCount val="5"/>
                <c:pt idx="1">
                  <c:v>9107</c:v>
                </c:pt>
                <c:pt idx="2">
                  <c:v>9773</c:v>
                </c:pt>
                <c:pt idx="3">
                  <c:v>10660</c:v>
                </c:pt>
                <c:pt idx="4">
                  <c:v>11529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B2A-4E24-8CF7-8E0DC7688C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10.46'!$S$1</c:f>
              <c:strCache>
                <c:ptCount val="1"/>
                <c:pt idx="0">
                  <c:v>Port Adelaide Enfield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10.46'!$AB$15:$AB$33</c:f>
              <c:numCache>
                <c:formatCode>0.0%</c:formatCode>
                <c:ptCount val="19"/>
                <c:pt idx="0">
                  <c:v>7.8054937389975751E-3</c:v>
                </c:pt>
                <c:pt idx="1">
                  <c:v>4.7414222606038461E-3</c:v>
                </c:pt>
                <c:pt idx="2">
                  <c:v>6.472747201647458E-2</c:v>
                </c:pt>
                <c:pt idx="3">
                  <c:v>6.9252997641744444E-3</c:v>
                </c:pt>
                <c:pt idx="4">
                  <c:v>5.70963563290929E-2</c:v>
                </c:pt>
                <c:pt idx="5">
                  <c:v>3.2666821669379217E-2</c:v>
                </c:pt>
                <c:pt idx="6">
                  <c:v>9.0435779054704887E-2</c:v>
                </c:pt>
                <c:pt idx="7">
                  <c:v>8.2605374165476461E-2</c:v>
                </c:pt>
                <c:pt idx="8">
                  <c:v>5.3949247683263028E-2</c:v>
                </c:pt>
                <c:pt idx="9">
                  <c:v>1.0371342212774437E-2</c:v>
                </c:pt>
                <c:pt idx="10">
                  <c:v>3.2019131763377284E-2</c:v>
                </c:pt>
                <c:pt idx="11">
                  <c:v>1.5021423589198526E-2</c:v>
                </c:pt>
                <c:pt idx="12">
                  <c:v>6.4951672368552163E-2</c:v>
                </c:pt>
                <c:pt idx="13">
                  <c:v>0.12321054904175109</c:v>
                </c:pt>
                <c:pt idx="14">
                  <c:v>6.186268973992759E-2</c:v>
                </c:pt>
                <c:pt idx="15">
                  <c:v>6.2792706015212404E-2</c:v>
                </c:pt>
                <c:pt idx="16">
                  <c:v>0.15606005247948981</c:v>
                </c:pt>
                <c:pt idx="17">
                  <c:v>1.6615737203972497E-2</c:v>
                </c:pt>
                <c:pt idx="18">
                  <c:v>4.0098648154914138E-2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C6-4B3E-8BDA-7A6DA11AEC2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C6-4B3E-8BDA-7A6DA11AEC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10.46'!$S$63:$S$79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10.46'!$Y$44:$Y$60</c:f>
              <c:numCache>
                <c:formatCode>#,##0</c:formatCode>
                <c:ptCount val="17"/>
                <c:pt idx="0">
                  <c:v>42</c:v>
                </c:pt>
                <c:pt idx="1">
                  <c:v>697</c:v>
                </c:pt>
                <c:pt idx="2">
                  <c:v>2296</c:v>
                </c:pt>
                <c:pt idx="3">
                  <c:v>5618</c:v>
                </c:pt>
                <c:pt idx="4">
                  <c:v>9095</c:v>
                </c:pt>
                <c:pt idx="5">
                  <c:v>8328</c:v>
                </c:pt>
                <c:pt idx="6">
                  <c:v>7349</c:v>
                </c:pt>
                <c:pt idx="7">
                  <c:v>5659</c:v>
                </c:pt>
                <c:pt idx="8">
                  <c:v>4560</c:v>
                </c:pt>
                <c:pt idx="9">
                  <c:v>4141</c:v>
                </c:pt>
                <c:pt idx="10">
                  <c:v>3378</c:v>
                </c:pt>
                <c:pt idx="11">
                  <c:v>2707</c:v>
                </c:pt>
                <c:pt idx="12">
                  <c:v>1158</c:v>
                </c:pt>
                <c:pt idx="13">
                  <c:v>374</c:v>
                </c:pt>
                <c:pt idx="14">
                  <c:v>155</c:v>
                </c:pt>
                <c:pt idx="15">
                  <c:v>52</c:v>
                </c:pt>
                <c:pt idx="16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B9-4212-8FDB-9AA3345D4C64}"/>
            </c:ext>
          </c:extLst>
        </c:ser>
        <c:ser>
          <c:idx val="1"/>
          <c:order val="1"/>
          <c:tx>
            <c:strRef>
              <c:f>'Table 10.46'!$S$62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10.46'!$S$63:$S$79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10.46'!$Y$63:$Y$79</c:f>
              <c:numCache>
                <c:formatCode>#,##0</c:formatCode>
                <c:ptCount val="17"/>
                <c:pt idx="0">
                  <c:v>66</c:v>
                </c:pt>
                <c:pt idx="1">
                  <c:v>945</c:v>
                </c:pt>
                <c:pt idx="2">
                  <c:v>2385</c:v>
                </c:pt>
                <c:pt idx="3">
                  <c:v>5171</c:v>
                </c:pt>
                <c:pt idx="4">
                  <c:v>7764</c:v>
                </c:pt>
                <c:pt idx="5">
                  <c:v>7221</c:v>
                </c:pt>
                <c:pt idx="6">
                  <c:v>6385</c:v>
                </c:pt>
                <c:pt idx="7">
                  <c:v>4580</c:v>
                </c:pt>
                <c:pt idx="8">
                  <c:v>4269</c:v>
                </c:pt>
                <c:pt idx="9">
                  <c:v>4012</c:v>
                </c:pt>
                <c:pt idx="10">
                  <c:v>3418</c:v>
                </c:pt>
                <c:pt idx="11">
                  <c:v>2523</c:v>
                </c:pt>
                <c:pt idx="12">
                  <c:v>1097</c:v>
                </c:pt>
                <c:pt idx="13">
                  <c:v>332</c:v>
                </c:pt>
                <c:pt idx="14">
                  <c:v>109</c:v>
                </c:pt>
                <c:pt idx="15">
                  <c:v>50</c:v>
                </c:pt>
                <c:pt idx="16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B9-4212-8FDB-9AA3345D4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10.46'!$S$83:$S$90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10.46'!$Y$83:$Y$90</c:f>
              <c:numCache>
                <c:formatCode>#,##0</c:formatCode>
                <c:ptCount val="8"/>
                <c:pt idx="0">
                  <c:v>3784</c:v>
                </c:pt>
                <c:pt idx="1">
                  <c:v>5656</c:v>
                </c:pt>
                <c:pt idx="2">
                  <c:v>5937</c:v>
                </c:pt>
                <c:pt idx="3">
                  <c:v>2942</c:v>
                </c:pt>
                <c:pt idx="4">
                  <c:v>2110</c:v>
                </c:pt>
                <c:pt idx="5">
                  <c:v>2093</c:v>
                </c:pt>
                <c:pt idx="6">
                  <c:v>3280</c:v>
                </c:pt>
                <c:pt idx="7">
                  <c:v>5384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1A-46FD-BE37-929866551981}"/>
            </c:ext>
          </c:extLst>
        </c:ser>
        <c:ser>
          <c:idx val="1"/>
          <c:order val="1"/>
          <c:tx>
            <c:strRef>
              <c:f>'Table 10.46'!$S$92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10.46'!$S$83:$S$90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10.46'!$Y$93:$Y$100</c:f>
              <c:numCache>
                <c:formatCode>#,##0</c:formatCode>
                <c:ptCount val="8"/>
                <c:pt idx="0">
                  <c:v>2804</c:v>
                </c:pt>
                <c:pt idx="1">
                  <c:v>7656</c:v>
                </c:pt>
                <c:pt idx="2">
                  <c:v>1330</c:v>
                </c:pt>
                <c:pt idx="3">
                  <c:v>6415</c:v>
                </c:pt>
                <c:pt idx="4">
                  <c:v>5644</c:v>
                </c:pt>
                <c:pt idx="5">
                  <c:v>3004</c:v>
                </c:pt>
                <c:pt idx="6">
                  <c:v>329</c:v>
                </c:pt>
                <c:pt idx="7">
                  <c:v>3118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1A-46FD-BE37-9298665519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10.46'!$S$1</c:f>
              <c:strCache>
                <c:ptCount val="1"/>
                <c:pt idx="0">
                  <c:v>Port Adelaide Enfield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10.46'!$U$8:$Y$8</c:f>
              <c:numCache>
                <c:formatCode>#,##0</c:formatCode>
                <c:ptCount val="5"/>
                <c:pt idx="1">
                  <c:v>43834.76</c:v>
                </c:pt>
                <c:pt idx="2">
                  <c:v>44874.720000000001</c:v>
                </c:pt>
                <c:pt idx="3">
                  <c:v>44384.4</c:v>
                </c:pt>
                <c:pt idx="4">
                  <c:v>46060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5E-4509-AA25-531E3C2CE6B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5E-4509-AA25-531E3C2CE6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10.46'!$S$4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10.46'!$V$4:$Z$4</c:f>
              <c:numCache>
                <c:formatCode>#,##0</c:formatCode>
                <c:ptCount val="5"/>
                <c:pt idx="0">
                  <c:v>93180</c:v>
                </c:pt>
                <c:pt idx="1">
                  <c:v>96345</c:v>
                </c:pt>
                <c:pt idx="2">
                  <c:v>98691</c:v>
                </c:pt>
                <c:pt idx="3">
                  <c:v>106074</c:v>
                </c:pt>
                <c:pt idx="4">
                  <c:v>120427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DA-4A58-9AF3-60FE48AEB3D1}"/>
            </c:ext>
          </c:extLst>
        </c:ser>
        <c:ser>
          <c:idx val="1"/>
          <c:order val="1"/>
          <c:tx>
            <c:strRef>
              <c:f>'Table 10.46'!$S$7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10.46'!$V$7:$Z$7</c:f>
              <c:numCache>
                <c:formatCode>#,##0</c:formatCode>
                <c:ptCount val="5"/>
                <c:pt idx="0">
                  <c:v>66157</c:v>
                </c:pt>
                <c:pt idx="1">
                  <c:v>68079</c:v>
                </c:pt>
                <c:pt idx="2">
                  <c:v>70245</c:v>
                </c:pt>
                <c:pt idx="3">
                  <c:v>72203</c:v>
                </c:pt>
                <c:pt idx="4">
                  <c:v>76635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DA-4A58-9AF3-60FE48AEB3D1}"/>
            </c:ext>
          </c:extLst>
        </c:ser>
        <c:ser>
          <c:idx val="2"/>
          <c:order val="2"/>
          <c:tx>
            <c:strRef>
              <c:f>'Table 10.46'!$S$11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10.46'!$V$11:$Z$11</c:f>
              <c:numCache>
                <c:formatCode>#,##0</c:formatCode>
                <c:ptCount val="5"/>
                <c:pt idx="0">
                  <c:v>84068</c:v>
                </c:pt>
                <c:pt idx="1">
                  <c:v>86578</c:v>
                </c:pt>
                <c:pt idx="2">
                  <c:v>88038</c:v>
                </c:pt>
                <c:pt idx="3">
                  <c:v>94545</c:v>
                </c:pt>
                <c:pt idx="4">
                  <c:v>108186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DA-4A58-9AF3-60FE48AEB3D1}"/>
            </c:ext>
          </c:extLst>
        </c:ser>
        <c:ser>
          <c:idx val="3"/>
          <c:order val="3"/>
          <c:tx>
            <c:strRef>
              <c:f>'Table 10.46'!$S$12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10.46'!$V$12:$Z$12</c:f>
              <c:numCache>
                <c:formatCode>#,##0</c:formatCode>
                <c:ptCount val="5"/>
                <c:pt idx="0">
                  <c:v>9107</c:v>
                </c:pt>
                <c:pt idx="1">
                  <c:v>9773</c:v>
                </c:pt>
                <c:pt idx="2">
                  <c:v>10660</c:v>
                </c:pt>
                <c:pt idx="3">
                  <c:v>11529</c:v>
                </c:pt>
                <c:pt idx="4">
                  <c:v>12238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DA-4A58-9AF3-60FE48AEB3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10.46'!$S$1</c:f>
              <c:strCache>
                <c:ptCount val="1"/>
                <c:pt idx="0">
                  <c:v>Port Adelaide Enfield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10.46'!$AB$15:$AB$33</c:f>
              <c:numCache>
                <c:formatCode>0.0%</c:formatCode>
                <c:ptCount val="19"/>
                <c:pt idx="0">
                  <c:v>7.8054937389975751E-3</c:v>
                </c:pt>
                <c:pt idx="1">
                  <c:v>4.7414222606038461E-3</c:v>
                </c:pt>
                <c:pt idx="2">
                  <c:v>6.472747201647458E-2</c:v>
                </c:pt>
                <c:pt idx="3">
                  <c:v>6.9252997641744444E-3</c:v>
                </c:pt>
                <c:pt idx="4">
                  <c:v>5.70963563290929E-2</c:v>
                </c:pt>
                <c:pt idx="5">
                  <c:v>3.2666821669379217E-2</c:v>
                </c:pt>
                <c:pt idx="6">
                  <c:v>9.0435779054704887E-2</c:v>
                </c:pt>
                <c:pt idx="7">
                  <c:v>8.2605374165476461E-2</c:v>
                </c:pt>
                <c:pt idx="8">
                  <c:v>5.3949247683263028E-2</c:v>
                </c:pt>
                <c:pt idx="9">
                  <c:v>1.0371342212774437E-2</c:v>
                </c:pt>
                <c:pt idx="10">
                  <c:v>3.2019131763377284E-2</c:v>
                </c:pt>
                <c:pt idx="11">
                  <c:v>1.5021423589198526E-2</c:v>
                </c:pt>
                <c:pt idx="12">
                  <c:v>6.4951672368552163E-2</c:v>
                </c:pt>
                <c:pt idx="13">
                  <c:v>0.12321054904175109</c:v>
                </c:pt>
                <c:pt idx="14">
                  <c:v>6.186268973992759E-2</c:v>
                </c:pt>
                <c:pt idx="15">
                  <c:v>6.2792706015212404E-2</c:v>
                </c:pt>
                <c:pt idx="16">
                  <c:v>0.15606005247948981</c:v>
                </c:pt>
                <c:pt idx="17">
                  <c:v>1.6615737203972497E-2</c:v>
                </c:pt>
                <c:pt idx="18">
                  <c:v>4.0098648154914138E-2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C8-4CEC-ABBD-0104BE1A13E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C8-4CEC-ABBD-0104BE1A13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10.46'!$S$63:$S$79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10.46'!$Z$44:$Z$60</c:f>
              <c:numCache>
                <c:formatCode>#,##0</c:formatCode>
                <c:ptCount val="17"/>
                <c:pt idx="0">
                  <c:v>52</c:v>
                </c:pt>
                <c:pt idx="1">
                  <c:v>1024</c:v>
                </c:pt>
                <c:pt idx="2">
                  <c:v>2789</c:v>
                </c:pt>
                <c:pt idx="3">
                  <c:v>6569</c:v>
                </c:pt>
                <c:pt idx="4">
                  <c:v>10538</c:v>
                </c:pt>
                <c:pt idx="5">
                  <c:v>9129</c:v>
                </c:pt>
                <c:pt idx="6">
                  <c:v>8240</c:v>
                </c:pt>
                <c:pt idx="7">
                  <c:v>6275</c:v>
                </c:pt>
                <c:pt idx="8">
                  <c:v>4836</c:v>
                </c:pt>
                <c:pt idx="9">
                  <c:v>4396</c:v>
                </c:pt>
                <c:pt idx="10">
                  <c:v>3610</c:v>
                </c:pt>
                <c:pt idx="11">
                  <c:v>2855</c:v>
                </c:pt>
                <c:pt idx="12">
                  <c:v>1322</c:v>
                </c:pt>
                <c:pt idx="13">
                  <c:v>424</c:v>
                </c:pt>
                <c:pt idx="14">
                  <c:v>160</c:v>
                </c:pt>
                <c:pt idx="15">
                  <c:v>55</c:v>
                </c:pt>
                <c:pt idx="1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80-4AD7-88C3-3CE59E895C77}"/>
            </c:ext>
          </c:extLst>
        </c:ser>
        <c:ser>
          <c:idx val="1"/>
          <c:order val="1"/>
          <c:tx>
            <c:strRef>
              <c:f>'Table 10.46'!$S$62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10.46'!$S$63:$S$79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10.46'!$Z$63:$Z$79</c:f>
              <c:numCache>
                <c:formatCode>#,##0</c:formatCode>
                <c:ptCount val="17"/>
                <c:pt idx="0">
                  <c:v>75</c:v>
                </c:pt>
                <c:pt idx="1">
                  <c:v>1216</c:v>
                </c:pt>
                <c:pt idx="2">
                  <c:v>2966</c:v>
                </c:pt>
                <c:pt idx="3">
                  <c:v>5898</c:v>
                </c:pt>
                <c:pt idx="4">
                  <c:v>9411</c:v>
                </c:pt>
                <c:pt idx="5">
                  <c:v>8448</c:v>
                </c:pt>
                <c:pt idx="6">
                  <c:v>7250</c:v>
                </c:pt>
                <c:pt idx="7">
                  <c:v>5396</c:v>
                </c:pt>
                <c:pt idx="8">
                  <c:v>4616</c:v>
                </c:pt>
                <c:pt idx="9">
                  <c:v>4488</c:v>
                </c:pt>
                <c:pt idx="10">
                  <c:v>3667</c:v>
                </c:pt>
                <c:pt idx="11">
                  <c:v>2764</c:v>
                </c:pt>
                <c:pt idx="12">
                  <c:v>1213</c:v>
                </c:pt>
                <c:pt idx="13">
                  <c:v>395</c:v>
                </c:pt>
                <c:pt idx="14">
                  <c:v>123</c:v>
                </c:pt>
                <c:pt idx="15">
                  <c:v>55</c:v>
                </c:pt>
                <c:pt idx="16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80-4AD7-88C3-3CE59E895C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10.46'!$Z$83:$Z$90</c:f>
              <c:numCache>
                <c:formatCode>#,##0</c:formatCode>
                <c:ptCount val="8"/>
                <c:pt idx="0">
                  <c:v>3995</c:v>
                </c:pt>
                <c:pt idx="1">
                  <c:v>6146</c:v>
                </c:pt>
                <c:pt idx="2">
                  <c:v>6272</c:v>
                </c:pt>
                <c:pt idx="3">
                  <c:v>3171</c:v>
                </c:pt>
                <c:pt idx="4">
                  <c:v>2335</c:v>
                </c:pt>
                <c:pt idx="5">
                  <c:v>2253</c:v>
                </c:pt>
                <c:pt idx="6">
                  <c:v>3384</c:v>
                </c:pt>
                <c:pt idx="7">
                  <c:v>5575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0F-49EF-8778-13FADC583B7C}"/>
            </c:ext>
          </c:extLst>
        </c:ser>
        <c:ser>
          <c:idx val="1"/>
          <c:order val="1"/>
          <c:tx>
            <c:strRef>
              <c:f>'Table 10.46'!$S$92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10.46'!$S$83:$S$90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10.46'!$Z$93:$Z$100</c:f>
              <c:numCache>
                <c:formatCode>#,##0</c:formatCode>
                <c:ptCount val="8"/>
                <c:pt idx="0">
                  <c:v>2972</c:v>
                </c:pt>
                <c:pt idx="1">
                  <c:v>8275</c:v>
                </c:pt>
                <c:pt idx="2">
                  <c:v>1488</c:v>
                </c:pt>
                <c:pt idx="3">
                  <c:v>6847</c:v>
                </c:pt>
                <c:pt idx="4">
                  <c:v>5891</c:v>
                </c:pt>
                <c:pt idx="5">
                  <c:v>3115</c:v>
                </c:pt>
                <c:pt idx="6">
                  <c:v>388</c:v>
                </c:pt>
                <c:pt idx="7">
                  <c:v>3221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0F-49EF-8778-13FADC583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10.5'!$V$4:$Z$4</c:f>
              <c:numCache>
                <c:formatCode>#,##0</c:formatCode>
                <c:ptCount val="5"/>
                <c:pt idx="0">
                  <c:v>388</c:v>
                </c:pt>
                <c:pt idx="1">
                  <c:v>527</c:v>
                </c:pt>
                <c:pt idx="2">
                  <c:v>564</c:v>
                </c:pt>
                <c:pt idx="3">
                  <c:v>522</c:v>
                </c:pt>
                <c:pt idx="4">
                  <c:v>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76-4794-9ED1-5C57C7279661}"/>
            </c:ext>
          </c:extLst>
        </c:ser>
        <c:ser>
          <c:idx val="1"/>
          <c:order val="1"/>
          <c:tx>
            <c:strRef>
              <c:f>'Table 10.5'!$S$7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10.5'!$V$7:$Z$7</c:f>
              <c:numCache>
                <c:formatCode>#,##0</c:formatCode>
                <c:ptCount val="5"/>
                <c:pt idx="0">
                  <c:v>244</c:v>
                </c:pt>
                <c:pt idx="1">
                  <c:v>368</c:v>
                </c:pt>
                <c:pt idx="2">
                  <c:v>412</c:v>
                </c:pt>
                <c:pt idx="3">
                  <c:v>358</c:v>
                </c:pt>
                <c:pt idx="4">
                  <c:v>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76-4794-9ED1-5C57C7279661}"/>
            </c:ext>
          </c:extLst>
        </c:ser>
        <c:ser>
          <c:idx val="2"/>
          <c:order val="2"/>
          <c:tx>
            <c:strRef>
              <c:f>'Table 10.5'!$S$11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10.5'!$V$11:$Z$11</c:f>
              <c:numCache>
                <c:formatCode>#,##0</c:formatCode>
                <c:ptCount val="5"/>
                <c:pt idx="0">
                  <c:v>388</c:v>
                </c:pt>
                <c:pt idx="1">
                  <c:v>522</c:v>
                </c:pt>
                <c:pt idx="2">
                  <c:v>546</c:v>
                </c:pt>
                <c:pt idx="3">
                  <c:v>509</c:v>
                </c:pt>
                <c:pt idx="4">
                  <c:v>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76-4794-9ED1-5C57C7279661}"/>
            </c:ext>
          </c:extLst>
        </c:ser>
        <c:ser>
          <c:idx val="3"/>
          <c:order val="3"/>
          <c:tx>
            <c:strRef>
              <c:f>'Table 10.5'!$S$12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10.5'!$V$12:$Z$12</c:f>
              <c:numCache>
                <c:formatCode>#,##0</c:formatCode>
                <c:ptCount val="5"/>
                <c:pt idx="0">
                  <c:v>6</c:v>
                </c:pt>
                <c:pt idx="1">
                  <c:v>7</c:v>
                </c:pt>
                <c:pt idx="2">
                  <c:v>9</c:v>
                </c:pt>
                <c:pt idx="3">
                  <c:v>13</c:v>
                </c:pt>
                <c:pt idx="4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76-4794-9ED1-5C57C7279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10.46'!$S$1</c:f>
              <c:strCache>
                <c:ptCount val="1"/>
                <c:pt idx="0">
                  <c:v>Port Adelaide Enfield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10.46'!$V$8:$Z$8</c:f>
              <c:numCache>
                <c:formatCode>#,##0</c:formatCode>
                <c:ptCount val="5"/>
                <c:pt idx="0">
                  <c:v>43834.76</c:v>
                </c:pt>
                <c:pt idx="1">
                  <c:v>44874.720000000001</c:v>
                </c:pt>
                <c:pt idx="2">
                  <c:v>44384.4</c:v>
                </c:pt>
                <c:pt idx="3">
                  <c:v>46060</c:v>
                </c:pt>
                <c:pt idx="4">
                  <c:v>45677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8E-49BC-AA05-163491067FF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42727.89</c:v>
                </c:pt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8E-49BC-AA05-163491067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10.47'!$S$4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10.47'!$U$4:$Y$4</c:f>
              <c:numCache>
                <c:formatCode>#,##0</c:formatCode>
                <c:ptCount val="5"/>
                <c:pt idx="1">
                  <c:v>10448</c:v>
                </c:pt>
                <c:pt idx="2">
                  <c:v>9870</c:v>
                </c:pt>
                <c:pt idx="3">
                  <c:v>9787</c:v>
                </c:pt>
                <c:pt idx="4">
                  <c:v>10060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2F-486E-BE9B-865AFF47620B}"/>
            </c:ext>
          </c:extLst>
        </c:ser>
        <c:ser>
          <c:idx val="1"/>
          <c:order val="1"/>
          <c:tx>
            <c:strRef>
              <c:f>'Table 10.47'!$S$7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10.47'!$U$7:$Y$7</c:f>
              <c:numCache>
                <c:formatCode>#,##0</c:formatCode>
                <c:ptCount val="5"/>
                <c:pt idx="1">
                  <c:v>7113</c:v>
                </c:pt>
                <c:pt idx="2">
                  <c:v>6935</c:v>
                </c:pt>
                <c:pt idx="3">
                  <c:v>7086</c:v>
                </c:pt>
                <c:pt idx="4">
                  <c:v>7043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2F-486E-BE9B-865AFF47620B}"/>
            </c:ext>
          </c:extLst>
        </c:ser>
        <c:ser>
          <c:idx val="2"/>
          <c:order val="2"/>
          <c:tx>
            <c:strRef>
              <c:f>'Table 10.47'!$S$11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10.47'!$U$11:$Y$11</c:f>
              <c:numCache>
                <c:formatCode>#,##0</c:formatCode>
                <c:ptCount val="5"/>
                <c:pt idx="1">
                  <c:v>9866</c:v>
                </c:pt>
                <c:pt idx="2">
                  <c:v>9258</c:v>
                </c:pt>
                <c:pt idx="3">
                  <c:v>9159</c:v>
                </c:pt>
                <c:pt idx="4">
                  <c:v>9404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2F-486E-BE9B-865AFF47620B}"/>
            </c:ext>
          </c:extLst>
        </c:ser>
        <c:ser>
          <c:idx val="3"/>
          <c:order val="3"/>
          <c:tx>
            <c:strRef>
              <c:f>'Table 10.47'!$S$12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10.47'!$U$12:$Y$12</c:f>
              <c:numCache>
                <c:formatCode>#,##0</c:formatCode>
                <c:ptCount val="5"/>
                <c:pt idx="1">
                  <c:v>586</c:v>
                </c:pt>
                <c:pt idx="2">
                  <c:v>612</c:v>
                </c:pt>
                <c:pt idx="3">
                  <c:v>631</c:v>
                </c:pt>
                <c:pt idx="4">
                  <c:v>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A2F-486E-BE9B-865AFF4762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10.47'!$S$1</c:f>
              <c:strCache>
                <c:ptCount val="1"/>
                <c:pt idx="0">
                  <c:v>Port Augusta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10.47'!$AB$15:$AB$33</c:f>
              <c:numCache>
                <c:formatCode>0.0%</c:formatCode>
                <c:ptCount val="19"/>
                <c:pt idx="0">
                  <c:v>2.7592507994518043E-2</c:v>
                </c:pt>
                <c:pt idx="1">
                  <c:v>2.914572864321608E-2</c:v>
                </c:pt>
                <c:pt idx="2">
                  <c:v>1.9917770671539516E-2</c:v>
                </c:pt>
                <c:pt idx="3">
                  <c:v>9.4106898126998621E-3</c:v>
                </c:pt>
                <c:pt idx="4">
                  <c:v>6.0666971219735036E-2</c:v>
                </c:pt>
                <c:pt idx="5">
                  <c:v>1.5349474645957059E-2</c:v>
                </c:pt>
                <c:pt idx="6">
                  <c:v>0.10525354042941983</c:v>
                </c:pt>
                <c:pt idx="7">
                  <c:v>9.3101873001370489E-2</c:v>
                </c:pt>
                <c:pt idx="8">
                  <c:v>5.098218364550023E-2</c:v>
                </c:pt>
                <c:pt idx="9">
                  <c:v>5.5733211512105987E-3</c:v>
                </c:pt>
                <c:pt idx="10">
                  <c:v>2.7957971676564643E-2</c:v>
                </c:pt>
                <c:pt idx="11">
                  <c:v>2.5491091822750115E-2</c:v>
                </c:pt>
                <c:pt idx="12">
                  <c:v>4.550022841480128E-2</c:v>
                </c:pt>
                <c:pt idx="13">
                  <c:v>0.10973047053449063</c:v>
                </c:pt>
                <c:pt idx="14">
                  <c:v>9.8949291914116042E-2</c:v>
                </c:pt>
                <c:pt idx="15">
                  <c:v>6.5326633165829151E-2</c:v>
                </c:pt>
                <c:pt idx="16">
                  <c:v>0.13759707629054363</c:v>
                </c:pt>
                <c:pt idx="17">
                  <c:v>9.9588853357697581E-3</c:v>
                </c:pt>
                <c:pt idx="18">
                  <c:v>4.1388761991777066E-2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47-4D5E-A830-1A26E3861B5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47-4D5E-A830-1A26E3861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10.47'!$S$63:$S$79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10.47'!$Y$44:$Y$60</c:f>
              <c:numCache>
                <c:formatCode>#,##0</c:formatCode>
                <c:ptCount val="17"/>
                <c:pt idx="0">
                  <c:v>21</c:v>
                </c:pt>
                <c:pt idx="1">
                  <c:v>153</c:v>
                </c:pt>
                <c:pt idx="2">
                  <c:v>263</c:v>
                </c:pt>
                <c:pt idx="3">
                  <c:v>462</c:v>
                </c:pt>
                <c:pt idx="4">
                  <c:v>679</c:v>
                </c:pt>
                <c:pt idx="5">
                  <c:v>608</c:v>
                </c:pt>
                <c:pt idx="6">
                  <c:v>494</c:v>
                </c:pt>
                <c:pt idx="7">
                  <c:v>404</c:v>
                </c:pt>
                <c:pt idx="8">
                  <c:v>465</c:v>
                </c:pt>
                <c:pt idx="9">
                  <c:v>439</c:v>
                </c:pt>
                <c:pt idx="10">
                  <c:v>511</c:v>
                </c:pt>
                <c:pt idx="11">
                  <c:v>446</c:v>
                </c:pt>
                <c:pt idx="12">
                  <c:v>219</c:v>
                </c:pt>
                <c:pt idx="13">
                  <c:v>71</c:v>
                </c:pt>
                <c:pt idx="14">
                  <c:v>25</c:v>
                </c:pt>
                <c:pt idx="15">
                  <c:v>11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01-4188-B7CF-D4D52952A7EF}"/>
            </c:ext>
          </c:extLst>
        </c:ser>
        <c:ser>
          <c:idx val="1"/>
          <c:order val="1"/>
          <c:tx>
            <c:strRef>
              <c:f>'Table 10.47'!$S$62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10.47'!$S$63:$S$79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10.47'!$Y$63:$Y$79</c:f>
              <c:numCache>
                <c:formatCode>#,##0</c:formatCode>
                <c:ptCount val="17"/>
                <c:pt idx="0">
                  <c:v>14</c:v>
                </c:pt>
                <c:pt idx="1">
                  <c:v>164</c:v>
                </c:pt>
                <c:pt idx="2">
                  <c:v>279</c:v>
                </c:pt>
                <c:pt idx="3">
                  <c:v>396</c:v>
                </c:pt>
                <c:pt idx="4">
                  <c:v>622</c:v>
                </c:pt>
                <c:pt idx="5">
                  <c:v>494</c:v>
                </c:pt>
                <c:pt idx="6">
                  <c:v>450</c:v>
                </c:pt>
                <c:pt idx="7">
                  <c:v>414</c:v>
                </c:pt>
                <c:pt idx="8">
                  <c:v>443</c:v>
                </c:pt>
                <c:pt idx="9">
                  <c:v>498</c:v>
                </c:pt>
                <c:pt idx="10">
                  <c:v>443</c:v>
                </c:pt>
                <c:pt idx="11">
                  <c:v>333</c:v>
                </c:pt>
                <c:pt idx="12">
                  <c:v>144</c:v>
                </c:pt>
                <c:pt idx="13">
                  <c:v>55</c:v>
                </c:pt>
                <c:pt idx="14">
                  <c:v>22</c:v>
                </c:pt>
                <c:pt idx="15">
                  <c:v>5</c:v>
                </c:pt>
                <c:pt idx="1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01-4188-B7CF-D4D52952A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10.47'!$S$83:$S$90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10.47'!$Y$83:$Y$90</c:f>
              <c:numCache>
                <c:formatCode>#,##0</c:formatCode>
                <c:ptCount val="8"/>
                <c:pt idx="0">
                  <c:v>209</c:v>
                </c:pt>
                <c:pt idx="1">
                  <c:v>232</c:v>
                </c:pt>
                <c:pt idx="2">
                  <c:v>728</c:v>
                </c:pt>
                <c:pt idx="3">
                  <c:v>401</c:v>
                </c:pt>
                <c:pt idx="4">
                  <c:v>119</c:v>
                </c:pt>
                <c:pt idx="5">
                  <c:v>165</c:v>
                </c:pt>
                <c:pt idx="6">
                  <c:v>549</c:v>
                </c:pt>
                <c:pt idx="7">
                  <c:v>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2C-41BA-B9CD-FAD653830EF6}"/>
            </c:ext>
          </c:extLst>
        </c:ser>
        <c:ser>
          <c:idx val="1"/>
          <c:order val="1"/>
          <c:tx>
            <c:strRef>
              <c:f>'Table 10.47'!$S$92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10.47'!$S$83:$S$90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10.47'!$Y$93:$Y$100</c:f>
              <c:numCache>
                <c:formatCode>#,##0</c:formatCode>
                <c:ptCount val="8"/>
                <c:pt idx="0">
                  <c:v>256</c:v>
                </c:pt>
                <c:pt idx="1">
                  <c:v>557</c:v>
                </c:pt>
                <c:pt idx="2">
                  <c:v>110</c:v>
                </c:pt>
                <c:pt idx="3">
                  <c:v>752</c:v>
                </c:pt>
                <c:pt idx="4">
                  <c:v>538</c:v>
                </c:pt>
                <c:pt idx="5">
                  <c:v>327</c:v>
                </c:pt>
                <c:pt idx="6">
                  <c:v>39</c:v>
                </c:pt>
                <c:pt idx="7">
                  <c:v>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2C-41BA-B9CD-FAD653830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10.47'!$S$1</c:f>
              <c:strCache>
                <c:ptCount val="1"/>
                <c:pt idx="0">
                  <c:v>Port Augusta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10.47'!$U$8:$Y$8</c:f>
              <c:numCache>
                <c:formatCode>#,##0</c:formatCode>
                <c:ptCount val="5"/>
                <c:pt idx="1">
                  <c:v>42688</c:v>
                </c:pt>
                <c:pt idx="2">
                  <c:v>44896</c:v>
                </c:pt>
                <c:pt idx="3">
                  <c:v>43806.34</c:v>
                </c:pt>
                <c:pt idx="4">
                  <c:v>45573.83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22-4B3F-97CF-69EDEF44771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22-4B3F-97CF-69EDEF4477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10.47'!$S$4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10.47'!$V$4:$Z$4</c:f>
              <c:numCache>
                <c:formatCode>#,##0</c:formatCode>
                <c:ptCount val="5"/>
                <c:pt idx="0">
                  <c:v>10448</c:v>
                </c:pt>
                <c:pt idx="1">
                  <c:v>9870</c:v>
                </c:pt>
                <c:pt idx="2">
                  <c:v>9787</c:v>
                </c:pt>
                <c:pt idx="3">
                  <c:v>10060</c:v>
                </c:pt>
                <c:pt idx="4">
                  <c:v>10950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3A-4BDD-BA05-A65D2F9C8B73}"/>
            </c:ext>
          </c:extLst>
        </c:ser>
        <c:ser>
          <c:idx val="1"/>
          <c:order val="1"/>
          <c:tx>
            <c:strRef>
              <c:f>'Table 10.47'!$S$7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10.47'!$V$7:$Z$7</c:f>
              <c:numCache>
                <c:formatCode>#,##0</c:formatCode>
                <c:ptCount val="5"/>
                <c:pt idx="0">
                  <c:v>7113</c:v>
                </c:pt>
                <c:pt idx="1">
                  <c:v>6935</c:v>
                </c:pt>
                <c:pt idx="2">
                  <c:v>7086</c:v>
                </c:pt>
                <c:pt idx="3">
                  <c:v>7043</c:v>
                </c:pt>
                <c:pt idx="4">
                  <c:v>7303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3A-4BDD-BA05-A65D2F9C8B73}"/>
            </c:ext>
          </c:extLst>
        </c:ser>
        <c:ser>
          <c:idx val="2"/>
          <c:order val="2"/>
          <c:tx>
            <c:strRef>
              <c:f>'Table 10.47'!$S$11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10.47'!$V$11:$Z$11</c:f>
              <c:numCache>
                <c:formatCode>#,##0</c:formatCode>
                <c:ptCount val="5"/>
                <c:pt idx="0">
                  <c:v>9866</c:v>
                </c:pt>
                <c:pt idx="1">
                  <c:v>9258</c:v>
                </c:pt>
                <c:pt idx="2">
                  <c:v>9159</c:v>
                </c:pt>
                <c:pt idx="3">
                  <c:v>9404</c:v>
                </c:pt>
                <c:pt idx="4">
                  <c:v>10267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3A-4BDD-BA05-A65D2F9C8B73}"/>
            </c:ext>
          </c:extLst>
        </c:ser>
        <c:ser>
          <c:idx val="3"/>
          <c:order val="3"/>
          <c:tx>
            <c:strRef>
              <c:f>'Table 10.47'!$S$12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10.47'!$V$12:$Z$12</c:f>
              <c:numCache>
                <c:formatCode>#,##0</c:formatCode>
                <c:ptCount val="5"/>
                <c:pt idx="0">
                  <c:v>586</c:v>
                </c:pt>
                <c:pt idx="1">
                  <c:v>612</c:v>
                </c:pt>
                <c:pt idx="2">
                  <c:v>631</c:v>
                </c:pt>
                <c:pt idx="3">
                  <c:v>656</c:v>
                </c:pt>
                <c:pt idx="4">
                  <c:v>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B3A-4BDD-BA05-A65D2F9C8B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10.47'!$S$1</c:f>
              <c:strCache>
                <c:ptCount val="1"/>
                <c:pt idx="0">
                  <c:v>Port Augusta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10.47'!$AB$15:$AB$33</c:f>
              <c:numCache>
                <c:formatCode>0.0%</c:formatCode>
                <c:ptCount val="19"/>
                <c:pt idx="0">
                  <c:v>2.7592507994518043E-2</c:v>
                </c:pt>
                <c:pt idx="1">
                  <c:v>2.914572864321608E-2</c:v>
                </c:pt>
                <c:pt idx="2">
                  <c:v>1.9917770671539516E-2</c:v>
                </c:pt>
                <c:pt idx="3">
                  <c:v>9.4106898126998621E-3</c:v>
                </c:pt>
                <c:pt idx="4">
                  <c:v>6.0666971219735036E-2</c:v>
                </c:pt>
                <c:pt idx="5">
                  <c:v>1.5349474645957059E-2</c:v>
                </c:pt>
                <c:pt idx="6">
                  <c:v>0.10525354042941983</c:v>
                </c:pt>
                <c:pt idx="7">
                  <c:v>9.3101873001370489E-2</c:v>
                </c:pt>
                <c:pt idx="8">
                  <c:v>5.098218364550023E-2</c:v>
                </c:pt>
                <c:pt idx="9">
                  <c:v>5.5733211512105987E-3</c:v>
                </c:pt>
                <c:pt idx="10">
                  <c:v>2.7957971676564643E-2</c:v>
                </c:pt>
                <c:pt idx="11">
                  <c:v>2.5491091822750115E-2</c:v>
                </c:pt>
                <c:pt idx="12">
                  <c:v>4.550022841480128E-2</c:v>
                </c:pt>
                <c:pt idx="13">
                  <c:v>0.10973047053449063</c:v>
                </c:pt>
                <c:pt idx="14">
                  <c:v>9.8949291914116042E-2</c:v>
                </c:pt>
                <c:pt idx="15">
                  <c:v>6.5326633165829151E-2</c:v>
                </c:pt>
                <c:pt idx="16">
                  <c:v>0.13759707629054363</c:v>
                </c:pt>
                <c:pt idx="17">
                  <c:v>9.9588853357697581E-3</c:v>
                </c:pt>
                <c:pt idx="18">
                  <c:v>4.1388761991777066E-2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98-4289-BF52-3E68895AB0A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98-4289-BF52-3E68895AB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10.47'!$S$63:$S$79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10.47'!$Z$44:$Z$60</c:f>
              <c:numCache>
                <c:formatCode>#,##0</c:formatCode>
                <c:ptCount val="17"/>
                <c:pt idx="0">
                  <c:v>15</c:v>
                </c:pt>
                <c:pt idx="1">
                  <c:v>177</c:v>
                </c:pt>
                <c:pt idx="2">
                  <c:v>303</c:v>
                </c:pt>
                <c:pt idx="3">
                  <c:v>490</c:v>
                </c:pt>
                <c:pt idx="4">
                  <c:v>812</c:v>
                </c:pt>
                <c:pt idx="5">
                  <c:v>711</c:v>
                </c:pt>
                <c:pt idx="6">
                  <c:v>618</c:v>
                </c:pt>
                <c:pt idx="7">
                  <c:v>418</c:v>
                </c:pt>
                <c:pt idx="8">
                  <c:v>393</c:v>
                </c:pt>
                <c:pt idx="9">
                  <c:v>459</c:v>
                </c:pt>
                <c:pt idx="10">
                  <c:v>459</c:v>
                </c:pt>
                <c:pt idx="11">
                  <c:v>444</c:v>
                </c:pt>
                <c:pt idx="12">
                  <c:v>259</c:v>
                </c:pt>
                <c:pt idx="13">
                  <c:v>71</c:v>
                </c:pt>
                <c:pt idx="14">
                  <c:v>28</c:v>
                </c:pt>
                <c:pt idx="15">
                  <c:v>6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00-4580-A24B-F8CEFD543A2B}"/>
            </c:ext>
          </c:extLst>
        </c:ser>
        <c:ser>
          <c:idx val="1"/>
          <c:order val="1"/>
          <c:tx>
            <c:strRef>
              <c:f>'Table 10.47'!$S$62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10.47'!$S$63:$S$79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10.47'!$Z$63:$Z$79</c:f>
              <c:numCache>
                <c:formatCode>#,##0</c:formatCode>
                <c:ptCount val="17"/>
                <c:pt idx="0">
                  <c:v>30</c:v>
                </c:pt>
                <c:pt idx="1">
                  <c:v>170</c:v>
                </c:pt>
                <c:pt idx="2">
                  <c:v>333</c:v>
                </c:pt>
                <c:pt idx="3">
                  <c:v>397</c:v>
                </c:pt>
                <c:pt idx="4">
                  <c:v>702</c:v>
                </c:pt>
                <c:pt idx="5">
                  <c:v>600</c:v>
                </c:pt>
                <c:pt idx="6">
                  <c:v>527</c:v>
                </c:pt>
                <c:pt idx="7">
                  <c:v>446</c:v>
                </c:pt>
                <c:pt idx="8">
                  <c:v>434</c:v>
                </c:pt>
                <c:pt idx="9">
                  <c:v>524</c:v>
                </c:pt>
                <c:pt idx="10">
                  <c:v>492</c:v>
                </c:pt>
                <c:pt idx="11">
                  <c:v>365</c:v>
                </c:pt>
                <c:pt idx="12">
                  <c:v>156</c:v>
                </c:pt>
                <c:pt idx="13">
                  <c:v>76</c:v>
                </c:pt>
                <c:pt idx="14">
                  <c:v>26</c:v>
                </c:pt>
                <c:pt idx="15">
                  <c:v>10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00-4580-A24B-F8CEFD543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10.47'!$Z$83:$Z$90</c:f>
              <c:numCache>
                <c:formatCode>#,##0</c:formatCode>
                <c:ptCount val="8"/>
                <c:pt idx="0">
                  <c:v>235</c:v>
                </c:pt>
                <c:pt idx="1">
                  <c:v>262</c:v>
                </c:pt>
                <c:pt idx="2">
                  <c:v>691</c:v>
                </c:pt>
                <c:pt idx="3">
                  <c:v>425</c:v>
                </c:pt>
                <c:pt idx="4">
                  <c:v>119</c:v>
                </c:pt>
                <c:pt idx="5">
                  <c:v>174</c:v>
                </c:pt>
                <c:pt idx="6">
                  <c:v>573</c:v>
                </c:pt>
                <c:pt idx="7">
                  <c:v>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A8-479D-923E-6D38C4277C54}"/>
            </c:ext>
          </c:extLst>
        </c:ser>
        <c:ser>
          <c:idx val="1"/>
          <c:order val="1"/>
          <c:tx>
            <c:strRef>
              <c:f>'Table 10.47'!$S$92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10.47'!$S$83:$S$90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10.47'!$Z$93:$Z$100</c:f>
              <c:numCache>
                <c:formatCode>#,##0</c:formatCode>
                <c:ptCount val="8"/>
                <c:pt idx="0">
                  <c:v>270</c:v>
                </c:pt>
                <c:pt idx="1">
                  <c:v>587</c:v>
                </c:pt>
                <c:pt idx="2">
                  <c:v>103</c:v>
                </c:pt>
                <c:pt idx="3">
                  <c:v>751</c:v>
                </c:pt>
                <c:pt idx="4">
                  <c:v>547</c:v>
                </c:pt>
                <c:pt idx="5">
                  <c:v>337</c:v>
                </c:pt>
                <c:pt idx="6">
                  <c:v>44</c:v>
                </c:pt>
                <c:pt idx="7">
                  <c:v>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A8-479D-923E-6D38C4277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10.5'!$S$1</c:f>
              <c:strCache>
                <c:ptCount val="1"/>
                <c:pt idx="0">
                  <c:v>Anangu Pitjantjatjara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10.5'!$AB$15:$AB$33</c:f>
              <c:numCache>
                <c:formatCode>0.0%</c:formatCode>
                <c:ptCount val="19"/>
                <c:pt idx="0">
                  <c:v>1.020408163265306E-2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3.5714285714285712E-2</c:v>
                </c:pt>
                <c:pt idx="5">
                  <c:v>1.020408163265306E-2</c:v>
                </c:pt>
                <c:pt idx="6">
                  <c:v>5.9523809523809521E-2</c:v>
                </c:pt>
                <c:pt idx="7">
                  <c:v>2.0408163265306121E-2</c:v>
                </c:pt>
                <c:pt idx="8">
                  <c:v>0</c:v>
                </c:pt>
                <c:pt idx="9">
                  <c:v>0</c:v>
                </c:pt>
                <c:pt idx="10">
                  <c:v>8.673469387755102E-2</c:v>
                </c:pt>
                <c:pt idx="11">
                  <c:v>1.7006802721088437E-2</c:v>
                </c:pt>
                <c:pt idx="12">
                  <c:v>2.8911564625850341E-2</c:v>
                </c:pt>
                <c:pt idx="13">
                  <c:v>3.9115646258503403E-2</c:v>
                </c:pt>
                <c:pt idx="14">
                  <c:v>2.5510204081632654E-2</c:v>
                </c:pt>
                <c:pt idx="15">
                  <c:v>0.22959183673469388</c:v>
                </c:pt>
                <c:pt idx="16">
                  <c:v>0.28401360544217685</c:v>
                </c:pt>
                <c:pt idx="17">
                  <c:v>1.5306122448979591E-2</c:v>
                </c:pt>
                <c:pt idx="18">
                  <c:v>0.12925170068027211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FF-486D-A172-EED536967F7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FF-486D-A172-EED536967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10.47'!$S$1</c:f>
              <c:strCache>
                <c:ptCount val="1"/>
                <c:pt idx="0">
                  <c:v>Port Augusta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10.47'!$V$8:$Z$8</c:f>
              <c:numCache>
                <c:formatCode>#,##0</c:formatCode>
                <c:ptCount val="5"/>
                <c:pt idx="0">
                  <c:v>42688</c:v>
                </c:pt>
                <c:pt idx="1">
                  <c:v>44896</c:v>
                </c:pt>
                <c:pt idx="2">
                  <c:v>43806.34</c:v>
                </c:pt>
                <c:pt idx="3">
                  <c:v>45573.83</c:v>
                </c:pt>
                <c:pt idx="4">
                  <c:v>44832.160000000003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D1-45EB-9CE0-5936F8B70F0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42727.89</c:v>
                </c:pt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D1-45EB-9CE0-5936F8B70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10.48'!$S$4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10.48'!$U$4:$Y$4</c:f>
              <c:numCache>
                <c:formatCode>#,##0</c:formatCode>
                <c:ptCount val="5"/>
                <c:pt idx="1">
                  <c:v>11569</c:v>
                </c:pt>
                <c:pt idx="2">
                  <c:v>10973</c:v>
                </c:pt>
                <c:pt idx="3">
                  <c:v>11407</c:v>
                </c:pt>
                <c:pt idx="4">
                  <c:v>12299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E3-49DF-A0BE-2DB2AC59D7B8}"/>
            </c:ext>
          </c:extLst>
        </c:ser>
        <c:ser>
          <c:idx val="1"/>
          <c:order val="1"/>
          <c:tx>
            <c:strRef>
              <c:f>'Table 10.48'!$S$7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10.48'!$U$7:$Y$7</c:f>
              <c:numCache>
                <c:formatCode>#,##0</c:formatCode>
                <c:ptCount val="5"/>
                <c:pt idx="1">
                  <c:v>7978</c:v>
                </c:pt>
                <c:pt idx="2">
                  <c:v>7604</c:v>
                </c:pt>
                <c:pt idx="3">
                  <c:v>7927</c:v>
                </c:pt>
                <c:pt idx="4">
                  <c:v>8142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E3-49DF-A0BE-2DB2AC59D7B8}"/>
            </c:ext>
          </c:extLst>
        </c:ser>
        <c:ser>
          <c:idx val="2"/>
          <c:order val="2"/>
          <c:tx>
            <c:strRef>
              <c:f>'Table 10.48'!$S$11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10.48'!$U$11:$Y$11</c:f>
              <c:numCache>
                <c:formatCode>#,##0</c:formatCode>
                <c:ptCount val="5"/>
                <c:pt idx="1">
                  <c:v>10129</c:v>
                </c:pt>
                <c:pt idx="2">
                  <c:v>9677</c:v>
                </c:pt>
                <c:pt idx="3">
                  <c:v>9995</c:v>
                </c:pt>
                <c:pt idx="4">
                  <c:v>10836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E3-49DF-A0BE-2DB2AC59D7B8}"/>
            </c:ext>
          </c:extLst>
        </c:ser>
        <c:ser>
          <c:idx val="3"/>
          <c:order val="3"/>
          <c:tx>
            <c:strRef>
              <c:f>'Table 10.48'!$S$12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10.48'!$U$12:$Y$12</c:f>
              <c:numCache>
                <c:formatCode>#,##0</c:formatCode>
                <c:ptCount val="5"/>
                <c:pt idx="1">
                  <c:v>1440</c:v>
                </c:pt>
                <c:pt idx="2">
                  <c:v>1293</c:v>
                </c:pt>
                <c:pt idx="3">
                  <c:v>1417</c:v>
                </c:pt>
                <c:pt idx="4">
                  <c:v>1463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0E3-49DF-A0BE-2DB2AC59D7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10.48'!$S$1</c:f>
              <c:strCache>
                <c:ptCount val="1"/>
                <c:pt idx="0">
                  <c:v>Port Lincoln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10.48'!$AB$15:$AB$33</c:f>
              <c:numCache>
                <c:formatCode>0.0%</c:formatCode>
                <c:ptCount val="19"/>
                <c:pt idx="0">
                  <c:v>9.6868733610982569E-2</c:v>
                </c:pt>
                <c:pt idx="1">
                  <c:v>1.2108591701372821E-2</c:v>
                </c:pt>
                <c:pt idx="2">
                  <c:v>4.0567638438994295E-2</c:v>
                </c:pt>
                <c:pt idx="3">
                  <c:v>7.7124787906833253E-3</c:v>
                </c:pt>
                <c:pt idx="4">
                  <c:v>6.2162579052907604E-2</c:v>
                </c:pt>
                <c:pt idx="5">
                  <c:v>3.27009100724973E-2</c:v>
                </c:pt>
                <c:pt idx="6">
                  <c:v>0.12077741786210087</c:v>
                </c:pt>
                <c:pt idx="7">
                  <c:v>8.5994138516119076E-2</c:v>
                </c:pt>
                <c:pt idx="8">
                  <c:v>5.7920715718031777E-2</c:v>
                </c:pt>
                <c:pt idx="9">
                  <c:v>3.007866728366497E-3</c:v>
                </c:pt>
                <c:pt idx="10">
                  <c:v>2.4448557766466143E-2</c:v>
                </c:pt>
                <c:pt idx="11">
                  <c:v>1.8124325158105817E-2</c:v>
                </c:pt>
                <c:pt idx="12">
                  <c:v>3.4012031466913464E-2</c:v>
                </c:pt>
                <c:pt idx="13">
                  <c:v>6.4244948326392104E-2</c:v>
                </c:pt>
                <c:pt idx="14">
                  <c:v>4.434675304642912E-2</c:v>
                </c:pt>
                <c:pt idx="15">
                  <c:v>7.0723430510566093E-2</c:v>
                </c:pt>
                <c:pt idx="16">
                  <c:v>0.12633040259139289</c:v>
                </c:pt>
                <c:pt idx="17">
                  <c:v>1.2031466913465988E-2</c:v>
                </c:pt>
                <c:pt idx="18">
                  <c:v>4.0799012802714793E-2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D8-4377-8477-03487316A7B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D8-4377-8477-03487316A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10.48'!$S$63:$S$79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10.48'!$Y$44:$Y$60</c:f>
              <c:numCache>
                <c:formatCode>#,##0</c:formatCode>
                <c:ptCount val="17"/>
                <c:pt idx="0">
                  <c:v>25</c:v>
                </c:pt>
                <c:pt idx="1">
                  <c:v>228</c:v>
                </c:pt>
                <c:pt idx="2">
                  <c:v>422</c:v>
                </c:pt>
                <c:pt idx="3">
                  <c:v>599</c:v>
                </c:pt>
                <c:pt idx="4">
                  <c:v>780</c:v>
                </c:pt>
                <c:pt idx="5">
                  <c:v>743</c:v>
                </c:pt>
                <c:pt idx="6">
                  <c:v>700</c:v>
                </c:pt>
                <c:pt idx="7">
                  <c:v>517</c:v>
                </c:pt>
                <c:pt idx="8">
                  <c:v>528</c:v>
                </c:pt>
                <c:pt idx="9">
                  <c:v>506</c:v>
                </c:pt>
                <c:pt idx="10">
                  <c:v>522</c:v>
                </c:pt>
                <c:pt idx="11">
                  <c:v>428</c:v>
                </c:pt>
                <c:pt idx="12">
                  <c:v>245</c:v>
                </c:pt>
                <c:pt idx="13">
                  <c:v>102</c:v>
                </c:pt>
                <c:pt idx="14">
                  <c:v>44</c:v>
                </c:pt>
                <c:pt idx="15">
                  <c:v>16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CA-465A-82D3-5E38698AEFD8}"/>
            </c:ext>
          </c:extLst>
        </c:ser>
        <c:ser>
          <c:idx val="1"/>
          <c:order val="1"/>
          <c:tx>
            <c:strRef>
              <c:f>'Table 10.48'!$S$62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10.48'!$S$63:$S$79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10.48'!$Y$63:$Y$79</c:f>
              <c:numCache>
                <c:formatCode>#,##0</c:formatCode>
                <c:ptCount val="17"/>
                <c:pt idx="0">
                  <c:v>28</c:v>
                </c:pt>
                <c:pt idx="1">
                  <c:v>241</c:v>
                </c:pt>
                <c:pt idx="2">
                  <c:v>453</c:v>
                </c:pt>
                <c:pt idx="3">
                  <c:v>568</c:v>
                </c:pt>
                <c:pt idx="4">
                  <c:v>649</c:v>
                </c:pt>
                <c:pt idx="5">
                  <c:v>564</c:v>
                </c:pt>
                <c:pt idx="6">
                  <c:v>612</c:v>
                </c:pt>
                <c:pt idx="7">
                  <c:v>470</c:v>
                </c:pt>
                <c:pt idx="8">
                  <c:v>535</c:v>
                </c:pt>
                <c:pt idx="9">
                  <c:v>525</c:v>
                </c:pt>
                <c:pt idx="10">
                  <c:v>505</c:v>
                </c:pt>
                <c:pt idx="11">
                  <c:v>399</c:v>
                </c:pt>
                <c:pt idx="12">
                  <c:v>210</c:v>
                </c:pt>
                <c:pt idx="13">
                  <c:v>59</c:v>
                </c:pt>
                <c:pt idx="14">
                  <c:v>24</c:v>
                </c:pt>
                <c:pt idx="15">
                  <c:v>13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CA-465A-82D3-5E38698AEF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10.48'!$S$83:$S$90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10.48'!$Y$83:$Y$90</c:f>
              <c:numCache>
                <c:formatCode>#,##0</c:formatCode>
                <c:ptCount val="8"/>
                <c:pt idx="0">
                  <c:v>341</c:v>
                </c:pt>
                <c:pt idx="1">
                  <c:v>376</c:v>
                </c:pt>
                <c:pt idx="2">
                  <c:v>732</c:v>
                </c:pt>
                <c:pt idx="3">
                  <c:v>248</c:v>
                </c:pt>
                <c:pt idx="4">
                  <c:v>92</c:v>
                </c:pt>
                <c:pt idx="5">
                  <c:v>252</c:v>
                </c:pt>
                <c:pt idx="6">
                  <c:v>339</c:v>
                </c:pt>
                <c:pt idx="7">
                  <c:v>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7D-4F2B-ABB5-187A82AEA0AE}"/>
            </c:ext>
          </c:extLst>
        </c:ser>
        <c:ser>
          <c:idx val="1"/>
          <c:order val="1"/>
          <c:tx>
            <c:strRef>
              <c:f>'Table 10.48'!$S$92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10.48'!$S$83:$S$90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10.48'!$Y$93:$Y$100</c:f>
              <c:numCache>
                <c:formatCode>#,##0</c:formatCode>
                <c:ptCount val="8"/>
                <c:pt idx="0">
                  <c:v>255</c:v>
                </c:pt>
                <c:pt idx="1">
                  <c:v>654</c:v>
                </c:pt>
                <c:pt idx="2">
                  <c:v>111</c:v>
                </c:pt>
                <c:pt idx="3">
                  <c:v>739</c:v>
                </c:pt>
                <c:pt idx="4">
                  <c:v>578</c:v>
                </c:pt>
                <c:pt idx="5">
                  <c:v>501</c:v>
                </c:pt>
                <c:pt idx="6">
                  <c:v>27</c:v>
                </c:pt>
                <c:pt idx="7">
                  <c:v>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7D-4F2B-ABB5-187A82AEA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10.48'!$S$1</c:f>
              <c:strCache>
                <c:ptCount val="1"/>
                <c:pt idx="0">
                  <c:v>Port Lincoln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10.48'!$U$8:$Y$8</c:f>
              <c:numCache>
                <c:formatCode>#,##0</c:formatCode>
                <c:ptCount val="5"/>
                <c:pt idx="1">
                  <c:v>34634.5</c:v>
                </c:pt>
                <c:pt idx="2">
                  <c:v>35969.019999999997</c:v>
                </c:pt>
                <c:pt idx="3">
                  <c:v>35476.800000000003</c:v>
                </c:pt>
                <c:pt idx="4">
                  <c:v>36573.29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DC-41DE-9105-722111CC819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DC-41DE-9105-722111CC81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10.48'!$S$4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10.48'!$V$4:$Z$4</c:f>
              <c:numCache>
                <c:formatCode>#,##0</c:formatCode>
                <c:ptCount val="5"/>
                <c:pt idx="0">
                  <c:v>11569</c:v>
                </c:pt>
                <c:pt idx="1">
                  <c:v>10973</c:v>
                </c:pt>
                <c:pt idx="2">
                  <c:v>11407</c:v>
                </c:pt>
                <c:pt idx="3">
                  <c:v>12299</c:v>
                </c:pt>
                <c:pt idx="4">
                  <c:v>12967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88-4FFD-AF98-3A96D865B97E}"/>
            </c:ext>
          </c:extLst>
        </c:ser>
        <c:ser>
          <c:idx val="1"/>
          <c:order val="1"/>
          <c:tx>
            <c:strRef>
              <c:f>'Table 10.48'!$S$7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10.48'!$V$7:$Z$7</c:f>
              <c:numCache>
                <c:formatCode>#,##0</c:formatCode>
                <c:ptCount val="5"/>
                <c:pt idx="0">
                  <c:v>7978</c:v>
                </c:pt>
                <c:pt idx="1">
                  <c:v>7604</c:v>
                </c:pt>
                <c:pt idx="2">
                  <c:v>7927</c:v>
                </c:pt>
                <c:pt idx="3">
                  <c:v>8142</c:v>
                </c:pt>
                <c:pt idx="4">
                  <c:v>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88-4FFD-AF98-3A96D865B97E}"/>
            </c:ext>
          </c:extLst>
        </c:ser>
        <c:ser>
          <c:idx val="2"/>
          <c:order val="2"/>
          <c:tx>
            <c:strRef>
              <c:f>'Table 10.48'!$S$11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10.48'!$V$11:$Z$11</c:f>
              <c:numCache>
                <c:formatCode>#,##0</c:formatCode>
                <c:ptCount val="5"/>
                <c:pt idx="0">
                  <c:v>10129</c:v>
                </c:pt>
                <c:pt idx="1">
                  <c:v>9677</c:v>
                </c:pt>
                <c:pt idx="2">
                  <c:v>9995</c:v>
                </c:pt>
                <c:pt idx="3">
                  <c:v>10836</c:v>
                </c:pt>
                <c:pt idx="4">
                  <c:v>11483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88-4FFD-AF98-3A96D865B97E}"/>
            </c:ext>
          </c:extLst>
        </c:ser>
        <c:ser>
          <c:idx val="3"/>
          <c:order val="3"/>
          <c:tx>
            <c:strRef>
              <c:f>'Table 10.48'!$S$12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10.48'!$V$12:$Z$12</c:f>
              <c:numCache>
                <c:formatCode>#,##0</c:formatCode>
                <c:ptCount val="5"/>
                <c:pt idx="0">
                  <c:v>1440</c:v>
                </c:pt>
                <c:pt idx="1">
                  <c:v>1293</c:v>
                </c:pt>
                <c:pt idx="2">
                  <c:v>1417</c:v>
                </c:pt>
                <c:pt idx="3">
                  <c:v>1463</c:v>
                </c:pt>
                <c:pt idx="4">
                  <c:v>1483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188-4FFD-AF98-3A96D865B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10.48'!$S$1</c:f>
              <c:strCache>
                <c:ptCount val="1"/>
                <c:pt idx="0">
                  <c:v>Port Lincoln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10.48'!$AB$15:$AB$33</c:f>
              <c:numCache>
                <c:formatCode>0.0%</c:formatCode>
                <c:ptCount val="19"/>
                <c:pt idx="0">
                  <c:v>9.6868733610982569E-2</c:v>
                </c:pt>
                <c:pt idx="1">
                  <c:v>1.2108591701372821E-2</c:v>
                </c:pt>
                <c:pt idx="2">
                  <c:v>4.0567638438994295E-2</c:v>
                </c:pt>
                <c:pt idx="3">
                  <c:v>7.7124787906833253E-3</c:v>
                </c:pt>
                <c:pt idx="4">
                  <c:v>6.2162579052907604E-2</c:v>
                </c:pt>
                <c:pt idx="5">
                  <c:v>3.27009100724973E-2</c:v>
                </c:pt>
                <c:pt idx="6">
                  <c:v>0.12077741786210087</c:v>
                </c:pt>
                <c:pt idx="7">
                  <c:v>8.5994138516119076E-2</c:v>
                </c:pt>
                <c:pt idx="8">
                  <c:v>5.7920715718031777E-2</c:v>
                </c:pt>
                <c:pt idx="9">
                  <c:v>3.007866728366497E-3</c:v>
                </c:pt>
                <c:pt idx="10">
                  <c:v>2.4448557766466143E-2</c:v>
                </c:pt>
                <c:pt idx="11">
                  <c:v>1.8124325158105817E-2</c:v>
                </c:pt>
                <c:pt idx="12">
                  <c:v>3.4012031466913464E-2</c:v>
                </c:pt>
                <c:pt idx="13">
                  <c:v>6.4244948326392104E-2</c:v>
                </c:pt>
                <c:pt idx="14">
                  <c:v>4.434675304642912E-2</c:v>
                </c:pt>
                <c:pt idx="15">
                  <c:v>7.0723430510566093E-2</c:v>
                </c:pt>
                <c:pt idx="16">
                  <c:v>0.12633040259139289</c:v>
                </c:pt>
                <c:pt idx="17">
                  <c:v>1.2031466913465988E-2</c:v>
                </c:pt>
                <c:pt idx="18">
                  <c:v>4.0799012802714793E-2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0E-4DF2-8674-631F217124F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0E-4DF2-8674-631F217124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10.48'!$S$63:$S$79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10.48'!$Z$44:$Z$60</c:f>
              <c:numCache>
                <c:formatCode>#,##0</c:formatCode>
                <c:ptCount val="17"/>
                <c:pt idx="0">
                  <c:v>19</c:v>
                </c:pt>
                <c:pt idx="1">
                  <c:v>211</c:v>
                </c:pt>
                <c:pt idx="2">
                  <c:v>432</c:v>
                </c:pt>
                <c:pt idx="3">
                  <c:v>593</c:v>
                </c:pt>
                <c:pt idx="4">
                  <c:v>821</c:v>
                </c:pt>
                <c:pt idx="5">
                  <c:v>805</c:v>
                </c:pt>
                <c:pt idx="6">
                  <c:v>711</c:v>
                </c:pt>
                <c:pt idx="7">
                  <c:v>526</c:v>
                </c:pt>
                <c:pt idx="8">
                  <c:v>511</c:v>
                </c:pt>
                <c:pt idx="9">
                  <c:v>537</c:v>
                </c:pt>
                <c:pt idx="10">
                  <c:v>537</c:v>
                </c:pt>
                <c:pt idx="11">
                  <c:v>476</c:v>
                </c:pt>
                <c:pt idx="12">
                  <c:v>239</c:v>
                </c:pt>
                <c:pt idx="13">
                  <c:v>112</c:v>
                </c:pt>
                <c:pt idx="14">
                  <c:v>58</c:v>
                </c:pt>
                <c:pt idx="15">
                  <c:v>24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17-49B7-A67C-DA9A919E95FC}"/>
            </c:ext>
          </c:extLst>
        </c:ser>
        <c:ser>
          <c:idx val="1"/>
          <c:order val="1"/>
          <c:tx>
            <c:strRef>
              <c:f>'Table 10.48'!$S$62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10.48'!$S$63:$S$79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10.48'!$Z$63:$Z$79</c:f>
              <c:numCache>
                <c:formatCode>#,##0</c:formatCode>
                <c:ptCount val="17"/>
                <c:pt idx="0">
                  <c:v>32</c:v>
                </c:pt>
                <c:pt idx="1">
                  <c:v>266</c:v>
                </c:pt>
                <c:pt idx="2">
                  <c:v>438</c:v>
                </c:pt>
                <c:pt idx="3">
                  <c:v>562</c:v>
                </c:pt>
                <c:pt idx="4">
                  <c:v>734</c:v>
                </c:pt>
                <c:pt idx="5">
                  <c:v>653</c:v>
                </c:pt>
                <c:pt idx="6">
                  <c:v>651</c:v>
                </c:pt>
                <c:pt idx="7">
                  <c:v>519</c:v>
                </c:pt>
                <c:pt idx="8">
                  <c:v>535</c:v>
                </c:pt>
                <c:pt idx="9">
                  <c:v>551</c:v>
                </c:pt>
                <c:pt idx="10">
                  <c:v>577</c:v>
                </c:pt>
                <c:pt idx="11">
                  <c:v>448</c:v>
                </c:pt>
                <c:pt idx="12">
                  <c:v>209</c:v>
                </c:pt>
                <c:pt idx="13">
                  <c:v>84</c:v>
                </c:pt>
                <c:pt idx="14">
                  <c:v>29</c:v>
                </c:pt>
                <c:pt idx="15">
                  <c:v>23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17-49B7-A67C-DA9A919E9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10.48'!$Z$83:$Z$90</c:f>
              <c:numCache>
                <c:formatCode>#,##0</c:formatCode>
                <c:ptCount val="8"/>
                <c:pt idx="0">
                  <c:v>341</c:v>
                </c:pt>
                <c:pt idx="1">
                  <c:v>394</c:v>
                </c:pt>
                <c:pt idx="2">
                  <c:v>773</c:v>
                </c:pt>
                <c:pt idx="3">
                  <c:v>256</c:v>
                </c:pt>
                <c:pt idx="4">
                  <c:v>87</c:v>
                </c:pt>
                <c:pt idx="5">
                  <c:v>255</c:v>
                </c:pt>
                <c:pt idx="6">
                  <c:v>359</c:v>
                </c:pt>
                <c:pt idx="7">
                  <c:v>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CB-4086-B82B-C9EC727DCD6F}"/>
            </c:ext>
          </c:extLst>
        </c:ser>
        <c:ser>
          <c:idx val="1"/>
          <c:order val="1"/>
          <c:tx>
            <c:strRef>
              <c:f>'Table 10.48'!$S$92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10.48'!$S$83:$S$90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10.48'!$Z$93:$Z$100</c:f>
              <c:numCache>
                <c:formatCode>#,##0</c:formatCode>
                <c:ptCount val="8"/>
                <c:pt idx="0">
                  <c:v>270</c:v>
                </c:pt>
                <c:pt idx="1">
                  <c:v>677</c:v>
                </c:pt>
                <c:pt idx="2">
                  <c:v>117</c:v>
                </c:pt>
                <c:pt idx="3">
                  <c:v>752</c:v>
                </c:pt>
                <c:pt idx="4">
                  <c:v>592</c:v>
                </c:pt>
                <c:pt idx="5">
                  <c:v>539</c:v>
                </c:pt>
                <c:pt idx="6">
                  <c:v>28</c:v>
                </c:pt>
                <c:pt idx="7">
                  <c:v>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CB-4086-B82B-C9EC727DC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10.5'!$Z$44:$Z$60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8</c:v>
                </c:pt>
                <c:pt idx="3">
                  <c:v>26</c:v>
                </c:pt>
                <c:pt idx="4">
                  <c:v>61</c:v>
                </c:pt>
                <c:pt idx="5">
                  <c:v>50</c:v>
                </c:pt>
                <c:pt idx="6">
                  <c:v>21</c:v>
                </c:pt>
                <c:pt idx="7">
                  <c:v>11</c:v>
                </c:pt>
                <c:pt idx="8">
                  <c:v>21</c:v>
                </c:pt>
                <c:pt idx="9">
                  <c:v>16</c:v>
                </c:pt>
                <c:pt idx="10">
                  <c:v>21</c:v>
                </c:pt>
                <c:pt idx="11">
                  <c:v>15</c:v>
                </c:pt>
                <c:pt idx="12">
                  <c:v>8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81-4769-A34F-169F7698FA4E}"/>
            </c:ext>
          </c:extLst>
        </c:ser>
        <c:ser>
          <c:idx val="1"/>
          <c:order val="1"/>
          <c:tx>
            <c:strRef>
              <c:f>'Table 10.5'!$S$62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10.5'!$Z$63:$Z$79</c:f>
              <c:numCache>
                <c:formatCode>#,##0</c:formatCode>
                <c:ptCount val="17"/>
                <c:pt idx="0">
                  <c:v>0</c:v>
                </c:pt>
                <c:pt idx="1">
                  <c:v>4</c:v>
                </c:pt>
                <c:pt idx="2">
                  <c:v>9</c:v>
                </c:pt>
                <c:pt idx="3">
                  <c:v>43</c:v>
                </c:pt>
                <c:pt idx="4">
                  <c:v>69</c:v>
                </c:pt>
                <c:pt idx="5">
                  <c:v>42</c:v>
                </c:pt>
                <c:pt idx="6">
                  <c:v>28</c:v>
                </c:pt>
                <c:pt idx="7">
                  <c:v>32</c:v>
                </c:pt>
                <c:pt idx="8">
                  <c:v>14</c:v>
                </c:pt>
                <c:pt idx="9">
                  <c:v>29</c:v>
                </c:pt>
                <c:pt idx="10">
                  <c:v>21</c:v>
                </c:pt>
                <c:pt idx="11">
                  <c:v>16</c:v>
                </c:pt>
                <c:pt idx="12">
                  <c:v>10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81-4769-A34F-169F7698F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10.48'!$S$1</c:f>
              <c:strCache>
                <c:ptCount val="1"/>
                <c:pt idx="0">
                  <c:v>Port Lincoln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10.48'!$V$8:$Z$8</c:f>
              <c:numCache>
                <c:formatCode>#,##0</c:formatCode>
                <c:ptCount val="5"/>
                <c:pt idx="0">
                  <c:v>34634.5</c:v>
                </c:pt>
                <c:pt idx="1">
                  <c:v>35969.019999999997</c:v>
                </c:pt>
                <c:pt idx="2">
                  <c:v>35476.800000000003</c:v>
                </c:pt>
                <c:pt idx="3">
                  <c:v>36573.29</c:v>
                </c:pt>
                <c:pt idx="4">
                  <c:v>36660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45-42EF-9F91-516C4D6BDD6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42727.89</c:v>
                </c:pt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45-42EF-9F91-516C4D6BDD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10.49'!$S$4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10.49'!$U$2:$Y$2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10.49'!$U$4:$Y$4</c:f>
              <c:numCache>
                <c:formatCode>#,##0</c:formatCode>
                <c:ptCount val="5"/>
                <c:pt idx="1">
                  <c:v>10802</c:v>
                </c:pt>
                <c:pt idx="2">
                  <c:v>10574</c:v>
                </c:pt>
                <c:pt idx="3">
                  <c:v>10595</c:v>
                </c:pt>
                <c:pt idx="4">
                  <c:v>11115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C6-4653-80AC-189BB85CBC72}"/>
            </c:ext>
          </c:extLst>
        </c:ser>
        <c:ser>
          <c:idx val="1"/>
          <c:order val="1"/>
          <c:tx>
            <c:strRef>
              <c:f>'Table 10.49'!$S$7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10.49'!$U$2:$Y$2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10.49'!$U$7:$Y$7</c:f>
              <c:numCache>
                <c:formatCode>#,##0</c:formatCode>
                <c:ptCount val="5"/>
                <c:pt idx="1">
                  <c:v>7982</c:v>
                </c:pt>
                <c:pt idx="2">
                  <c:v>7757</c:v>
                </c:pt>
                <c:pt idx="3">
                  <c:v>7961</c:v>
                </c:pt>
                <c:pt idx="4">
                  <c:v>8186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C6-4653-80AC-189BB85CBC72}"/>
            </c:ext>
          </c:extLst>
        </c:ser>
        <c:ser>
          <c:idx val="2"/>
          <c:order val="2"/>
          <c:tx>
            <c:strRef>
              <c:f>'Table 10.49'!$S$11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10.49'!$U$2:$Y$2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10.49'!$U$11:$Y$11</c:f>
              <c:numCache>
                <c:formatCode>#,##0</c:formatCode>
                <c:ptCount val="5"/>
                <c:pt idx="1">
                  <c:v>9830</c:v>
                </c:pt>
                <c:pt idx="2">
                  <c:v>9668</c:v>
                </c:pt>
                <c:pt idx="3">
                  <c:v>9596</c:v>
                </c:pt>
                <c:pt idx="4">
                  <c:v>10090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C6-4653-80AC-189BB85CBC72}"/>
            </c:ext>
          </c:extLst>
        </c:ser>
        <c:ser>
          <c:idx val="3"/>
          <c:order val="3"/>
          <c:tx>
            <c:strRef>
              <c:f>'Table 10.49'!$S$12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10.49'!$U$2:$Y$2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10.49'!$U$12:$Y$12</c:f>
              <c:numCache>
                <c:formatCode>#,##0</c:formatCode>
                <c:ptCount val="5"/>
                <c:pt idx="1">
                  <c:v>973</c:v>
                </c:pt>
                <c:pt idx="2">
                  <c:v>905</c:v>
                </c:pt>
                <c:pt idx="3">
                  <c:v>993</c:v>
                </c:pt>
                <c:pt idx="4">
                  <c:v>1025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CC6-4653-80AC-189BB85CBC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10.49'!$S$1</c:f>
              <c:strCache>
                <c:ptCount val="1"/>
                <c:pt idx="0">
                  <c:v>Port Pirie City and Dists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10.49'!$AB$15:$AB$33</c:f>
              <c:numCache>
                <c:formatCode>0.0%</c:formatCode>
                <c:ptCount val="19"/>
                <c:pt idx="0">
                  <c:v>3.0531193116001987E-2</c:v>
                </c:pt>
                <c:pt idx="1">
                  <c:v>1.4727784213139168E-2</c:v>
                </c:pt>
                <c:pt idx="2">
                  <c:v>9.2669204037729602E-2</c:v>
                </c:pt>
                <c:pt idx="3">
                  <c:v>1.1335429422472282E-2</c:v>
                </c:pt>
                <c:pt idx="4">
                  <c:v>6.5695846433890454E-2</c:v>
                </c:pt>
                <c:pt idx="5">
                  <c:v>2.7387059407579017E-2</c:v>
                </c:pt>
                <c:pt idx="6">
                  <c:v>0.10574218103590932</c:v>
                </c:pt>
                <c:pt idx="7">
                  <c:v>7.9596227039549897E-2</c:v>
                </c:pt>
                <c:pt idx="8">
                  <c:v>4.2363064702962104E-2</c:v>
                </c:pt>
                <c:pt idx="9">
                  <c:v>4.7989409233824259E-3</c:v>
                </c:pt>
                <c:pt idx="10">
                  <c:v>2.4904848585139833E-2</c:v>
                </c:pt>
                <c:pt idx="11">
                  <c:v>9.1841800430249882E-3</c:v>
                </c:pt>
                <c:pt idx="12">
                  <c:v>2.4491146781399967E-2</c:v>
                </c:pt>
                <c:pt idx="13">
                  <c:v>8.6215455899387727E-2</c:v>
                </c:pt>
                <c:pt idx="14">
                  <c:v>5.204368691047493E-2</c:v>
                </c:pt>
                <c:pt idx="15">
                  <c:v>7.2646036736720168E-2</c:v>
                </c:pt>
                <c:pt idx="16">
                  <c:v>0.15315240774449776</c:v>
                </c:pt>
                <c:pt idx="17">
                  <c:v>1.3072976998179713E-2</c:v>
                </c:pt>
                <c:pt idx="18">
                  <c:v>5.0554360417011418E-2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FF-4592-814A-92B4E32CBE1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FF-4592-814A-92B4E32CB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10.49'!$S$63:$S$79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10.49'!$Y$44:$Y$60</c:f>
              <c:numCache>
                <c:formatCode>#,##0</c:formatCode>
                <c:ptCount val="17"/>
                <c:pt idx="0">
                  <c:v>11</c:v>
                </c:pt>
                <c:pt idx="1">
                  <c:v>177</c:v>
                </c:pt>
                <c:pt idx="2">
                  <c:v>375</c:v>
                </c:pt>
                <c:pt idx="3">
                  <c:v>557</c:v>
                </c:pt>
                <c:pt idx="4">
                  <c:v>658</c:v>
                </c:pt>
                <c:pt idx="5">
                  <c:v>521</c:v>
                </c:pt>
                <c:pt idx="6">
                  <c:v>499</c:v>
                </c:pt>
                <c:pt idx="7">
                  <c:v>456</c:v>
                </c:pt>
                <c:pt idx="8">
                  <c:v>523</c:v>
                </c:pt>
                <c:pt idx="9">
                  <c:v>541</c:v>
                </c:pt>
                <c:pt idx="10">
                  <c:v>551</c:v>
                </c:pt>
                <c:pt idx="11">
                  <c:v>429</c:v>
                </c:pt>
                <c:pt idx="12">
                  <c:v>211</c:v>
                </c:pt>
                <c:pt idx="13">
                  <c:v>84</c:v>
                </c:pt>
                <c:pt idx="14">
                  <c:v>35</c:v>
                </c:pt>
                <c:pt idx="15">
                  <c:v>12</c:v>
                </c:pt>
                <c:pt idx="1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BF-4F5B-A651-6290B48C84F2}"/>
            </c:ext>
          </c:extLst>
        </c:ser>
        <c:ser>
          <c:idx val="1"/>
          <c:order val="1"/>
          <c:tx>
            <c:strRef>
              <c:f>'Table 10.49'!$S$62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10.49'!$S$63:$S$79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10.49'!$Y$63:$Y$79</c:f>
              <c:numCache>
                <c:formatCode>#,##0</c:formatCode>
                <c:ptCount val="17"/>
                <c:pt idx="0">
                  <c:v>15</c:v>
                </c:pt>
                <c:pt idx="1">
                  <c:v>215</c:v>
                </c:pt>
                <c:pt idx="2">
                  <c:v>426</c:v>
                </c:pt>
                <c:pt idx="3">
                  <c:v>546</c:v>
                </c:pt>
                <c:pt idx="4">
                  <c:v>533</c:v>
                </c:pt>
                <c:pt idx="5">
                  <c:v>488</c:v>
                </c:pt>
                <c:pt idx="6">
                  <c:v>449</c:v>
                </c:pt>
                <c:pt idx="7">
                  <c:v>444</c:v>
                </c:pt>
                <c:pt idx="8">
                  <c:v>554</c:v>
                </c:pt>
                <c:pt idx="9">
                  <c:v>568</c:v>
                </c:pt>
                <c:pt idx="10">
                  <c:v>499</c:v>
                </c:pt>
                <c:pt idx="11">
                  <c:v>438</c:v>
                </c:pt>
                <c:pt idx="12">
                  <c:v>187</c:v>
                </c:pt>
                <c:pt idx="13">
                  <c:v>44</c:v>
                </c:pt>
                <c:pt idx="14">
                  <c:v>23</c:v>
                </c:pt>
                <c:pt idx="15">
                  <c:v>13</c:v>
                </c:pt>
                <c:pt idx="1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BF-4F5B-A651-6290B48C84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10.49'!$S$83:$S$90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10.49'!$Y$83:$Y$90</c:f>
              <c:numCache>
                <c:formatCode>#,##0</c:formatCode>
                <c:ptCount val="8"/>
                <c:pt idx="0">
                  <c:v>300</c:v>
                </c:pt>
                <c:pt idx="1">
                  <c:v>292</c:v>
                </c:pt>
                <c:pt idx="2">
                  <c:v>1014</c:v>
                </c:pt>
                <c:pt idx="3">
                  <c:v>239</c:v>
                </c:pt>
                <c:pt idx="4">
                  <c:v>98</c:v>
                </c:pt>
                <c:pt idx="5">
                  <c:v>245</c:v>
                </c:pt>
                <c:pt idx="6">
                  <c:v>532</c:v>
                </c:pt>
                <c:pt idx="7">
                  <c:v>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2-4801-B2BB-DAD5572DE22B}"/>
            </c:ext>
          </c:extLst>
        </c:ser>
        <c:ser>
          <c:idx val="1"/>
          <c:order val="1"/>
          <c:tx>
            <c:strRef>
              <c:f>'Table 10.49'!$S$92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10.49'!$S$83:$S$90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10.49'!$Y$93:$Y$100</c:f>
              <c:numCache>
                <c:formatCode>#,##0</c:formatCode>
                <c:ptCount val="8"/>
                <c:pt idx="0">
                  <c:v>285</c:v>
                </c:pt>
                <c:pt idx="1">
                  <c:v>668</c:v>
                </c:pt>
                <c:pt idx="2">
                  <c:v>120</c:v>
                </c:pt>
                <c:pt idx="3">
                  <c:v>895</c:v>
                </c:pt>
                <c:pt idx="4">
                  <c:v>534</c:v>
                </c:pt>
                <c:pt idx="5">
                  <c:v>501</c:v>
                </c:pt>
                <c:pt idx="6">
                  <c:v>32</c:v>
                </c:pt>
                <c:pt idx="7">
                  <c:v>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2-4801-B2BB-DAD5572DE2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10.49'!$S$1</c:f>
              <c:strCache>
                <c:ptCount val="1"/>
                <c:pt idx="0">
                  <c:v>Port Pirie City and Dists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10.49'!$U$8:$Y$8</c:f>
              <c:numCache>
                <c:formatCode>#,##0</c:formatCode>
                <c:ptCount val="5"/>
                <c:pt idx="1">
                  <c:v>39701</c:v>
                </c:pt>
                <c:pt idx="2">
                  <c:v>39957.599999999999</c:v>
                </c:pt>
                <c:pt idx="3">
                  <c:v>41585.18</c:v>
                </c:pt>
                <c:pt idx="4">
                  <c:v>43398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97-482E-B85B-24ADDF6445F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97-482E-B85B-24ADDF6445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10.49'!$S$4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10.49'!$V$4:$Z$4</c:f>
              <c:numCache>
                <c:formatCode>#,##0</c:formatCode>
                <c:ptCount val="5"/>
                <c:pt idx="0">
                  <c:v>10802</c:v>
                </c:pt>
                <c:pt idx="1">
                  <c:v>10574</c:v>
                </c:pt>
                <c:pt idx="2">
                  <c:v>10595</c:v>
                </c:pt>
                <c:pt idx="3">
                  <c:v>11115</c:v>
                </c:pt>
                <c:pt idx="4">
                  <c:v>12085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A2-4955-B4B7-61A53D581AC8}"/>
            </c:ext>
          </c:extLst>
        </c:ser>
        <c:ser>
          <c:idx val="1"/>
          <c:order val="1"/>
          <c:tx>
            <c:strRef>
              <c:f>'Table 10.49'!$S$7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10.49'!$V$7:$Z$7</c:f>
              <c:numCache>
                <c:formatCode>#,##0</c:formatCode>
                <c:ptCount val="5"/>
                <c:pt idx="0">
                  <c:v>7982</c:v>
                </c:pt>
                <c:pt idx="1">
                  <c:v>7757</c:v>
                </c:pt>
                <c:pt idx="2">
                  <c:v>7961</c:v>
                </c:pt>
                <c:pt idx="3">
                  <c:v>8186</c:v>
                </c:pt>
                <c:pt idx="4">
                  <c:v>8468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A2-4955-B4B7-61A53D581AC8}"/>
            </c:ext>
          </c:extLst>
        </c:ser>
        <c:ser>
          <c:idx val="2"/>
          <c:order val="2"/>
          <c:tx>
            <c:strRef>
              <c:f>'Table 10.49'!$S$11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10.49'!$V$11:$Z$11</c:f>
              <c:numCache>
                <c:formatCode>#,##0</c:formatCode>
                <c:ptCount val="5"/>
                <c:pt idx="0">
                  <c:v>9830</c:v>
                </c:pt>
                <c:pt idx="1">
                  <c:v>9668</c:v>
                </c:pt>
                <c:pt idx="2">
                  <c:v>9596</c:v>
                </c:pt>
                <c:pt idx="3">
                  <c:v>10090</c:v>
                </c:pt>
                <c:pt idx="4">
                  <c:v>11005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A2-4955-B4B7-61A53D581AC8}"/>
            </c:ext>
          </c:extLst>
        </c:ser>
        <c:ser>
          <c:idx val="3"/>
          <c:order val="3"/>
          <c:tx>
            <c:strRef>
              <c:f>'Table 10.49'!$S$12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10.49'!$V$12:$Z$12</c:f>
              <c:numCache>
                <c:formatCode>#,##0</c:formatCode>
                <c:ptCount val="5"/>
                <c:pt idx="0">
                  <c:v>973</c:v>
                </c:pt>
                <c:pt idx="1">
                  <c:v>905</c:v>
                </c:pt>
                <c:pt idx="2">
                  <c:v>993</c:v>
                </c:pt>
                <c:pt idx="3">
                  <c:v>1025</c:v>
                </c:pt>
                <c:pt idx="4">
                  <c:v>1075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2A2-4955-B4B7-61A53D581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10.49'!$S$1</c:f>
              <c:strCache>
                <c:ptCount val="1"/>
                <c:pt idx="0">
                  <c:v>Port Pirie City and Dists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10.49'!$AB$15:$AB$33</c:f>
              <c:numCache>
                <c:formatCode>0.0%</c:formatCode>
                <c:ptCount val="19"/>
                <c:pt idx="0">
                  <c:v>3.0531193116001987E-2</c:v>
                </c:pt>
                <c:pt idx="1">
                  <c:v>1.4727784213139168E-2</c:v>
                </c:pt>
                <c:pt idx="2">
                  <c:v>9.2669204037729602E-2</c:v>
                </c:pt>
                <c:pt idx="3">
                  <c:v>1.1335429422472282E-2</c:v>
                </c:pt>
                <c:pt idx="4">
                  <c:v>6.5695846433890454E-2</c:v>
                </c:pt>
                <c:pt idx="5">
                  <c:v>2.7387059407579017E-2</c:v>
                </c:pt>
                <c:pt idx="6">
                  <c:v>0.10574218103590932</c:v>
                </c:pt>
                <c:pt idx="7">
                  <c:v>7.9596227039549897E-2</c:v>
                </c:pt>
                <c:pt idx="8">
                  <c:v>4.2363064702962104E-2</c:v>
                </c:pt>
                <c:pt idx="9">
                  <c:v>4.7989409233824259E-3</c:v>
                </c:pt>
                <c:pt idx="10">
                  <c:v>2.4904848585139833E-2</c:v>
                </c:pt>
                <c:pt idx="11">
                  <c:v>9.1841800430249882E-3</c:v>
                </c:pt>
                <c:pt idx="12">
                  <c:v>2.4491146781399967E-2</c:v>
                </c:pt>
                <c:pt idx="13">
                  <c:v>8.6215455899387727E-2</c:v>
                </c:pt>
                <c:pt idx="14">
                  <c:v>5.204368691047493E-2</c:v>
                </c:pt>
                <c:pt idx="15">
                  <c:v>7.2646036736720168E-2</c:v>
                </c:pt>
                <c:pt idx="16">
                  <c:v>0.15315240774449776</c:v>
                </c:pt>
                <c:pt idx="17">
                  <c:v>1.3072976998179713E-2</c:v>
                </c:pt>
                <c:pt idx="18">
                  <c:v>5.0554360417011418E-2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38-4C31-BEFB-C6590A21F6A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38-4C31-BEFB-C6590A21F6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10.49'!$S$63:$S$79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10.49'!$Z$44:$Z$60</c:f>
              <c:numCache>
                <c:formatCode>#,##0</c:formatCode>
                <c:ptCount val="17"/>
                <c:pt idx="0">
                  <c:v>6</c:v>
                </c:pt>
                <c:pt idx="1">
                  <c:v>191</c:v>
                </c:pt>
                <c:pt idx="2">
                  <c:v>379</c:v>
                </c:pt>
                <c:pt idx="3">
                  <c:v>592</c:v>
                </c:pt>
                <c:pt idx="4">
                  <c:v>871</c:v>
                </c:pt>
                <c:pt idx="5">
                  <c:v>593</c:v>
                </c:pt>
                <c:pt idx="6">
                  <c:v>566</c:v>
                </c:pt>
                <c:pt idx="7">
                  <c:v>472</c:v>
                </c:pt>
                <c:pt idx="8">
                  <c:v>537</c:v>
                </c:pt>
                <c:pt idx="9">
                  <c:v>568</c:v>
                </c:pt>
                <c:pt idx="10">
                  <c:v>549</c:v>
                </c:pt>
                <c:pt idx="11">
                  <c:v>460</c:v>
                </c:pt>
                <c:pt idx="12">
                  <c:v>233</c:v>
                </c:pt>
                <c:pt idx="13">
                  <c:v>88</c:v>
                </c:pt>
                <c:pt idx="14">
                  <c:v>31</c:v>
                </c:pt>
                <c:pt idx="15">
                  <c:v>10</c:v>
                </c:pt>
                <c:pt idx="1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CF-4903-B15A-70B038876D0C}"/>
            </c:ext>
          </c:extLst>
        </c:ser>
        <c:ser>
          <c:idx val="1"/>
          <c:order val="1"/>
          <c:tx>
            <c:strRef>
              <c:f>'Table 10.49'!$S$62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10.49'!$S$63:$S$79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10.49'!$Z$63:$Z$79</c:f>
              <c:numCache>
                <c:formatCode>#,##0</c:formatCode>
                <c:ptCount val="17"/>
                <c:pt idx="0">
                  <c:v>13</c:v>
                </c:pt>
                <c:pt idx="1">
                  <c:v>230</c:v>
                </c:pt>
                <c:pt idx="2">
                  <c:v>468</c:v>
                </c:pt>
                <c:pt idx="3">
                  <c:v>582</c:v>
                </c:pt>
                <c:pt idx="4">
                  <c:v>628</c:v>
                </c:pt>
                <c:pt idx="5">
                  <c:v>560</c:v>
                </c:pt>
                <c:pt idx="6">
                  <c:v>456</c:v>
                </c:pt>
                <c:pt idx="7">
                  <c:v>472</c:v>
                </c:pt>
                <c:pt idx="8">
                  <c:v>561</c:v>
                </c:pt>
                <c:pt idx="9">
                  <c:v>631</c:v>
                </c:pt>
                <c:pt idx="10">
                  <c:v>527</c:v>
                </c:pt>
                <c:pt idx="11">
                  <c:v>471</c:v>
                </c:pt>
                <c:pt idx="12">
                  <c:v>190</c:v>
                </c:pt>
                <c:pt idx="13">
                  <c:v>64</c:v>
                </c:pt>
                <c:pt idx="14">
                  <c:v>34</c:v>
                </c:pt>
                <c:pt idx="15">
                  <c:v>8</c:v>
                </c:pt>
                <c:pt idx="1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CF-4903-B15A-70B03887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10.49'!$Z$83:$Z$90</c:f>
              <c:numCache>
                <c:formatCode>#,##0</c:formatCode>
                <c:ptCount val="8"/>
                <c:pt idx="0">
                  <c:v>316</c:v>
                </c:pt>
                <c:pt idx="1">
                  <c:v>314</c:v>
                </c:pt>
                <c:pt idx="2">
                  <c:v>1056</c:v>
                </c:pt>
                <c:pt idx="3">
                  <c:v>254</c:v>
                </c:pt>
                <c:pt idx="4">
                  <c:v>107</c:v>
                </c:pt>
                <c:pt idx="5">
                  <c:v>242</c:v>
                </c:pt>
                <c:pt idx="6">
                  <c:v>549</c:v>
                </c:pt>
                <c:pt idx="7">
                  <c:v>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22-415A-AE11-53A3D24E8574}"/>
            </c:ext>
          </c:extLst>
        </c:ser>
        <c:ser>
          <c:idx val="1"/>
          <c:order val="1"/>
          <c:tx>
            <c:strRef>
              <c:f>'Table 10.49'!$S$92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10.49'!$S$83:$S$90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10.49'!$Z$93:$Z$100</c:f>
              <c:numCache>
                <c:formatCode>#,##0</c:formatCode>
                <c:ptCount val="8"/>
                <c:pt idx="0">
                  <c:v>276</c:v>
                </c:pt>
                <c:pt idx="1">
                  <c:v>660</c:v>
                </c:pt>
                <c:pt idx="2">
                  <c:v>131</c:v>
                </c:pt>
                <c:pt idx="3">
                  <c:v>924</c:v>
                </c:pt>
                <c:pt idx="4">
                  <c:v>555</c:v>
                </c:pt>
                <c:pt idx="5">
                  <c:v>514</c:v>
                </c:pt>
                <c:pt idx="6">
                  <c:v>41</c:v>
                </c:pt>
                <c:pt idx="7">
                  <c:v>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22-415A-AE11-53A3D24E8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10.5'!$Z$83:$Z$90</c:f>
              <c:numCache>
                <c:formatCode>#,##0</c:formatCode>
                <c:ptCount val="8"/>
                <c:pt idx="0">
                  <c:v>17</c:v>
                </c:pt>
                <c:pt idx="1">
                  <c:v>26</c:v>
                </c:pt>
                <c:pt idx="2">
                  <c:v>6</c:v>
                </c:pt>
                <c:pt idx="3">
                  <c:v>39</c:v>
                </c:pt>
                <c:pt idx="4">
                  <c:v>9</c:v>
                </c:pt>
                <c:pt idx="5">
                  <c:v>7</c:v>
                </c:pt>
                <c:pt idx="6">
                  <c:v>4</c:v>
                </c:pt>
                <c:pt idx="7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81-46B3-B5B3-A85F69F770F1}"/>
            </c:ext>
          </c:extLst>
        </c:ser>
        <c:ser>
          <c:idx val="1"/>
          <c:order val="1"/>
          <c:tx>
            <c:strRef>
              <c:f>'Table 10.5'!$S$92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10.5'!$Z$93:$Z$100</c:f>
              <c:numCache>
                <c:formatCode>#,##0</c:formatCode>
                <c:ptCount val="8"/>
                <c:pt idx="0">
                  <c:v>13</c:v>
                </c:pt>
                <c:pt idx="1">
                  <c:v>50</c:v>
                </c:pt>
                <c:pt idx="2">
                  <c:v>0</c:v>
                </c:pt>
                <c:pt idx="3">
                  <c:v>74</c:v>
                </c:pt>
                <c:pt idx="4">
                  <c:v>15</c:v>
                </c:pt>
                <c:pt idx="5">
                  <c:v>3</c:v>
                </c:pt>
                <c:pt idx="6">
                  <c:v>6</c:v>
                </c:pt>
                <c:pt idx="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81-46B3-B5B3-A85F69F77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10.49'!$S$1</c:f>
              <c:strCache>
                <c:ptCount val="1"/>
                <c:pt idx="0">
                  <c:v>Port Pirie City and Dists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10.49'!$V$8:$Z$8</c:f>
              <c:numCache>
                <c:formatCode>#,##0</c:formatCode>
                <c:ptCount val="5"/>
                <c:pt idx="0">
                  <c:v>39701</c:v>
                </c:pt>
                <c:pt idx="1">
                  <c:v>39957.599999999999</c:v>
                </c:pt>
                <c:pt idx="2">
                  <c:v>41585.18</c:v>
                </c:pt>
                <c:pt idx="3">
                  <c:v>43398</c:v>
                </c:pt>
                <c:pt idx="4">
                  <c:v>44161.7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25-4296-8AA4-A833FE4154E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42727.89</c:v>
                </c:pt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25-4296-8AA4-A833FE415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10.50'!$S$4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10.50'!$U$2:$Y$2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10.50'!$U$4:$Y$4</c:f>
              <c:numCache>
                <c:formatCode>#,##0</c:formatCode>
                <c:ptCount val="5"/>
                <c:pt idx="1">
                  <c:v>17949</c:v>
                </c:pt>
                <c:pt idx="2">
                  <c:v>18438</c:v>
                </c:pt>
                <c:pt idx="3">
                  <c:v>18838</c:v>
                </c:pt>
                <c:pt idx="4">
                  <c:v>19815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69-46CD-BDE0-6FDAE04A97BC}"/>
            </c:ext>
          </c:extLst>
        </c:ser>
        <c:ser>
          <c:idx val="1"/>
          <c:order val="1"/>
          <c:tx>
            <c:strRef>
              <c:f>'Table 10.50'!$S$7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10.50'!$U$2:$Y$2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10.50'!$U$7:$Y$7</c:f>
              <c:numCache>
                <c:formatCode>#,##0</c:formatCode>
                <c:ptCount val="5"/>
                <c:pt idx="1">
                  <c:v>12558</c:v>
                </c:pt>
                <c:pt idx="2">
                  <c:v>12881</c:v>
                </c:pt>
                <c:pt idx="3">
                  <c:v>13226</c:v>
                </c:pt>
                <c:pt idx="4">
                  <c:v>13402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69-46CD-BDE0-6FDAE04A97BC}"/>
            </c:ext>
          </c:extLst>
        </c:ser>
        <c:ser>
          <c:idx val="2"/>
          <c:order val="2"/>
          <c:tx>
            <c:strRef>
              <c:f>'Table 10.50'!$S$11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10.50'!$U$2:$Y$2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10.50'!$U$11:$Y$11</c:f>
              <c:numCache>
                <c:formatCode>#,##0</c:formatCode>
                <c:ptCount val="5"/>
                <c:pt idx="1">
                  <c:v>16055</c:v>
                </c:pt>
                <c:pt idx="2">
                  <c:v>16411</c:v>
                </c:pt>
                <c:pt idx="3">
                  <c:v>16690</c:v>
                </c:pt>
                <c:pt idx="4">
                  <c:v>17600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69-46CD-BDE0-6FDAE04A97BC}"/>
            </c:ext>
          </c:extLst>
        </c:ser>
        <c:ser>
          <c:idx val="3"/>
          <c:order val="3"/>
          <c:tx>
            <c:strRef>
              <c:f>'Table 10.50'!$S$12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10.50'!$U$2:$Y$2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10.50'!$U$12:$Y$12</c:f>
              <c:numCache>
                <c:formatCode>#,##0</c:formatCode>
                <c:ptCount val="5"/>
                <c:pt idx="1">
                  <c:v>1897</c:v>
                </c:pt>
                <c:pt idx="2">
                  <c:v>2028</c:v>
                </c:pt>
                <c:pt idx="3">
                  <c:v>2152</c:v>
                </c:pt>
                <c:pt idx="4">
                  <c:v>2215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69-46CD-BDE0-6FDAE04A97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10.50'!$S$1</c:f>
              <c:strCache>
                <c:ptCount val="1"/>
                <c:pt idx="0">
                  <c:v>Prospect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10.50'!$AB$15:$AB$33</c:f>
              <c:numCache>
                <c:formatCode>0.0%</c:formatCode>
                <c:ptCount val="19"/>
                <c:pt idx="0">
                  <c:v>6.9193053200751501E-3</c:v>
                </c:pt>
                <c:pt idx="1">
                  <c:v>5.0405535444256059E-3</c:v>
                </c:pt>
                <c:pt idx="2">
                  <c:v>4.8389314026485816E-2</c:v>
                </c:pt>
                <c:pt idx="3">
                  <c:v>6.598542821793521E-3</c:v>
                </c:pt>
                <c:pt idx="4">
                  <c:v>4.9030839023049076E-2</c:v>
                </c:pt>
                <c:pt idx="5">
                  <c:v>2.6531640929294782E-2</c:v>
                </c:pt>
                <c:pt idx="6">
                  <c:v>8.6605874536039962E-2</c:v>
                </c:pt>
                <c:pt idx="7">
                  <c:v>8.358154240938459E-2</c:v>
                </c:pt>
                <c:pt idx="8">
                  <c:v>3.4046648031892959E-2</c:v>
                </c:pt>
                <c:pt idx="9">
                  <c:v>1.6908765980845897E-2</c:v>
                </c:pt>
                <c:pt idx="10">
                  <c:v>3.5650460523301106E-2</c:v>
                </c:pt>
                <c:pt idx="11">
                  <c:v>1.6175594556202173E-2</c:v>
                </c:pt>
                <c:pt idx="12">
                  <c:v>8.8118040599367634E-2</c:v>
                </c:pt>
                <c:pt idx="13">
                  <c:v>9.9161435183063737E-2</c:v>
                </c:pt>
                <c:pt idx="14">
                  <c:v>6.9651285341153835E-2</c:v>
                </c:pt>
                <c:pt idx="15">
                  <c:v>9.4395820922879528E-2</c:v>
                </c:pt>
                <c:pt idx="16">
                  <c:v>0.15923566878980891</c:v>
                </c:pt>
                <c:pt idx="17">
                  <c:v>2.2270082023553132E-2</c:v>
                </c:pt>
                <c:pt idx="18">
                  <c:v>3.1343078403519221E-2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CB-4A83-B2A1-FE03301FA97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CB-4A83-B2A1-FE03301FA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10.50'!$S$63:$S$79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10.50'!$Y$44:$Y$60</c:f>
              <c:numCache>
                <c:formatCode>#,##0</c:formatCode>
                <c:ptCount val="17"/>
                <c:pt idx="0">
                  <c:v>4</c:v>
                </c:pt>
                <c:pt idx="1">
                  <c:v>171</c:v>
                </c:pt>
                <c:pt idx="2">
                  <c:v>463</c:v>
                </c:pt>
                <c:pt idx="3">
                  <c:v>976</c:v>
                </c:pt>
                <c:pt idx="4">
                  <c:v>1519</c:v>
                </c:pt>
                <c:pt idx="5">
                  <c:v>1394</c:v>
                </c:pt>
                <c:pt idx="6">
                  <c:v>1279</c:v>
                </c:pt>
                <c:pt idx="7">
                  <c:v>948</c:v>
                </c:pt>
                <c:pt idx="8">
                  <c:v>812</c:v>
                </c:pt>
                <c:pt idx="9">
                  <c:v>705</c:v>
                </c:pt>
                <c:pt idx="10">
                  <c:v>688</c:v>
                </c:pt>
                <c:pt idx="11">
                  <c:v>571</c:v>
                </c:pt>
                <c:pt idx="12">
                  <c:v>312</c:v>
                </c:pt>
                <c:pt idx="13">
                  <c:v>118</c:v>
                </c:pt>
                <c:pt idx="14">
                  <c:v>30</c:v>
                </c:pt>
                <c:pt idx="15">
                  <c:v>15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DC-4F00-AD62-52ACC2C73668}"/>
            </c:ext>
          </c:extLst>
        </c:ser>
        <c:ser>
          <c:idx val="1"/>
          <c:order val="1"/>
          <c:tx>
            <c:strRef>
              <c:f>'Table 10.50'!$S$62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10.50'!$S$63:$S$79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10.50'!$Y$63:$Y$79</c:f>
              <c:numCache>
                <c:formatCode>#,##0</c:formatCode>
                <c:ptCount val="17"/>
                <c:pt idx="0">
                  <c:v>11</c:v>
                </c:pt>
                <c:pt idx="1">
                  <c:v>172</c:v>
                </c:pt>
                <c:pt idx="2">
                  <c:v>504</c:v>
                </c:pt>
                <c:pt idx="3">
                  <c:v>1048</c:v>
                </c:pt>
                <c:pt idx="4">
                  <c:v>1528</c:v>
                </c:pt>
                <c:pt idx="5">
                  <c:v>1203</c:v>
                </c:pt>
                <c:pt idx="6">
                  <c:v>1164</c:v>
                </c:pt>
                <c:pt idx="7">
                  <c:v>849</c:v>
                </c:pt>
                <c:pt idx="8">
                  <c:v>840</c:v>
                </c:pt>
                <c:pt idx="9">
                  <c:v>761</c:v>
                </c:pt>
                <c:pt idx="10">
                  <c:v>727</c:v>
                </c:pt>
                <c:pt idx="11">
                  <c:v>561</c:v>
                </c:pt>
                <c:pt idx="12">
                  <c:v>296</c:v>
                </c:pt>
                <c:pt idx="13">
                  <c:v>82</c:v>
                </c:pt>
                <c:pt idx="14">
                  <c:v>19</c:v>
                </c:pt>
                <c:pt idx="15">
                  <c:v>10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DC-4F00-AD62-52ACC2C73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10.50'!$S$83:$S$90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10.50'!$Y$83:$Y$90</c:f>
              <c:numCache>
                <c:formatCode>#,##0</c:formatCode>
                <c:ptCount val="8"/>
                <c:pt idx="0">
                  <c:v>989</c:v>
                </c:pt>
                <c:pt idx="1">
                  <c:v>1655</c:v>
                </c:pt>
                <c:pt idx="2">
                  <c:v>814</c:v>
                </c:pt>
                <c:pt idx="3">
                  <c:v>438</c:v>
                </c:pt>
                <c:pt idx="4">
                  <c:v>408</c:v>
                </c:pt>
                <c:pt idx="5">
                  <c:v>425</c:v>
                </c:pt>
                <c:pt idx="6">
                  <c:v>301</c:v>
                </c:pt>
                <c:pt idx="7">
                  <c:v>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F2-42C9-AF8B-6E40EA31C245}"/>
            </c:ext>
          </c:extLst>
        </c:ser>
        <c:ser>
          <c:idx val="1"/>
          <c:order val="1"/>
          <c:tx>
            <c:strRef>
              <c:f>'Table 10.50'!$S$92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10.50'!$S$83:$S$90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10.50'!$Y$93:$Y$100</c:f>
              <c:numCache>
                <c:formatCode>#,##0</c:formatCode>
                <c:ptCount val="8"/>
                <c:pt idx="0">
                  <c:v>675</c:v>
                </c:pt>
                <c:pt idx="1">
                  <c:v>2040</c:v>
                </c:pt>
                <c:pt idx="2">
                  <c:v>186</c:v>
                </c:pt>
                <c:pt idx="3">
                  <c:v>826</c:v>
                </c:pt>
                <c:pt idx="4">
                  <c:v>1119</c:v>
                </c:pt>
                <c:pt idx="5">
                  <c:v>530</c:v>
                </c:pt>
                <c:pt idx="6">
                  <c:v>25</c:v>
                </c:pt>
                <c:pt idx="7">
                  <c:v>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F2-42C9-AF8B-6E40EA31C2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10.50'!$S$1</c:f>
              <c:strCache>
                <c:ptCount val="1"/>
                <c:pt idx="0">
                  <c:v>Prospect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10.50'!$U$8:$Y$8</c:f>
              <c:numCache>
                <c:formatCode>#,##0</c:formatCode>
                <c:ptCount val="5"/>
                <c:pt idx="1">
                  <c:v>46336</c:v>
                </c:pt>
                <c:pt idx="2">
                  <c:v>47802</c:v>
                </c:pt>
                <c:pt idx="3">
                  <c:v>47133.31</c:v>
                </c:pt>
                <c:pt idx="4">
                  <c:v>48682.92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FA-4ADA-8DFD-AD98FDBDE80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FA-4ADA-8DFD-AD98FDBDE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10.50'!$S$4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10.50'!$V$4:$Z$4</c:f>
              <c:numCache>
                <c:formatCode>#,##0</c:formatCode>
                <c:ptCount val="5"/>
                <c:pt idx="0">
                  <c:v>17949</c:v>
                </c:pt>
                <c:pt idx="1">
                  <c:v>18438</c:v>
                </c:pt>
                <c:pt idx="2">
                  <c:v>18838</c:v>
                </c:pt>
                <c:pt idx="3">
                  <c:v>19815</c:v>
                </c:pt>
                <c:pt idx="4">
                  <c:v>21823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0D-4AF2-A413-58AFFC406CB2}"/>
            </c:ext>
          </c:extLst>
        </c:ser>
        <c:ser>
          <c:idx val="1"/>
          <c:order val="1"/>
          <c:tx>
            <c:strRef>
              <c:f>'Table 10.50'!$S$7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10.50'!$V$7:$Z$7</c:f>
              <c:numCache>
                <c:formatCode>#,##0</c:formatCode>
                <c:ptCount val="5"/>
                <c:pt idx="0">
                  <c:v>12558</c:v>
                </c:pt>
                <c:pt idx="1">
                  <c:v>12881</c:v>
                </c:pt>
                <c:pt idx="2">
                  <c:v>13226</c:v>
                </c:pt>
                <c:pt idx="3">
                  <c:v>13402</c:v>
                </c:pt>
                <c:pt idx="4">
                  <c:v>13831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0D-4AF2-A413-58AFFC406CB2}"/>
            </c:ext>
          </c:extLst>
        </c:ser>
        <c:ser>
          <c:idx val="2"/>
          <c:order val="2"/>
          <c:tx>
            <c:strRef>
              <c:f>'Table 10.50'!$S$11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10.50'!$V$11:$Z$11</c:f>
              <c:numCache>
                <c:formatCode>#,##0</c:formatCode>
                <c:ptCount val="5"/>
                <c:pt idx="0">
                  <c:v>16055</c:v>
                </c:pt>
                <c:pt idx="1">
                  <c:v>16411</c:v>
                </c:pt>
                <c:pt idx="2">
                  <c:v>16690</c:v>
                </c:pt>
                <c:pt idx="3">
                  <c:v>17600</c:v>
                </c:pt>
                <c:pt idx="4">
                  <c:v>19543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0D-4AF2-A413-58AFFC406CB2}"/>
            </c:ext>
          </c:extLst>
        </c:ser>
        <c:ser>
          <c:idx val="3"/>
          <c:order val="3"/>
          <c:tx>
            <c:strRef>
              <c:f>'Table 10.50'!$S$12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10.50'!$V$12:$Z$12</c:f>
              <c:numCache>
                <c:formatCode>#,##0</c:formatCode>
                <c:ptCount val="5"/>
                <c:pt idx="0">
                  <c:v>1897</c:v>
                </c:pt>
                <c:pt idx="1">
                  <c:v>2028</c:v>
                </c:pt>
                <c:pt idx="2">
                  <c:v>2152</c:v>
                </c:pt>
                <c:pt idx="3">
                  <c:v>2215</c:v>
                </c:pt>
                <c:pt idx="4">
                  <c:v>2284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10D-4AF2-A413-58AFFC406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10.50'!$S$1</c:f>
              <c:strCache>
                <c:ptCount val="1"/>
                <c:pt idx="0">
                  <c:v>Prospect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10.50'!$AB$15:$AB$33</c:f>
              <c:numCache>
                <c:formatCode>0.0%</c:formatCode>
                <c:ptCount val="19"/>
                <c:pt idx="0">
                  <c:v>6.9193053200751501E-3</c:v>
                </c:pt>
                <c:pt idx="1">
                  <c:v>5.0405535444256059E-3</c:v>
                </c:pt>
                <c:pt idx="2">
                  <c:v>4.8389314026485816E-2</c:v>
                </c:pt>
                <c:pt idx="3">
                  <c:v>6.598542821793521E-3</c:v>
                </c:pt>
                <c:pt idx="4">
                  <c:v>4.9030839023049076E-2</c:v>
                </c:pt>
                <c:pt idx="5">
                  <c:v>2.6531640929294782E-2</c:v>
                </c:pt>
                <c:pt idx="6">
                  <c:v>8.6605874536039962E-2</c:v>
                </c:pt>
                <c:pt idx="7">
                  <c:v>8.358154240938459E-2</c:v>
                </c:pt>
                <c:pt idx="8">
                  <c:v>3.4046648031892959E-2</c:v>
                </c:pt>
                <c:pt idx="9">
                  <c:v>1.6908765980845897E-2</c:v>
                </c:pt>
                <c:pt idx="10">
                  <c:v>3.5650460523301106E-2</c:v>
                </c:pt>
                <c:pt idx="11">
                  <c:v>1.6175594556202173E-2</c:v>
                </c:pt>
                <c:pt idx="12">
                  <c:v>8.8118040599367634E-2</c:v>
                </c:pt>
                <c:pt idx="13">
                  <c:v>9.9161435183063737E-2</c:v>
                </c:pt>
                <c:pt idx="14">
                  <c:v>6.9651285341153835E-2</c:v>
                </c:pt>
                <c:pt idx="15">
                  <c:v>9.4395820922879528E-2</c:v>
                </c:pt>
                <c:pt idx="16">
                  <c:v>0.15923566878980891</c:v>
                </c:pt>
                <c:pt idx="17">
                  <c:v>2.2270082023553132E-2</c:v>
                </c:pt>
                <c:pt idx="18">
                  <c:v>3.1343078403519221E-2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13-416B-A694-E2EA70F0070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13-416B-A694-E2EA70F007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10.50'!$S$63:$S$79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10.50'!$Z$44:$Z$60</c:f>
              <c:numCache>
                <c:formatCode>#,##0</c:formatCode>
                <c:ptCount val="17"/>
                <c:pt idx="0">
                  <c:v>21</c:v>
                </c:pt>
                <c:pt idx="1">
                  <c:v>205</c:v>
                </c:pt>
                <c:pt idx="2">
                  <c:v>571</c:v>
                </c:pt>
                <c:pt idx="3">
                  <c:v>1197</c:v>
                </c:pt>
                <c:pt idx="4">
                  <c:v>1785</c:v>
                </c:pt>
                <c:pt idx="5">
                  <c:v>1531</c:v>
                </c:pt>
                <c:pt idx="6">
                  <c:v>1300</c:v>
                </c:pt>
                <c:pt idx="7">
                  <c:v>1038</c:v>
                </c:pt>
                <c:pt idx="8">
                  <c:v>826</c:v>
                </c:pt>
                <c:pt idx="9">
                  <c:v>780</c:v>
                </c:pt>
                <c:pt idx="10">
                  <c:v>667</c:v>
                </c:pt>
                <c:pt idx="11">
                  <c:v>573</c:v>
                </c:pt>
                <c:pt idx="12">
                  <c:v>321</c:v>
                </c:pt>
                <c:pt idx="13">
                  <c:v>135</c:v>
                </c:pt>
                <c:pt idx="14">
                  <c:v>38</c:v>
                </c:pt>
                <c:pt idx="15">
                  <c:v>12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B2-493A-8AC4-6E3FE4F7CC34}"/>
            </c:ext>
          </c:extLst>
        </c:ser>
        <c:ser>
          <c:idx val="1"/>
          <c:order val="1"/>
          <c:tx>
            <c:strRef>
              <c:f>'Table 10.50'!$S$62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10.50'!$S$63:$S$79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10.50'!$Z$63:$Z$79</c:f>
              <c:numCache>
                <c:formatCode>#,##0</c:formatCode>
                <c:ptCount val="17"/>
                <c:pt idx="0">
                  <c:v>20</c:v>
                </c:pt>
                <c:pt idx="1">
                  <c:v>245</c:v>
                </c:pt>
                <c:pt idx="2">
                  <c:v>619</c:v>
                </c:pt>
                <c:pt idx="3">
                  <c:v>1198</c:v>
                </c:pt>
                <c:pt idx="4">
                  <c:v>1698</c:v>
                </c:pt>
                <c:pt idx="5">
                  <c:v>1285</c:v>
                </c:pt>
                <c:pt idx="6">
                  <c:v>1287</c:v>
                </c:pt>
                <c:pt idx="7">
                  <c:v>898</c:v>
                </c:pt>
                <c:pt idx="8">
                  <c:v>879</c:v>
                </c:pt>
                <c:pt idx="9">
                  <c:v>841</c:v>
                </c:pt>
                <c:pt idx="10">
                  <c:v>749</c:v>
                </c:pt>
                <c:pt idx="11">
                  <c:v>601</c:v>
                </c:pt>
                <c:pt idx="12">
                  <c:v>316</c:v>
                </c:pt>
                <c:pt idx="13">
                  <c:v>103</c:v>
                </c:pt>
                <c:pt idx="14">
                  <c:v>21</c:v>
                </c:pt>
                <c:pt idx="15">
                  <c:v>11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B2-493A-8AC4-6E3FE4F7C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10.50'!$Z$83:$Z$90</c:f>
              <c:numCache>
                <c:formatCode>#,##0</c:formatCode>
                <c:ptCount val="8"/>
                <c:pt idx="0">
                  <c:v>1013</c:v>
                </c:pt>
                <c:pt idx="1">
                  <c:v>1775</c:v>
                </c:pt>
                <c:pt idx="2">
                  <c:v>799</c:v>
                </c:pt>
                <c:pt idx="3">
                  <c:v>477</c:v>
                </c:pt>
                <c:pt idx="4">
                  <c:v>425</c:v>
                </c:pt>
                <c:pt idx="5">
                  <c:v>425</c:v>
                </c:pt>
                <c:pt idx="6">
                  <c:v>309</c:v>
                </c:pt>
                <c:pt idx="7">
                  <c:v>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57-45F7-9836-7A35F5CC5024}"/>
            </c:ext>
          </c:extLst>
        </c:ser>
        <c:ser>
          <c:idx val="1"/>
          <c:order val="1"/>
          <c:tx>
            <c:strRef>
              <c:f>'Table 10.50'!$S$92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10.50'!$S$83:$S$90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10.50'!$Z$93:$Z$100</c:f>
              <c:numCache>
                <c:formatCode>#,##0</c:formatCode>
                <c:ptCount val="8"/>
                <c:pt idx="0">
                  <c:v>669</c:v>
                </c:pt>
                <c:pt idx="1">
                  <c:v>2142</c:v>
                </c:pt>
                <c:pt idx="2">
                  <c:v>217</c:v>
                </c:pt>
                <c:pt idx="3">
                  <c:v>842</c:v>
                </c:pt>
                <c:pt idx="4">
                  <c:v>1156</c:v>
                </c:pt>
                <c:pt idx="5">
                  <c:v>495</c:v>
                </c:pt>
                <c:pt idx="6">
                  <c:v>30</c:v>
                </c:pt>
                <c:pt idx="7">
                  <c:v>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57-45F7-9836-7A35F5CC50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10.1'!$S$1</c:f>
              <c:strCache>
                <c:ptCount val="1"/>
                <c:pt idx="0">
                  <c:v>Adelaide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10.1'!$U$8:$Y$8</c:f>
              <c:numCache>
                <c:formatCode>#,##0</c:formatCode>
                <c:ptCount val="5"/>
                <c:pt idx="1">
                  <c:v>38703.5</c:v>
                </c:pt>
                <c:pt idx="2">
                  <c:v>38359.5</c:v>
                </c:pt>
                <c:pt idx="3">
                  <c:v>35745.870000000003</c:v>
                </c:pt>
                <c:pt idx="4">
                  <c:v>36908.43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C5-4A3F-A0DA-37A3AD44F19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C5-4A3F-A0DA-37A3AD44F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10.5'!$S$1</c:f>
              <c:strCache>
                <c:ptCount val="1"/>
                <c:pt idx="0">
                  <c:v>Anangu Pitjantjatjara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10.5'!$V$8:$Z$8</c:f>
              <c:numCache>
                <c:formatCode>#,##0</c:formatCode>
                <c:ptCount val="5"/>
                <c:pt idx="0">
                  <c:v>14297.43</c:v>
                </c:pt>
                <c:pt idx="1">
                  <c:v>17730.7</c:v>
                </c:pt>
                <c:pt idx="2">
                  <c:v>16639.240000000002</c:v>
                </c:pt>
                <c:pt idx="3">
                  <c:v>19056</c:v>
                </c:pt>
                <c:pt idx="4">
                  <c:v>24892.5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4E-40ED-BB48-AD83925F6E1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42727.89</c:v>
                </c:pt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4E-40ED-BB48-AD83925F6E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10.50'!$S$1</c:f>
              <c:strCache>
                <c:ptCount val="1"/>
                <c:pt idx="0">
                  <c:v>Prospect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10.50'!$V$8:$Z$8</c:f>
              <c:numCache>
                <c:formatCode>#,##0</c:formatCode>
                <c:ptCount val="5"/>
                <c:pt idx="0">
                  <c:v>46336</c:v>
                </c:pt>
                <c:pt idx="1">
                  <c:v>47802</c:v>
                </c:pt>
                <c:pt idx="2">
                  <c:v>47133.31</c:v>
                </c:pt>
                <c:pt idx="3">
                  <c:v>48682.92</c:v>
                </c:pt>
                <c:pt idx="4">
                  <c:v>48730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12-4E68-BCA7-5B4E72F8D05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42727.89</c:v>
                </c:pt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12-4E68-BCA7-5B4E72F8D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10.51'!$S$4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10.51'!$U$4:$Y$4</c:f>
              <c:numCache>
                <c:formatCode>#,##0</c:formatCode>
                <c:ptCount val="5"/>
                <c:pt idx="1">
                  <c:v>8857</c:v>
                </c:pt>
                <c:pt idx="2">
                  <c:v>7870</c:v>
                </c:pt>
                <c:pt idx="3">
                  <c:v>8839</c:v>
                </c:pt>
                <c:pt idx="4">
                  <c:v>9167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2B-42EA-8130-85080CD66BEE}"/>
            </c:ext>
          </c:extLst>
        </c:ser>
        <c:ser>
          <c:idx val="1"/>
          <c:order val="1"/>
          <c:tx>
            <c:strRef>
              <c:f>'Table 10.51'!$S$7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10.51'!$U$7:$Y$7</c:f>
              <c:numCache>
                <c:formatCode>#,##0</c:formatCode>
                <c:ptCount val="5"/>
                <c:pt idx="1">
                  <c:v>6070</c:v>
                </c:pt>
                <c:pt idx="2">
                  <c:v>5286</c:v>
                </c:pt>
                <c:pt idx="3">
                  <c:v>6190</c:v>
                </c:pt>
                <c:pt idx="4">
                  <c:v>6056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2B-42EA-8130-85080CD66BEE}"/>
            </c:ext>
          </c:extLst>
        </c:ser>
        <c:ser>
          <c:idx val="2"/>
          <c:order val="2"/>
          <c:tx>
            <c:strRef>
              <c:f>'Table 10.51'!$S$11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10.51'!$U$11:$Y$11</c:f>
              <c:numCache>
                <c:formatCode>#,##0</c:formatCode>
                <c:ptCount val="5"/>
                <c:pt idx="1">
                  <c:v>7755</c:v>
                </c:pt>
                <c:pt idx="2">
                  <c:v>6955</c:v>
                </c:pt>
                <c:pt idx="3">
                  <c:v>7756</c:v>
                </c:pt>
                <c:pt idx="4">
                  <c:v>8022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2B-42EA-8130-85080CD66BEE}"/>
            </c:ext>
          </c:extLst>
        </c:ser>
        <c:ser>
          <c:idx val="3"/>
          <c:order val="3"/>
          <c:tx>
            <c:strRef>
              <c:f>'Table 10.51'!$S$12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10.51'!$U$12:$Y$12</c:f>
              <c:numCache>
                <c:formatCode>#,##0</c:formatCode>
                <c:ptCount val="5"/>
                <c:pt idx="1">
                  <c:v>1104</c:v>
                </c:pt>
                <c:pt idx="2">
                  <c:v>914</c:v>
                </c:pt>
                <c:pt idx="3">
                  <c:v>1083</c:v>
                </c:pt>
                <c:pt idx="4">
                  <c:v>1145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62B-42EA-8130-85080CD66B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10.51'!$S$1</c:f>
              <c:strCache>
                <c:ptCount val="1"/>
                <c:pt idx="0">
                  <c:v>Renmark Paringa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10.51'!$AB$15:$AB$33</c:f>
              <c:numCache>
                <c:formatCode>0.0%</c:formatCode>
                <c:ptCount val="19"/>
                <c:pt idx="0">
                  <c:v>0.17037116961588261</c:v>
                </c:pt>
                <c:pt idx="1">
                  <c:v>5.3949072075960298E-3</c:v>
                </c:pt>
                <c:pt idx="2">
                  <c:v>7.8981441519205872E-2</c:v>
                </c:pt>
                <c:pt idx="3">
                  <c:v>1.2408286577470867E-2</c:v>
                </c:pt>
                <c:pt idx="4">
                  <c:v>4.5748813120414331E-2</c:v>
                </c:pt>
                <c:pt idx="5">
                  <c:v>2.9024600776866638E-2</c:v>
                </c:pt>
                <c:pt idx="6">
                  <c:v>9.6676737160120846E-2</c:v>
                </c:pt>
                <c:pt idx="7">
                  <c:v>6.8839015968925332E-2</c:v>
                </c:pt>
                <c:pt idx="8">
                  <c:v>3.6037980146741477E-2</c:v>
                </c:pt>
                <c:pt idx="9">
                  <c:v>6.1501942166594737E-3</c:v>
                </c:pt>
                <c:pt idx="10">
                  <c:v>1.9205869659041863E-2</c:v>
                </c:pt>
                <c:pt idx="11">
                  <c:v>6.4738886491152352E-3</c:v>
                </c:pt>
                <c:pt idx="12">
                  <c:v>2.1363832542080276E-2</c:v>
                </c:pt>
                <c:pt idx="13">
                  <c:v>0.12386706948640483</c:v>
                </c:pt>
                <c:pt idx="14">
                  <c:v>3.7009063444108758E-2</c:v>
                </c:pt>
                <c:pt idx="15">
                  <c:v>4.8662063012516188E-2</c:v>
                </c:pt>
                <c:pt idx="16">
                  <c:v>9.6784635304272768E-2</c:v>
                </c:pt>
                <c:pt idx="17">
                  <c:v>7.5528700906344415E-3</c:v>
                </c:pt>
                <c:pt idx="18">
                  <c:v>2.9887785930082001E-2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91-45BE-ABF5-051B4C6062E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91-45BE-ABF5-051B4C6062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10.51'!$S$63:$S$79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10.51'!$Y$44:$Y$60</c:f>
              <c:numCache>
                <c:formatCode>#,##0</c:formatCode>
                <c:ptCount val="17"/>
                <c:pt idx="0">
                  <c:v>19</c:v>
                </c:pt>
                <c:pt idx="1">
                  <c:v>140</c:v>
                </c:pt>
                <c:pt idx="2">
                  <c:v>262</c:v>
                </c:pt>
                <c:pt idx="3">
                  <c:v>458</c:v>
                </c:pt>
                <c:pt idx="4">
                  <c:v>793</c:v>
                </c:pt>
                <c:pt idx="5">
                  <c:v>658</c:v>
                </c:pt>
                <c:pt idx="6">
                  <c:v>460</c:v>
                </c:pt>
                <c:pt idx="7">
                  <c:v>391</c:v>
                </c:pt>
                <c:pt idx="8">
                  <c:v>355</c:v>
                </c:pt>
                <c:pt idx="9">
                  <c:v>419</c:v>
                </c:pt>
                <c:pt idx="10">
                  <c:v>371</c:v>
                </c:pt>
                <c:pt idx="11">
                  <c:v>367</c:v>
                </c:pt>
                <c:pt idx="12">
                  <c:v>196</c:v>
                </c:pt>
                <c:pt idx="13">
                  <c:v>85</c:v>
                </c:pt>
                <c:pt idx="14">
                  <c:v>27</c:v>
                </c:pt>
                <c:pt idx="15">
                  <c:v>24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6F-4AD1-90C4-ACDC2425A0F5}"/>
            </c:ext>
          </c:extLst>
        </c:ser>
        <c:ser>
          <c:idx val="1"/>
          <c:order val="1"/>
          <c:tx>
            <c:strRef>
              <c:f>'Table 10.51'!$S$62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10.51'!$S$63:$S$79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10.51'!$Y$63:$Y$79</c:f>
              <c:numCache>
                <c:formatCode>#,##0</c:formatCode>
                <c:ptCount val="17"/>
                <c:pt idx="0">
                  <c:v>22</c:v>
                </c:pt>
                <c:pt idx="1">
                  <c:v>152</c:v>
                </c:pt>
                <c:pt idx="2">
                  <c:v>243</c:v>
                </c:pt>
                <c:pt idx="3">
                  <c:v>388</c:v>
                </c:pt>
                <c:pt idx="4">
                  <c:v>570</c:v>
                </c:pt>
                <c:pt idx="5">
                  <c:v>422</c:v>
                </c:pt>
                <c:pt idx="6">
                  <c:v>390</c:v>
                </c:pt>
                <c:pt idx="7">
                  <c:v>308</c:v>
                </c:pt>
                <c:pt idx="8">
                  <c:v>369</c:v>
                </c:pt>
                <c:pt idx="9">
                  <c:v>385</c:v>
                </c:pt>
                <c:pt idx="10">
                  <c:v>331</c:v>
                </c:pt>
                <c:pt idx="11">
                  <c:v>312</c:v>
                </c:pt>
                <c:pt idx="12">
                  <c:v>134</c:v>
                </c:pt>
                <c:pt idx="13">
                  <c:v>47</c:v>
                </c:pt>
                <c:pt idx="14">
                  <c:v>21</c:v>
                </c:pt>
                <c:pt idx="15">
                  <c:v>16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6F-4AD1-90C4-ACDC2425A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10.51'!$S$83:$S$90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10.51'!$Y$83:$Y$90</c:f>
              <c:numCache>
                <c:formatCode>#,##0</c:formatCode>
                <c:ptCount val="8"/>
                <c:pt idx="0">
                  <c:v>303</c:v>
                </c:pt>
                <c:pt idx="1">
                  <c:v>150</c:v>
                </c:pt>
                <c:pt idx="2">
                  <c:v>447</c:v>
                </c:pt>
                <c:pt idx="3">
                  <c:v>106</c:v>
                </c:pt>
                <c:pt idx="4">
                  <c:v>59</c:v>
                </c:pt>
                <c:pt idx="5">
                  <c:v>122</c:v>
                </c:pt>
                <c:pt idx="6">
                  <c:v>344</c:v>
                </c:pt>
                <c:pt idx="7">
                  <c:v>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BB4-80E1-15254B7ACBFE}"/>
            </c:ext>
          </c:extLst>
        </c:ser>
        <c:ser>
          <c:idx val="1"/>
          <c:order val="1"/>
          <c:tx>
            <c:strRef>
              <c:f>'Table 10.51'!$S$92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10.51'!$S$83:$S$90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10.51'!$Y$93:$Y$100</c:f>
              <c:numCache>
                <c:formatCode>#,##0</c:formatCode>
                <c:ptCount val="8"/>
                <c:pt idx="0">
                  <c:v>201</c:v>
                </c:pt>
                <c:pt idx="1">
                  <c:v>350</c:v>
                </c:pt>
                <c:pt idx="2">
                  <c:v>82</c:v>
                </c:pt>
                <c:pt idx="3">
                  <c:v>452</c:v>
                </c:pt>
                <c:pt idx="4">
                  <c:v>329</c:v>
                </c:pt>
                <c:pt idx="5">
                  <c:v>263</c:v>
                </c:pt>
                <c:pt idx="6">
                  <c:v>27</c:v>
                </c:pt>
                <c:pt idx="7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E3-4BB4-80E1-15254B7AC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10.51'!$S$1</c:f>
              <c:strCache>
                <c:ptCount val="1"/>
                <c:pt idx="0">
                  <c:v>Renmark Paringa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10.51'!$U$8:$Y$8</c:f>
              <c:numCache>
                <c:formatCode>#,##0</c:formatCode>
                <c:ptCount val="5"/>
                <c:pt idx="1">
                  <c:v>33108.11</c:v>
                </c:pt>
                <c:pt idx="2">
                  <c:v>31353.77</c:v>
                </c:pt>
                <c:pt idx="3">
                  <c:v>34629.440000000002</c:v>
                </c:pt>
                <c:pt idx="4">
                  <c:v>34813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34-4D2D-A921-50967361EF3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34-4D2D-A921-50967361EF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10.51'!$S$4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10.51'!$V$4:$Z$4</c:f>
              <c:numCache>
                <c:formatCode>#,##0</c:formatCode>
                <c:ptCount val="5"/>
                <c:pt idx="0">
                  <c:v>8857</c:v>
                </c:pt>
                <c:pt idx="1">
                  <c:v>7870</c:v>
                </c:pt>
                <c:pt idx="2">
                  <c:v>8839</c:v>
                </c:pt>
                <c:pt idx="3">
                  <c:v>9167</c:v>
                </c:pt>
                <c:pt idx="4">
                  <c:v>9269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69-4B7B-8E7B-7D56A091497C}"/>
            </c:ext>
          </c:extLst>
        </c:ser>
        <c:ser>
          <c:idx val="1"/>
          <c:order val="1"/>
          <c:tx>
            <c:strRef>
              <c:f>'Table 10.51'!$S$7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10.51'!$V$7:$Z$7</c:f>
              <c:numCache>
                <c:formatCode>#,##0</c:formatCode>
                <c:ptCount val="5"/>
                <c:pt idx="0">
                  <c:v>6070</c:v>
                </c:pt>
                <c:pt idx="1">
                  <c:v>5286</c:v>
                </c:pt>
                <c:pt idx="2">
                  <c:v>6190</c:v>
                </c:pt>
                <c:pt idx="3">
                  <c:v>6056</c:v>
                </c:pt>
                <c:pt idx="4">
                  <c:v>6137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69-4B7B-8E7B-7D56A091497C}"/>
            </c:ext>
          </c:extLst>
        </c:ser>
        <c:ser>
          <c:idx val="2"/>
          <c:order val="2"/>
          <c:tx>
            <c:strRef>
              <c:f>'Table 10.51'!$S$11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10.51'!$V$11:$Z$11</c:f>
              <c:numCache>
                <c:formatCode>#,##0</c:formatCode>
                <c:ptCount val="5"/>
                <c:pt idx="0">
                  <c:v>7755</c:v>
                </c:pt>
                <c:pt idx="1">
                  <c:v>6955</c:v>
                </c:pt>
                <c:pt idx="2">
                  <c:v>7756</c:v>
                </c:pt>
                <c:pt idx="3">
                  <c:v>8022</c:v>
                </c:pt>
                <c:pt idx="4">
                  <c:v>8128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69-4B7B-8E7B-7D56A091497C}"/>
            </c:ext>
          </c:extLst>
        </c:ser>
        <c:ser>
          <c:idx val="3"/>
          <c:order val="3"/>
          <c:tx>
            <c:strRef>
              <c:f>'Table 10.51'!$S$12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10.51'!$V$12:$Z$12</c:f>
              <c:numCache>
                <c:formatCode>#,##0</c:formatCode>
                <c:ptCount val="5"/>
                <c:pt idx="0">
                  <c:v>1104</c:v>
                </c:pt>
                <c:pt idx="1">
                  <c:v>914</c:v>
                </c:pt>
                <c:pt idx="2">
                  <c:v>1083</c:v>
                </c:pt>
                <c:pt idx="3">
                  <c:v>1145</c:v>
                </c:pt>
                <c:pt idx="4">
                  <c:v>1138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F69-4B7B-8E7B-7D56A0914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10.51'!$S$1</c:f>
              <c:strCache>
                <c:ptCount val="1"/>
                <c:pt idx="0">
                  <c:v>Renmark Paringa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10.51'!$AB$15:$AB$33</c:f>
              <c:numCache>
                <c:formatCode>0.0%</c:formatCode>
                <c:ptCount val="19"/>
                <c:pt idx="0">
                  <c:v>0.17037116961588261</c:v>
                </c:pt>
                <c:pt idx="1">
                  <c:v>5.3949072075960298E-3</c:v>
                </c:pt>
                <c:pt idx="2">
                  <c:v>7.8981441519205872E-2</c:v>
                </c:pt>
                <c:pt idx="3">
                  <c:v>1.2408286577470867E-2</c:v>
                </c:pt>
                <c:pt idx="4">
                  <c:v>4.5748813120414331E-2</c:v>
                </c:pt>
                <c:pt idx="5">
                  <c:v>2.9024600776866638E-2</c:v>
                </c:pt>
                <c:pt idx="6">
                  <c:v>9.6676737160120846E-2</c:v>
                </c:pt>
                <c:pt idx="7">
                  <c:v>6.8839015968925332E-2</c:v>
                </c:pt>
                <c:pt idx="8">
                  <c:v>3.6037980146741477E-2</c:v>
                </c:pt>
                <c:pt idx="9">
                  <c:v>6.1501942166594737E-3</c:v>
                </c:pt>
                <c:pt idx="10">
                  <c:v>1.9205869659041863E-2</c:v>
                </c:pt>
                <c:pt idx="11">
                  <c:v>6.4738886491152352E-3</c:v>
                </c:pt>
                <c:pt idx="12">
                  <c:v>2.1363832542080276E-2</c:v>
                </c:pt>
                <c:pt idx="13">
                  <c:v>0.12386706948640483</c:v>
                </c:pt>
                <c:pt idx="14">
                  <c:v>3.7009063444108758E-2</c:v>
                </c:pt>
                <c:pt idx="15">
                  <c:v>4.8662063012516188E-2</c:v>
                </c:pt>
                <c:pt idx="16">
                  <c:v>9.6784635304272768E-2</c:v>
                </c:pt>
                <c:pt idx="17">
                  <c:v>7.5528700906344415E-3</c:v>
                </c:pt>
                <c:pt idx="18">
                  <c:v>2.9887785930082001E-2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DD-4D73-A7E6-07407D8575E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DD-4D73-A7E6-07407D857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10.51'!$S$63:$S$79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10.51'!$Z$44:$Z$60</c:f>
              <c:numCache>
                <c:formatCode>#,##0</c:formatCode>
                <c:ptCount val="17"/>
                <c:pt idx="0">
                  <c:v>17</c:v>
                </c:pt>
                <c:pt idx="1">
                  <c:v>148</c:v>
                </c:pt>
                <c:pt idx="2">
                  <c:v>237</c:v>
                </c:pt>
                <c:pt idx="3">
                  <c:v>463</c:v>
                </c:pt>
                <c:pt idx="4">
                  <c:v>709</c:v>
                </c:pt>
                <c:pt idx="5">
                  <c:v>684</c:v>
                </c:pt>
                <c:pt idx="6">
                  <c:v>460</c:v>
                </c:pt>
                <c:pt idx="7">
                  <c:v>383</c:v>
                </c:pt>
                <c:pt idx="8">
                  <c:v>348</c:v>
                </c:pt>
                <c:pt idx="9">
                  <c:v>428</c:v>
                </c:pt>
                <c:pt idx="10">
                  <c:v>409</c:v>
                </c:pt>
                <c:pt idx="11">
                  <c:v>341</c:v>
                </c:pt>
                <c:pt idx="12">
                  <c:v>199</c:v>
                </c:pt>
                <c:pt idx="13">
                  <c:v>89</c:v>
                </c:pt>
                <c:pt idx="14">
                  <c:v>32</c:v>
                </c:pt>
                <c:pt idx="15">
                  <c:v>21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EF-4B08-BE50-4707C46FDD86}"/>
            </c:ext>
          </c:extLst>
        </c:ser>
        <c:ser>
          <c:idx val="1"/>
          <c:order val="1"/>
          <c:tx>
            <c:strRef>
              <c:f>'Table 10.51'!$S$62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10.51'!$S$63:$S$79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10.51'!$Z$63:$Z$79</c:f>
              <c:numCache>
                <c:formatCode>#,##0</c:formatCode>
                <c:ptCount val="17"/>
                <c:pt idx="0">
                  <c:v>18</c:v>
                </c:pt>
                <c:pt idx="1">
                  <c:v>147</c:v>
                </c:pt>
                <c:pt idx="2">
                  <c:v>267</c:v>
                </c:pt>
                <c:pt idx="3">
                  <c:v>360</c:v>
                </c:pt>
                <c:pt idx="4">
                  <c:v>577</c:v>
                </c:pt>
                <c:pt idx="5">
                  <c:v>476</c:v>
                </c:pt>
                <c:pt idx="6">
                  <c:v>387</c:v>
                </c:pt>
                <c:pt idx="7">
                  <c:v>348</c:v>
                </c:pt>
                <c:pt idx="8">
                  <c:v>392</c:v>
                </c:pt>
                <c:pt idx="9">
                  <c:v>397</c:v>
                </c:pt>
                <c:pt idx="10">
                  <c:v>341</c:v>
                </c:pt>
                <c:pt idx="11">
                  <c:v>332</c:v>
                </c:pt>
                <c:pt idx="12">
                  <c:v>157</c:v>
                </c:pt>
                <c:pt idx="13">
                  <c:v>37</c:v>
                </c:pt>
                <c:pt idx="14">
                  <c:v>24</c:v>
                </c:pt>
                <c:pt idx="15">
                  <c:v>11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EF-4B08-BE50-4707C46FDD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10.51'!$Z$83:$Z$90</c:f>
              <c:numCache>
                <c:formatCode>#,##0</c:formatCode>
                <c:ptCount val="8"/>
                <c:pt idx="0">
                  <c:v>321</c:v>
                </c:pt>
                <c:pt idx="1">
                  <c:v>163</c:v>
                </c:pt>
                <c:pt idx="2">
                  <c:v>472</c:v>
                </c:pt>
                <c:pt idx="3">
                  <c:v>117</c:v>
                </c:pt>
                <c:pt idx="4">
                  <c:v>71</c:v>
                </c:pt>
                <c:pt idx="5">
                  <c:v>123</c:v>
                </c:pt>
                <c:pt idx="6">
                  <c:v>332</c:v>
                </c:pt>
                <c:pt idx="7">
                  <c:v>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18-4086-B9C3-B53FFE297751}"/>
            </c:ext>
          </c:extLst>
        </c:ser>
        <c:ser>
          <c:idx val="1"/>
          <c:order val="1"/>
          <c:tx>
            <c:strRef>
              <c:f>'Table 10.51'!$S$92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10.51'!$S$83:$S$90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10.51'!$Z$93:$Z$100</c:f>
              <c:numCache>
                <c:formatCode>#,##0</c:formatCode>
                <c:ptCount val="8"/>
                <c:pt idx="0">
                  <c:v>203</c:v>
                </c:pt>
                <c:pt idx="1">
                  <c:v>356</c:v>
                </c:pt>
                <c:pt idx="2">
                  <c:v>91</c:v>
                </c:pt>
                <c:pt idx="3">
                  <c:v>453</c:v>
                </c:pt>
                <c:pt idx="4">
                  <c:v>352</c:v>
                </c:pt>
                <c:pt idx="5">
                  <c:v>268</c:v>
                </c:pt>
                <c:pt idx="6">
                  <c:v>26</c:v>
                </c:pt>
                <c:pt idx="7">
                  <c:v>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18-4086-B9C3-B53FFE2977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10.6'!$U$4:$Y$4</c:f>
              <c:numCache>
                <c:formatCode>#,##0</c:formatCode>
                <c:ptCount val="5"/>
                <c:pt idx="1">
                  <c:v>19106</c:v>
                </c:pt>
                <c:pt idx="2">
                  <c:v>18555</c:v>
                </c:pt>
                <c:pt idx="3">
                  <c:v>19165</c:v>
                </c:pt>
                <c:pt idx="4">
                  <c:v>19789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7D-491D-BFBC-2D00B8FE2CCA}"/>
            </c:ext>
          </c:extLst>
        </c:ser>
        <c:ser>
          <c:idx val="1"/>
          <c:order val="1"/>
          <c:tx>
            <c:strRef>
              <c:f>'Table 10.6'!$S$7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10.6'!$U$7:$Y$7</c:f>
              <c:numCache>
                <c:formatCode>#,##0</c:formatCode>
                <c:ptCount val="5"/>
                <c:pt idx="1">
                  <c:v>13728</c:v>
                </c:pt>
                <c:pt idx="2">
                  <c:v>13269</c:v>
                </c:pt>
                <c:pt idx="3">
                  <c:v>13858</c:v>
                </c:pt>
                <c:pt idx="4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7D-491D-BFBC-2D00B8FE2CCA}"/>
            </c:ext>
          </c:extLst>
        </c:ser>
        <c:ser>
          <c:idx val="2"/>
          <c:order val="2"/>
          <c:tx>
            <c:strRef>
              <c:f>'Table 10.6'!$S$11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10.6'!$U$11:$Y$11</c:f>
              <c:numCache>
                <c:formatCode>#,##0</c:formatCode>
                <c:ptCount val="5"/>
                <c:pt idx="1">
                  <c:v>16413</c:v>
                </c:pt>
                <c:pt idx="2">
                  <c:v>16037</c:v>
                </c:pt>
                <c:pt idx="3">
                  <c:v>16471</c:v>
                </c:pt>
                <c:pt idx="4">
                  <c:v>17005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7D-491D-BFBC-2D00B8FE2CCA}"/>
            </c:ext>
          </c:extLst>
        </c:ser>
        <c:ser>
          <c:idx val="3"/>
          <c:order val="3"/>
          <c:tx>
            <c:strRef>
              <c:f>'Table 10.6'!$S$12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10.6'!$U$12:$Y$12</c:f>
              <c:numCache>
                <c:formatCode>#,##0</c:formatCode>
                <c:ptCount val="5"/>
                <c:pt idx="1">
                  <c:v>2693</c:v>
                </c:pt>
                <c:pt idx="2">
                  <c:v>2515</c:v>
                </c:pt>
                <c:pt idx="3">
                  <c:v>2700</c:v>
                </c:pt>
                <c:pt idx="4">
                  <c:v>2784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F7D-491D-BFBC-2D00B8FE2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10.51'!$S$1</c:f>
              <c:strCache>
                <c:ptCount val="1"/>
                <c:pt idx="0">
                  <c:v>Renmark Paringa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10.51'!$V$8:$Z$8</c:f>
              <c:numCache>
                <c:formatCode>#,##0</c:formatCode>
                <c:ptCount val="5"/>
                <c:pt idx="0">
                  <c:v>33108.11</c:v>
                </c:pt>
                <c:pt idx="1">
                  <c:v>31353.77</c:v>
                </c:pt>
                <c:pt idx="2">
                  <c:v>34629.440000000002</c:v>
                </c:pt>
                <c:pt idx="3">
                  <c:v>34813</c:v>
                </c:pt>
                <c:pt idx="4">
                  <c:v>39057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AE-4C01-99A9-C52B980FB8C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42727.89</c:v>
                </c:pt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AE-4C01-99A9-C52B980FB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10.52'!$S$4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10.52'!$U$4:$Y$4</c:f>
              <c:numCache>
                <c:formatCode>#,##0</c:formatCode>
                <c:ptCount val="5"/>
                <c:pt idx="1">
                  <c:v>1292</c:v>
                </c:pt>
                <c:pt idx="2">
                  <c:v>1277</c:v>
                </c:pt>
                <c:pt idx="3">
                  <c:v>1363</c:v>
                </c:pt>
                <c:pt idx="4">
                  <c:v>1391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D9-40F7-8622-95553C1B8628}"/>
            </c:ext>
          </c:extLst>
        </c:ser>
        <c:ser>
          <c:idx val="1"/>
          <c:order val="1"/>
          <c:tx>
            <c:strRef>
              <c:f>'Table 10.52'!$S$7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10.52'!$U$7:$Y$7</c:f>
              <c:numCache>
                <c:formatCode>#,##0</c:formatCode>
                <c:ptCount val="5"/>
                <c:pt idx="1">
                  <c:v>876</c:v>
                </c:pt>
                <c:pt idx="2">
                  <c:v>848</c:v>
                </c:pt>
                <c:pt idx="3">
                  <c:v>921</c:v>
                </c:pt>
                <c:pt idx="4">
                  <c:v>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D9-40F7-8622-95553C1B8628}"/>
            </c:ext>
          </c:extLst>
        </c:ser>
        <c:ser>
          <c:idx val="2"/>
          <c:order val="2"/>
          <c:tx>
            <c:strRef>
              <c:f>'Table 10.52'!$S$11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10.52'!$U$11:$Y$11</c:f>
              <c:numCache>
                <c:formatCode>#,##0</c:formatCode>
                <c:ptCount val="5"/>
                <c:pt idx="1">
                  <c:v>947</c:v>
                </c:pt>
                <c:pt idx="2">
                  <c:v>969</c:v>
                </c:pt>
                <c:pt idx="3">
                  <c:v>1012</c:v>
                </c:pt>
                <c:pt idx="4">
                  <c:v>1050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D9-40F7-8622-95553C1B8628}"/>
            </c:ext>
          </c:extLst>
        </c:ser>
        <c:ser>
          <c:idx val="3"/>
          <c:order val="3"/>
          <c:tx>
            <c:strRef>
              <c:f>'Table 10.52'!$S$12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10.52'!$U$12:$Y$12</c:f>
              <c:numCache>
                <c:formatCode>#,##0</c:formatCode>
                <c:ptCount val="5"/>
                <c:pt idx="1">
                  <c:v>348</c:v>
                </c:pt>
                <c:pt idx="2">
                  <c:v>309</c:v>
                </c:pt>
                <c:pt idx="3">
                  <c:v>346</c:v>
                </c:pt>
                <c:pt idx="4">
                  <c:v>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3D9-40F7-8622-95553C1B8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10.52'!$S$1</c:f>
              <c:strCache>
                <c:ptCount val="1"/>
                <c:pt idx="0">
                  <c:v>Robe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10.52'!$AB$15:$AB$33</c:f>
              <c:numCache>
                <c:formatCode>0.0%</c:formatCode>
                <c:ptCount val="19"/>
                <c:pt idx="0">
                  <c:v>0.16473791695030632</c:v>
                </c:pt>
                <c:pt idx="1">
                  <c:v>4.0844111640571815E-3</c:v>
                </c:pt>
                <c:pt idx="2">
                  <c:v>4.6970728386657591E-2</c:v>
                </c:pt>
                <c:pt idx="3">
                  <c:v>4.0844111640571815E-3</c:v>
                </c:pt>
                <c:pt idx="4">
                  <c:v>7.3519400953029265E-2</c:v>
                </c:pt>
                <c:pt idx="5">
                  <c:v>3.0633083730428862E-2</c:v>
                </c:pt>
                <c:pt idx="6">
                  <c:v>6.6712049012933969E-2</c:v>
                </c:pt>
                <c:pt idx="7">
                  <c:v>0.14567733151803949</c:v>
                </c:pt>
                <c:pt idx="8">
                  <c:v>3.4717494894486042E-2</c:v>
                </c:pt>
                <c:pt idx="9">
                  <c:v>3.4036759700476512E-3</c:v>
                </c:pt>
                <c:pt idx="10">
                  <c:v>2.3825731790333562E-2</c:v>
                </c:pt>
                <c:pt idx="11">
                  <c:v>1.7018379850238258E-2</c:v>
                </c:pt>
                <c:pt idx="12">
                  <c:v>3.6759700476514633E-2</c:v>
                </c:pt>
                <c:pt idx="13">
                  <c:v>4.4247787610619468E-2</c:v>
                </c:pt>
                <c:pt idx="14">
                  <c:v>4.5609257998638526E-2</c:v>
                </c:pt>
                <c:pt idx="15">
                  <c:v>5.1055139550714772E-2</c:v>
                </c:pt>
                <c:pt idx="16">
                  <c:v>4.6289993192648059E-2</c:v>
                </c:pt>
                <c:pt idx="17">
                  <c:v>1.7699115044247787E-2</c:v>
                </c:pt>
                <c:pt idx="18">
                  <c:v>1.8379850238257316E-2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8B2-840B-CDFD933EF9B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8B2-840B-CDFD933EF9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10.52'!$S$63:$S$79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10.52'!$Y$44:$Y$60</c:f>
              <c:numCache>
                <c:formatCode>#,##0</c:formatCode>
                <c:ptCount val="17"/>
                <c:pt idx="0">
                  <c:v>10</c:v>
                </c:pt>
                <c:pt idx="1">
                  <c:v>24</c:v>
                </c:pt>
                <c:pt idx="2">
                  <c:v>58</c:v>
                </c:pt>
                <c:pt idx="3">
                  <c:v>49</c:v>
                </c:pt>
                <c:pt idx="4">
                  <c:v>79</c:v>
                </c:pt>
                <c:pt idx="5">
                  <c:v>39</c:v>
                </c:pt>
                <c:pt idx="6">
                  <c:v>59</c:v>
                </c:pt>
                <c:pt idx="7">
                  <c:v>35</c:v>
                </c:pt>
                <c:pt idx="8">
                  <c:v>64</c:v>
                </c:pt>
                <c:pt idx="9">
                  <c:v>61</c:v>
                </c:pt>
                <c:pt idx="10">
                  <c:v>65</c:v>
                </c:pt>
                <c:pt idx="11">
                  <c:v>63</c:v>
                </c:pt>
                <c:pt idx="12">
                  <c:v>41</c:v>
                </c:pt>
                <c:pt idx="13">
                  <c:v>23</c:v>
                </c:pt>
                <c:pt idx="14">
                  <c:v>13</c:v>
                </c:pt>
                <c:pt idx="15">
                  <c:v>7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46-4512-B871-00A0F5990820}"/>
            </c:ext>
          </c:extLst>
        </c:ser>
        <c:ser>
          <c:idx val="1"/>
          <c:order val="1"/>
          <c:tx>
            <c:strRef>
              <c:f>'Table 10.52'!$S$62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10.52'!$S$63:$S$79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10.52'!$Y$63:$Y$79</c:f>
              <c:numCache>
                <c:formatCode>#,##0</c:formatCode>
                <c:ptCount val="17"/>
                <c:pt idx="0">
                  <c:v>16</c:v>
                </c:pt>
                <c:pt idx="1">
                  <c:v>21</c:v>
                </c:pt>
                <c:pt idx="2">
                  <c:v>35</c:v>
                </c:pt>
                <c:pt idx="3">
                  <c:v>70</c:v>
                </c:pt>
                <c:pt idx="4">
                  <c:v>65</c:v>
                </c:pt>
                <c:pt idx="5">
                  <c:v>41</c:v>
                </c:pt>
                <c:pt idx="6">
                  <c:v>56</c:v>
                </c:pt>
                <c:pt idx="7">
                  <c:v>50</c:v>
                </c:pt>
                <c:pt idx="8">
                  <c:v>47</c:v>
                </c:pt>
                <c:pt idx="9">
                  <c:v>59</c:v>
                </c:pt>
                <c:pt idx="10">
                  <c:v>89</c:v>
                </c:pt>
                <c:pt idx="11">
                  <c:v>58</c:v>
                </c:pt>
                <c:pt idx="12">
                  <c:v>42</c:v>
                </c:pt>
                <c:pt idx="13">
                  <c:v>29</c:v>
                </c:pt>
                <c:pt idx="14">
                  <c:v>11</c:v>
                </c:pt>
                <c:pt idx="15">
                  <c:v>4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46-4512-B871-00A0F59908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10.52'!$S$83:$S$90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10.52'!$Y$83:$Y$90</c:f>
              <c:numCache>
                <c:formatCode>#,##0</c:formatCode>
                <c:ptCount val="8"/>
                <c:pt idx="0">
                  <c:v>53</c:v>
                </c:pt>
                <c:pt idx="1">
                  <c:v>19</c:v>
                </c:pt>
                <c:pt idx="2">
                  <c:v>71</c:v>
                </c:pt>
                <c:pt idx="3">
                  <c:v>18</c:v>
                </c:pt>
                <c:pt idx="4">
                  <c:v>7</c:v>
                </c:pt>
                <c:pt idx="5">
                  <c:v>18</c:v>
                </c:pt>
                <c:pt idx="6">
                  <c:v>26</c:v>
                </c:pt>
                <c:pt idx="7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43-4FBA-867B-B8DE5F3635A1}"/>
            </c:ext>
          </c:extLst>
        </c:ser>
        <c:ser>
          <c:idx val="1"/>
          <c:order val="1"/>
          <c:tx>
            <c:strRef>
              <c:f>'Table 10.52'!$S$92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10.52'!$S$83:$S$90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10.52'!$Y$93:$Y$100</c:f>
              <c:numCache>
                <c:formatCode>#,##0</c:formatCode>
                <c:ptCount val="8"/>
                <c:pt idx="0">
                  <c:v>40</c:v>
                </c:pt>
                <c:pt idx="1">
                  <c:v>50</c:v>
                </c:pt>
                <c:pt idx="2">
                  <c:v>17</c:v>
                </c:pt>
                <c:pt idx="3">
                  <c:v>70</c:v>
                </c:pt>
                <c:pt idx="4">
                  <c:v>51</c:v>
                </c:pt>
                <c:pt idx="5">
                  <c:v>33</c:v>
                </c:pt>
                <c:pt idx="6">
                  <c:v>5</c:v>
                </c:pt>
                <c:pt idx="7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43-4FBA-867B-B8DE5F363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10.52'!$S$1</c:f>
              <c:strCache>
                <c:ptCount val="1"/>
                <c:pt idx="0">
                  <c:v>Robe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10.52'!$U$8:$Y$8</c:f>
              <c:numCache>
                <c:formatCode>#,##0</c:formatCode>
                <c:ptCount val="5"/>
                <c:pt idx="1">
                  <c:v>25532</c:v>
                </c:pt>
                <c:pt idx="2">
                  <c:v>25605</c:v>
                </c:pt>
                <c:pt idx="3">
                  <c:v>24704.58</c:v>
                </c:pt>
                <c:pt idx="4">
                  <c:v>29259.11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28-4575-9B84-4C3BE2B6C52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28-4575-9B84-4C3BE2B6C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10.52'!$S$4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10.52'!$V$4:$Z$4</c:f>
              <c:numCache>
                <c:formatCode>#,##0</c:formatCode>
                <c:ptCount val="5"/>
                <c:pt idx="0">
                  <c:v>1292</c:v>
                </c:pt>
                <c:pt idx="1">
                  <c:v>1277</c:v>
                </c:pt>
                <c:pt idx="2">
                  <c:v>1363</c:v>
                </c:pt>
                <c:pt idx="3">
                  <c:v>1391</c:v>
                </c:pt>
                <c:pt idx="4">
                  <c:v>1466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83-4BEB-B70C-EA3AEB91D1A1}"/>
            </c:ext>
          </c:extLst>
        </c:ser>
        <c:ser>
          <c:idx val="1"/>
          <c:order val="1"/>
          <c:tx>
            <c:strRef>
              <c:f>'Table 10.52'!$S$7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10.52'!$V$7:$Z$7</c:f>
              <c:numCache>
                <c:formatCode>#,##0</c:formatCode>
                <c:ptCount val="5"/>
                <c:pt idx="0">
                  <c:v>876</c:v>
                </c:pt>
                <c:pt idx="1">
                  <c:v>848</c:v>
                </c:pt>
                <c:pt idx="2">
                  <c:v>921</c:v>
                </c:pt>
                <c:pt idx="3">
                  <c:v>936</c:v>
                </c:pt>
                <c:pt idx="4">
                  <c:v>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83-4BEB-B70C-EA3AEB91D1A1}"/>
            </c:ext>
          </c:extLst>
        </c:ser>
        <c:ser>
          <c:idx val="2"/>
          <c:order val="2"/>
          <c:tx>
            <c:strRef>
              <c:f>'Table 10.52'!$S$11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10.52'!$V$11:$Z$11</c:f>
              <c:numCache>
                <c:formatCode>#,##0</c:formatCode>
                <c:ptCount val="5"/>
                <c:pt idx="0">
                  <c:v>947</c:v>
                </c:pt>
                <c:pt idx="1">
                  <c:v>969</c:v>
                </c:pt>
                <c:pt idx="2">
                  <c:v>1012</c:v>
                </c:pt>
                <c:pt idx="3">
                  <c:v>1050</c:v>
                </c:pt>
                <c:pt idx="4">
                  <c:v>1145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83-4BEB-B70C-EA3AEB91D1A1}"/>
            </c:ext>
          </c:extLst>
        </c:ser>
        <c:ser>
          <c:idx val="3"/>
          <c:order val="3"/>
          <c:tx>
            <c:strRef>
              <c:f>'Table 10.52'!$S$12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10.52'!$V$12:$Z$12</c:f>
              <c:numCache>
                <c:formatCode>#,##0</c:formatCode>
                <c:ptCount val="5"/>
                <c:pt idx="0">
                  <c:v>348</c:v>
                </c:pt>
                <c:pt idx="1">
                  <c:v>309</c:v>
                </c:pt>
                <c:pt idx="2">
                  <c:v>346</c:v>
                </c:pt>
                <c:pt idx="3">
                  <c:v>341</c:v>
                </c:pt>
                <c:pt idx="4">
                  <c:v>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A83-4BEB-B70C-EA3AEB91D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10.52'!$S$1</c:f>
              <c:strCache>
                <c:ptCount val="1"/>
                <c:pt idx="0">
                  <c:v>Robe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10.52'!$AB$15:$AB$33</c:f>
              <c:numCache>
                <c:formatCode>0.0%</c:formatCode>
                <c:ptCount val="19"/>
                <c:pt idx="0">
                  <c:v>0.16473791695030632</c:v>
                </c:pt>
                <c:pt idx="1">
                  <c:v>4.0844111640571815E-3</c:v>
                </c:pt>
                <c:pt idx="2">
                  <c:v>4.6970728386657591E-2</c:v>
                </c:pt>
                <c:pt idx="3">
                  <c:v>4.0844111640571815E-3</c:v>
                </c:pt>
                <c:pt idx="4">
                  <c:v>7.3519400953029265E-2</c:v>
                </c:pt>
                <c:pt idx="5">
                  <c:v>3.0633083730428862E-2</c:v>
                </c:pt>
                <c:pt idx="6">
                  <c:v>6.6712049012933969E-2</c:v>
                </c:pt>
                <c:pt idx="7">
                  <c:v>0.14567733151803949</c:v>
                </c:pt>
                <c:pt idx="8">
                  <c:v>3.4717494894486042E-2</c:v>
                </c:pt>
                <c:pt idx="9">
                  <c:v>3.4036759700476512E-3</c:v>
                </c:pt>
                <c:pt idx="10">
                  <c:v>2.3825731790333562E-2</c:v>
                </c:pt>
                <c:pt idx="11">
                  <c:v>1.7018379850238258E-2</c:v>
                </c:pt>
                <c:pt idx="12">
                  <c:v>3.6759700476514633E-2</c:v>
                </c:pt>
                <c:pt idx="13">
                  <c:v>4.4247787610619468E-2</c:v>
                </c:pt>
                <c:pt idx="14">
                  <c:v>4.5609257998638526E-2</c:v>
                </c:pt>
                <c:pt idx="15">
                  <c:v>5.1055139550714772E-2</c:v>
                </c:pt>
                <c:pt idx="16">
                  <c:v>4.6289993192648059E-2</c:v>
                </c:pt>
                <c:pt idx="17">
                  <c:v>1.7699115044247787E-2</c:v>
                </c:pt>
                <c:pt idx="18">
                  <c:v>1.8379850238257316E-2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4B-4C7E-B76E-CD0076FDEDF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4B-4C7E-B76E-CD0076FDE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10.52'!$S$63:$S$79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10.52'!$Z$44:$Z$60</c:f>
              <c:numCache>
                <c:formatCode>#,##0</c:formatCode>
                <c:ptCount val="17"/>
                <c:pt idx="0">
                  <c:v>6</c:v>
                </c:pt>
                <c:pt idx="1">
                  <c:v>18</c:v>
                </c:pt>
                <c:pt idx="2">
                  <c:v>62</c:v>
                </c:pt>
                <c:pt idx="3">
                  <c:v>53</c:v>
                </c:pt>
                <c:pt idx="4">
                  <c:v>87</c:v>
                </c:pt>
                <c:pt idx="5">
                  <c:v>42</c:v>
                </c:pt>
                <c:pt idx="6">
                  <c:v>65</c:v>
                </c:pt>
                <c:pt idx="7">
                  <c:v>38</c:v>
                </c:pt>
                <c:pt idx="8">
                  <c:v>51</c:v>
                </c:pt>
                <c:pt idx="9">
                  <c:v>67</c:v>
                </c:pt>
                <c:pt idx="10">
                  <c:v>70</c:v>
                </c:pt>
                <c:pt idx="11">
                  <c:v>65</c:v>
                </c:pt>
                <c:pt idx="12">
                  <c:v>28</c:v>
                </c:pt>
                <c:pt idx="13">
                  <c:v>22</c:v>
                </c:pt>
                <c:pt idx="14">
                  <c:v>13</c:v>
                </c:pt>
                <c:pt idx="15">
                  <c:v>11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24-4F07-B4CA-12E5444263AB}"/>
            </c:ext>
          </c:extLst>
        </c:ser>
        <c:ser>
          <c:idx val="1"/>
          <c:order val="1"/>
          <c:tx>
            <c:strRef>
              <c:f>'Table 10.52'!$S$62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10.52'!$S$63:$S$79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10.52'!$Z$63:$Z$79</c:f>
              <c:numCache>
                <c:formatCode>#,##0</c:formatCode>
                <c:ptCount val="17"/>
                <c:pt idx="0">
                  <c:v>9</c:v>
                </c:pt>
                <c:pt idx="1">
                  <c:v>37</c:v>
                </c:pt>
                <c:pt idx="2">
                  <c:v>29</c:v>
                </c:pt>
                <c:pt idx="3">
                  <c:v>73</c:v>
                </c:pt>
                <c:pt idx="4">
                  <c:v>69</c:v>
                </c:pt>
                <c:pt idx="5">
                  <c:v>39</c:v>
                </c:pt>
                <c:pt idx="6">
                  <c:v>77</c:v>
                </c:pt>
                <c:pt idx="7">
                  <c:v>48</c:v>
                </c:pt>
                <c:pt idx="8">
                  <c:v>66</c:v>
                </c:pt>
                <c:pt idx="9">
                  <c:v>57</c:v>
                </c:pt>
                <c:pt idx="10">
                  <c:v>97</c:v>
                </c:pt>
                <c:pt idx="11">
                  <c:v>52</c:v>
                </c:pt>
                <c:pt idx="12">
                  <c:v>45</c:v>
                </c:pt>
                <c:pt idx="13">
                  <c:v>25</c:v>
                </c:pt>
                <c:pt idx="14">
                  <c:v>11</c:v>
                </c:pt>
                <c:pt idx="15">
                  <c:v>10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24-4F07-B4CA-12E5444263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10.52'!$Z$83:$Z$90</c:f>
              <c:numCache>
                <c:formatCode>#,##0</c:formatCode>
                <c:ptCount val="8"/>
                <c:pt idx="0">
                  <c:v>56</c:v>
                </c:pt>
                <c:pt idx="1">
                  <c:v>25</c:v>
                </c:pt>
                <c:pt idx="2">
                  <c:v>89</c:v>
                </c:pt>
                <c:pt idx="3">
                  <c:v>26</c:v>
                </c:pt>
                <c:pt idx="4">
                  <c:v>5</c:v>
                </c:pt>
                <c:pt idx="5">
                  <c:v>16</c:v>
                </c:pt>
                <c:pt idx="6">
                  <c:v>32</c:v>
                </c:pt>
                <c:pt idx="7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B6-4130-A033-7D57F33652F6}"/>
            </c:ext>
          </c:extLst>
        </c:ser>
        <c:ser>
          <c:idx val="1"/>
          <c:order val="1"/>
          <c:tx>
            <c:strRef>
              <c:f>'Table 10.52'!$S$92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10.52'!$S$83:$S$90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10.52'!$Z$93:$Z$100</c:f>
              <c:numCache>
                <c:formatCode>#,##0</c:formatCode>
                <c:ptCount val="8"/>
                <c:pt idx="0">
                  <c:v>38</c:v>
                </c:pt>
                <c:pt idx="1">
                  <c:v>46</c:v>
                </c:pt>
                <c:pt idx="2">
                  <c:v>9</c:v>
                </c:pt>
                <c:pt idx="3">
                  <c:v>75</c:v>
                </c:pt>
                <c:pt idx="4">
                  <c:v>67</c:v>
                </c:pt>
                <c:pt idx="5">
                  <c:v>45</c:v>
                </c:pt>
                <c:pt idx="6">
                  <c:v>6</c:v>
                </c:pt>
                <c:pt idx="7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B6-4130-A033-7D57F33652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10.6'!$S$1</c:f>
              <c:strCache>
                <c:ptCount val="1"/>
                <c:pt idx="0">
                  <c:v>Barossa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10.6'!$AB$15:$AB$33</c:f>
              <c:numCache>
                <c:formatCode>0.0%</c:formatCode>
                <c:ptCount val="19"/>
                <c:pt idx="0">
                  <c:v>5.6390446129928863E-2</c:v>
                </c:pt>
                <c:pt idx="1">
                  <c:v>9.9872803504970093E-3</c:v>
                </c:pt>
                <c:pt idx="2">
                  <c:v>0.15324822160456023</c:v>
                </c:pt>
                <c:pt idx="3">
                  <c:v>6.2184953125736095E-3</c:v>
                </c:pt>
                <c:pt idx="4">
                  <c:v>6.3127149385216935E-2</c:v>
                </c:pt>
                <c:pt idx="5">
                  <c:v>2.6946813021152306E-2</c:v>
                </c:pt>
                <c:pt idx="6">
                  <c:v>7.74956423422999E-2</c:v>
                </c:pt>
                <c:pt idx="7">
                  <c:v>8.022801149479436E-2</c:v>
                </c:pt>
                <c:pt idx="8">
                  <c:v>3.0809817685023791E-2</c:v>
                </c:pt>
                <c:pt idx="9">
                  <c:v>5.7473971828331839E-3</c:v>
                </c:pt>
                <c:pt idx="10">
                  <c:v>2.477976162434635E-2</c:v>
                </c:pt>
                <c:pt idx="11">
                  <c:v>1.4698261647901258E-2</c:v>
                </c:pt>
                <c:pt idx="12">
                  <c:v>4.7251142412964624E-2</c:v>
                </c:pt>
                <c:pt idx="13">
                  <c:v>7.9804023178027983E-2</c:v>
                </c:pt>
                <c:pt idx="14">
                  <c:v>4.9747962500588876E-2</c:v>
                </c:pt>
                <c:pt idx="15">
                  <c:v>7.462194375088331E-2</c:v>
                </c:pt>
                <c:pt idx="16">
                  <c:v>9.8883497432515191E-2</c:v>
                </c:pt>
                <c:pt idx="17">
                  <c:v>1.4556932208979131E-2</c:v>
                </c:pt>
                <c:pt idx="18">
                  <c:v>3.434305365807698E-2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9E-48EC-B401-7F7AB1AF64D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9E-48EC-B401-7F7AB1AF6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10.52'!$S$1</c:f>
              <c:strCache>
                <c:ptCount val="1"/>
                <c:pt idx="0">
                  <c:v>Robe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10.52'!$V$8:$Z$8</c:f>
              <c:numCache>
                <c:formatCode>#,##0</c:formatCode>
                <c:ptCount val="5"/>
                <c:pt idx="0">
                  <c:v>25532</c:v>
                </c:pt>
                <c:pt idx="1">
                  <c:v>25605</c:v>
                </c:pt>
                <c:pt idx="2">
                  <c:v>24704.58</c:v>
                </c:pt>
                <c:pt idx="3">
                  <c:v>29259.11</c:v>
                </c:pt>
                <c:pt idx="4">
                  <c:v>31123.31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D3-4FBF-BBDE-96CEC52E08D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42727.89</c:v>
                </c:pt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D3-4FBF-BBDE-96CEC52E0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10.53'!$S$4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10.53'!$U$4:$Y$4</c:f>
              <c:numCache>
                <c:formatCode>#,##0</c:formatCode>
                <c:ptCount val="5"/>
                <c:pt idx="1">
                  <c:v>3932</c:v>
                </c:pt>
                <c:pt idx="2">
                  <c:v>3923</c:v>
                </c:pt>
                <c:pt idx="3">
                  <c:v>3861</c:v>
                </c:pt>
                <c:pt idx="4">
                  <c:v>3930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D1-416C-8789-BAC64A06F431}"/>
            </c:ext>
          </c:extLst>
        </c:ser>
        <c:ser>
          <c:idx val="1"/>
          <c:order val="1"/>
          <c:tx>
            <c:strRef>
              <c:f>'Table 10.53'!$S$7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10.53'!$U$7:$Y$7</c:f>
              <c:numCache>
                <c:formatCode>#,##0</c:formatCode>
                <c:ptCount val="5"/>
                <c:pt idx="1">
                  <c:v>2688</c:v>
                </c:pt>
                <c:pt idx="2">
                  <c:v>2719</c:v>
                </c:pt>
                <c:pt idx="3">
                  <c:v>2633</c:v>
                </c:pt>
                <c:pt idx="4">
                  <c:v>2583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D1-416C-8789-BAC64A06F431}"/>
            </c:ext>
          </c:extLst>
        </c:ser>
        <c:ser>
          <c:idx val="2"/>
          <c:order val="2"/>
          <c:tx>
            <c:strRef>
              <c:f>'Table 10.53'!$S$11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10.53'!$U$11:$Y$11</c:f>
              <c:numCache>
                <c:formatCode>#,##0</c:formatCode>
                <c:ptCount val="5"/>
                <c:pt idx="1">
                  <c:v>3793</c:v>
                </c:pt>
                <c:pt idx="2">
                  <c:v>3761</c:v>
                </c:pt>
                <c:pt idx="3">
                  <c:v>3713</c:v>
                </c:pt>
                <c:pt idx="4">
                  <c:v>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D1-416C-8789-BAC64A06F431}"/>
            </c:ext>
          </c:extLst>
        </c:ser>
        <c:ser>
          <c:idx val="3"/>
          <c:order val="3"/>
          <c:tx>
            <c:strRef>
              <c:f>'Table 10.53'!$S$12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10.53'!$U$12:$Y$12</c:f>
              <c:numCache>
                <c:formatCode>#,##0</c:formatCode>
                <c:ptCount val="5"/>
                <c:pt idx="1">
                  <c:v>141</c:v>
                </c:pt>
                <c:pt idx="2">
                  <c:v>165</c:v>
                </c:pt>
                <c:pt idx="3">
                  <c:v>143</c:v>
                </c:pt>
                <c:pt idx="4">
                  <c:v>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D1-416C-8789-BAC64A06F4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10.53'!$S$1</c:f>
              <c:strCache>
                <c:ptCount val="1"/>
                <c:pt idx="0">
                  <c:v>Roxby Downs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10.53'!$AB$15:$AB$33</c:f>
              <c:numCache>
                <c:formatCode>0.0%</c:formatCode>
                <c:ptCount val="19"/>
                <c:pt idx="0">
                  <c:v>1.074141996332198E-2</c:v>
                </c:pt>
                <c:pt idx="1">
                  <c:v>0.21823421535237097</c:v>
                </c:pt>
                <c:pt idx="2">
                  <c:v>6.3662562221640032E-2</c:v>
                </c:pt>
                <c:pt idx="3">
                  <c:v>3.3796175006549647E-2</c:v>
                </c:pt>
                <c:pt idx="4">
                  <c:v>0.15352370971967513</c:v>
                </c:pt>
                <c:pt idx="5">
                  <c:v>1.6505108724128897E-2</c:v>
                </c:pt>
                <c:pt idx="6">
                  <c:v>6.9164265129683003E-2</c:v>
                </c:pt>
                <c:pt idx="7">
                  <c:v>8.0429656798532881E-2</c:v>
                </c:pt>
                <c:pt idx="8">
                  <c:v>1.8600995546240503E-2</c:v>
                </c:pt>
                <c:pt idx="9">
                  <c:v>1.5719151165837044E-3</c:v>
                </c:pt>
                <c:pt idx="10">
                  <c:v>1.75530521351847E-2</c:v>
                </c:pt>
                <c:pt idx="11">
                  <c:v>1.2837306785433586E-2</c:v>
                </c:pt>
                <c:pt idx="12">
                  <c:v>5.3183128111082001E-2</c:v>
                </c:pt>
                <c:pt idx="13">
                  <c:v>0.12496725176840451</c:v>
                </c:pt>
                <c:pt idx="14">
                  <c:v>1.4409221902017291E-2</c:v>
                </c:pt>
                <c:pt idx="15">
                  <c:v>4.0345821325648415E-2</c:v>
                </c:pt>
                <c:pt idx="16">
                  <c:v>4.1393764736704218E-2</c:v>
                </c:pt>
                <c:pt idx="17">
                  <c:v>5.763688760806916E-3</c:v>
                </c:pt>
                <c:pt idx="18">
                  <c:v>1.75530521351847E-2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F6-45CD-914C-FC64AE6B39F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F6-45CD-914C-FC64AE6B39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10.53'!$S$63:$S$79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10.53'!$Y$44:$Y$60</c:f>
              <c:numCache>
                <c:formatCode>#,##0</c:formatCode>
                <c:ptCount val="17"/>
                <c:pt idx="0">
                  <c:v>7</c:v>
                </c:pt>
                <c:pt idx="1">
                  <c:v>31</c:v>
                </c:pt>
                <c:pt idx="2">
                  <c:v>88</c:v>
                </c:pt>
                <c:pt idx="3">
                  <c:v>141</c:v>
                </c:pt>
                <c:pt idx="4">
                  <c:v>333</c:v>
                </c:pt>
                <c:pt idx="5">
                  <c:v>340</c:v>
                </c:pt>
                <c:pt idx="6">
                  <c:v>318</c:v>
                </c:pt>
                <c:pt idx="7">
                  <c:v>209</c:v>
                </c:pt>
                <c:pt idx="8">
                  <c:v>196</c:v>
                </c:pt>
                <c:pt idx="9">
                  <c:v>174</c:v>
                </c:pt>
                <c:pt idx="10">
                  <c:v>148</c:v>
                </c:pt>
                <c:pt idx="11">
                  <c:v>104</c:v>
                </c:pt>
                <c:pt idx="12">
                  <c:v>25</c:v>
                </c:pt>
                <c:pt idx="13">
                  <c:v>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E1-483B-B983-777E37AD6AAB}"/>
            </c:ext>
          </c:extLst>
        </c:ser>
        <c:ser>
          <c:idx val="1"/>
          <c:order val="1"/>
          <c:tx>
            <c:strRef>
              <c:f>'Table 10.53'!$S$62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10.53'!$S$63:$S$79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10.53'!$Y$63:$Y$79</c:f>
              <c:numCache>
                <c:formatCode>#,##0</c:formatCode>
                <c:ptCount val="17"/>
                <c:pt idx="0">
                  <c:v>4</c:v>
                </c:pt>
                <c:pt idx="1">
                  <c:v>42</c:v>
                </c:pt>
                <c:pt idx="2">
                  <c:v>131</c:v>
                </c:pt>
                <c:pt idx="3">
                  <c:v>143</c:v>
                </c:pt>
                <c:pt idx="4">
                  <c:v>267</c:v>
                </c:pt>
                <c:pt idx="5">
                  <c:v>304</c:v>
                </c:pt>
                <c:pt idx="6">
                  <c:v>268</c:v>
                </c:pt>
                <c:pt idx="7">
                  <c:v>185</c:v>
                </c:pt>
                <c:pt idx="8">
                  <c:v>152</c:v>
                </c:pt>
                <c:pt idx="9">
                  <c:v>135</c:v>
                </c:pt>
                <c:pt idx="10">
                  <c:v>104</c:v>
                </c:pt>
                <c:pt idx="11">
                  <c:v>65</c:v>
                </c:pt>
                <c:pt idx="12">
                  <c:v>8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E1-483B-B983-777E37AD6A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10.53'!$S$83:$S$90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10.53'!$Y$83:$Y$90</c:f>
              <c:numCache>
                <c:formatCode>#,##0</c:formatCode>
                <c:ptCount val="8"/>
                <c:pt idx="0">
                  <c:v>98</c:v>
                </c:pt>
                <c:pt idx="1">
                  <c:v>108</c:v>
                </c:pt>
                <c:pt idx="2">
                  <c:v>495</c:v>
                </c:pt>
                <c:pt idx="3">
                  <c:v>38</c:v>
                </c:pt>
                <c:pt idx="4">
                  <c:v>21</c:v>
                </c:pt>
                <c:pt idx="5">
                  <c:v>25</c:v>
                </c:pt>
                <c:pt idx="6">
                  <c:v>369</c:v>
                </c:pt>
                <c:pt idx="7">
                  <c:v>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CB-47AB-AB8E-114AFDEB62F0}"/>
            </c:ext>
          </c:extLst>
        </c:ser>
        <c:ser>
          <c:idx val="1"/>
          <c:order val="1"/>
          <c:tx>
            <c:strRef>
              <c:f>'Table 10.53'!$S$92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10.53'!$S$83:$S$90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10.53'!$Y$93:$Y$100</c:f>
              <c:numCache>
                <c:formatCode>#,##0</c:formatCode>
                <c:ptCount val="8"/>
                <c:pt idx="0">
                  <c:v>65</c:v>
                </c:pt>
                <c:pt idx="1">
                  <c:v>146</c:v>
                </c:pt>
                <c:pt idx="2">
                  <c:v>111</c:v>
                </c:pt>
                <c:pt idx="3">
                  <c:v>104</c:v>
                </c:pt>
                <c:pt idx="4">
                  <c:v>195</c:v>
                </c:pt>
                <c:pt idx="5">
                  <c:v>85</c:v>
                </c:pt>
                <c:pt idx="6">
                  <c:v>120</c:v>
                </c:pt>
                <c:pt idx="7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CB-47AB-AB8E-114AFDEB6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10.53'!$S$1</c:f>
              <c:strCache>
                <c:ptCount val="1"/>
                <c:pt idx="0">
                  <c:v>Roxby Downs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10.53'!$U$8:$Y$8</c:f>
              <c:numCache>
                <c:formatCode>#,##0</c:formatCode>
                <c:ptCount val="5"/>
                <c:pt idx="1">
                  <c:v>81214.14</c:v>
                </c:pt>
                <c:pt idx="2">
                  <c:v>84850.5</c:v>
                </c:pt>
                <c:pt idx="3">
                  <c:v>80799.63</c:v>
                </c:pt>
                <c:pt idx="4">
                  <c:v>81980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A8-478B-B98B-86F87EEAF37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A8-478B-B98B-86F87EEAF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10.53'!$S$4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10.53'!$V$4:$Z$4</c:f>
              <c:numCache>
                <c:formatCode>#,##0</c:formatCode>
                <c:ptCount val="5"/>
                <c:pt idx="0">
                  <c:v>3932</c:v>
                </c:pt>
                <c:pt idx="1">
                  <c:v>3923</c:v>
                </c:pt>
                <c:pt idx="2">
                  <c:v>3861</c:v>
                </c:pt>
                <c:pt idx="3">
                  <c:v>3930</c:v>
                </c:pt>
                <c:pt idx="4">
                  <c:v>3817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79-4FCE-BAE8-5C336B82B613}"/>
            </c:ext>
          </c:extLst>
        </c:ser>
        <c:ser>
          <c:idx val="1"/>
          <c:order val="1"/>
          <c:tx>
            <c:strRef>
              <c:f>'Table 10.53'!$S$7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10.53'!$V$7:$Z$7</c:f>
              <c:numCache>
                <c:formatCode>#,##0</c:formatCode>
                <c:ptCount val="5"/>
                <c:pt idx="0">
                  <c:v>2688</c:v>
                </c:pt>
                <c:pt idx="1">
                  <c:v>2719</c:v>
                </c:pt>
                <c:pt idx="2">
                  <c:v>2633</c:v>
                </c:pt>
                <c:pt idx="3">
                  <c:v>2583</c:v>
                </c:pt>
                <c:pt idx="4">
                  <c:v>2589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79-4FCE-BAE8-5C336B82B613}"/>
            </c:ext>
          </c:extLst>
        </c:ser>
        <c:ser>
          <c:idx val="2"/>
          <c:order val="2"/>
          <c:tx>
            <c:strRef>
              <c:f>'Table 10.53'!$S$11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10.53'!$V$11:$Z$11</c:f>
              <c:numCache>
                <c:formatCode>#,##0</c:formatCode>
                <c:ptCount val="5"/>
                <c:pt idx="0">
                  <c:v>3793</c:v>
                </c:pt>
                <c:pt idx="1">
                  <c:v>3761</c:v>
                </c:pt>
                <c:pt idx="2">
                  <c:v>3713</c:v>
                </c:pt>
                <c:pt idx="3">
                  <c:v>3778</c:v>
                </c:pt>
                <c:pt idx="4">
                  <c:v>3666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79-4FCE-BAE8-5C336B82B613}"/>
            </c:ext>
          </c:extLst>
        </c:ser>
        <c:ser>
          <c:idx val="3"/>
          <c:order val="3"/>
          <c:tx>
            <c:strRef>
              <c:f>'Table 10.53'!$S$12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10.53'!$V$12:$Z$12</c:f>
              <c:numCache>
                <c:formatCode>#,##0</c:formatCode>
                <c:ptCount val="5"/>
                <c:pt idx="0">
                  <c:v>141</c:v>
                </c:pt>
                <c:pt idx="1">
                  <c:v>165</c:v>
                </c:pt>
                <c:pt idx="2">
                  <c:v>143</c:v>
                </c:pt>
                <c:pt idx="3">
                  <c:v>152</c:v>
                </c:pt>
                <c:pt idx="4">
                  <c:v>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179-4FCE-BAE8-5C336B82B6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10.53'!$S$1</c:f>
              <c:strCache>
                <c:ptCount val="1"/>
                <c:pt idx="0">
                  <c:v>Roxby Downs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10.53'!$AB$15:$AB$33</c:f>
              <c:numCache>
                <c:formatCode>0.0%</c:formatCode>
                <c:ptCount val="19"/>
                <c:pt idx="0">
                  <c:v>1.074141996332198E-2</c:v>
                </c:pt>
                <c:pt idx="1">
                  <c:v>0.21823421535237097</c:v>
                </c:pt>
                <c:pt idx="2">
                  <c:v>6.3662562221640032E-2</c:v>
                </c:pt>
                <c:pt idx="3">
                  <c:v>3.3796175006549647E-2</c:v>
                </c:pt>
                <c:pt idx="4">
                  <c:v>0.15352370971967513</c:v>
                </c:pt>
                <c:pt idx="5">
                  <c:v>1.6505108724128897E-2</c:v>
                </c:pt>
                <c:pt idx="6">
                  <c:v>6.9164265129683003E-2</c:v>
                </c:pt>
                <c:pt idx="7">
                  <c:v>8.0429656798532881E-2</c:v>
                </c:pt>
                <c:pt idx="8">
                  <c:v>1.8600995546240503E-2</c:v>
                </c:pt>
                <c:pt idx="9">
                  <c:v>1.5719151165837044E-3</c:v>
                </c:pt>
                <c:pt idx="10">
                  <c:v>1.75530521351847E-2</c:v>
                </c:pt>
                <c:pt idx="11">
                  <c:v>1.2837306785433586E-2</c:v>
                </c:pt>
                <c:pt idx="12">
                  <c:v>5.3183128111082001E-2</c:v>
                </c:pt>
                <c:pt idx="13">
                  <c:v>0.12496725176840451</c:v>
                </c:pt>
                <c:pt idx="14">
                  <c:v>1.4409221902017291E-2</c:v>
                </c:pt>
                <c:pt idx="15">
                  <c:v>4.0345821325648415E-2</c:v>
                </c:pt>
                <c:pt idx="16">
                  <c:v>4.1393764736704218E-2</c:v>
                </c:pt>
                <c:pt idx="17">
                  <c:v>5.763688760806916E-3</c:v>
                </c:pt>
                <c:pt idx="18">
                  <c:v>1.75530521351847E-2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EE-446F-87A3-FFA0C1F1945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EE-446F-87A3-FFA0C1F194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10.53'!$S$63:$S$79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10.53'!$Z$44:$Z$60</c:f>
              <c:numCache>
                <c:formatCode>#,##0</c:formatCode>
                <c:ptCount val="17"/>
                <c:pt idx="0">
                  <c:v>9</c:v>
                </c:pt>
                <c:pt idx="1">
                  <c:v>46</c:v>
                </c:pt>
                <c:pt idx="2">
                  <c:v>86</c:v>
                </c:pt>
                <c:pt idx="3">
                  <c:v>158</c:v>
                </c:pt>
                <c:pt idx="4">
                  <c:v>271</c:v>
                </c:pt>
                <c:pt idx="5">
                  <c:v>340</c:v>
                </c:pt>
                <c:pt idx="6">
                  <c:v>325</c:v>
                </c:pt>
                <c:pt idx="7">
                  <c:v>218</c:v>
                </c:pt>
                <c:pt idx="8">
                  <c:v>170</c:v>
                </c:pt>
                <c:pt idx="9">
                  <c:v>172</c:v>
                </c:pt>
                <c:pt idx="10">
                  <c:v>142</c:v>
                </c:pt>
                <c:pt idx="11">
                  <c:v>103</c:v>
                </c:pt>
                <c:pt idx="12">
                  <c:v>21</c:v>
                </c:pt>
                <c:pt idx="13">
                  <c:v>11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4C-428C-B3C3-58EAE6F45668}"/>
            </c:ext>
          </c:extLst>
        </c:ser>
        <c:ser>
          <c:idx val="1"/>
          <c:order val="1"/>
          <c:tx>
            <c:strRef>
              <c:f>'Table 10.53'!$S$62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10.53'!$S$63:$S$79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10.53'!$Z$63:$Z$79</c:f>
              <c:numCache>
                <c:formatCode>#,##0</c:formatCode>
                <c:ptCount val="17"/>
                <c:pt idx="0">
                  <c:v>11</c:v>
                </c:pt>
                <c:pt idx="1">
                  <c:v>45</c:v>
                </c:pt>
                <c:pt idx="2">
                  <c:v>117</c:v>
                </c:pt>
                <c:pt idx="3">
                  <c:v>123</c:v>
                </c:pt>
                <c:pt idx="4">
                  <c:v>245</c:v>
                </c:pt>
                <c:pt idx="5">
                  <c:v>325</c:v>
                </c:pt>
                <c:pt idx="6">
                  <c:v>267</c:v>
                </c:pt>
                <c:pt idx="7">
                  <c:v>179</c:v>
                </c:pt>
                <c:pt idx="8">
                  <c:v>138</c:v>
                </c:pt>
                <c:pt idx="9">
                  <c:v>127</c:v>
                </c:pt>
                <c:pt idx="10">
                  <c:v>92</c:v>
                </c:pt>
                <c:pt idx="11">
                  <c:v>63</c:v>
                </c:pt>
                <c:pt idx="12">
                  <c:v>12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4C-428C-B3C3-58EAE6F45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10.53'!$Z$83:$Z$90</c:f>
              <c:numCache>
                <c:formatCode>#,##0</c:formatCode>
                <c:ptCount val="8"/>
                <c:pt idx="0">
                  <c:v>99</c:v>
                </c:pt>
                <c:pt idx="1">
                  <c:v>108</c:v>
                </c:pt>
                <c:pt idx="2">
                  <c:v>512</c:v>
                </c:pt>
                <c:pt idx="3">
                  <c:v>35</c:v>
                </c:pt>
                <c:pt idx="4">
                  <c:v>23</c:v>
                </c:pt>
                <c:pt idx="5">
                  <c:v>29</c:v>
                </c:pt>
                <c:pt idx="6">
                  <c:v>350</c:v>
                </c:pt>
                <c:pt idx="7">
                  <c:v>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77-4282-8F73-C17BB65F7AFC}"/>
            </c:ext>
          </c:extLst>
        </c:ser>
        <c:ser>
          <c:idx val="1"/>
          <c:order val="1"/>
          <c:tx>
            <c:strRef>
              <c:f>'Table 10.53'!$S$92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10.53'!$S$83:$S$90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10.53'!$Z$93:$Z$100</c:f>
              <c:numCache>
                <c:formatCode>#,##0</c:formatCode>
                <c:ptCount val="8"/>
                <c:pt idx="0">
                  <c:v>74</c:v>
                </c:pt>
                <c:pt idx="1">
                  <c:v>152</c:v>
                </c:pt>
                <c:pt idx="2">
                  <c:v>121</c:v>
                </c:pt>
                <c:pt idx="3">
                  <c:v>117</c:v>
                </c:pt>
                <c:pt idx="4">
                  <c:v>175</c:v>
                </c:pt>
                <c:pt idx="5">
                  <c:v>84</c:v>
                </c:pt>
                <c:pt idx="6">
                  <c:v>132</c:v>
                </c:pt>
                <c:pt idx="7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77-4282-8F73-C17BB65F7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10.6'!$Y$44:$Y$60</c:f>
              <c:numCache>
                <c:formatCode>#,##0</c:formatCode>
                <c:ptCount val="17"/>
                <c:pt idx="0">
                  <c:v>21</c:v>
                </c:pt>
                <c:pt idx="1">
                  <c:v>270</c:v>
                </c:pt>
                <c:pt idx="2">
                  <c:v>609</c:v>
                </c:pt>
                <c:pt idx="3">
                  <c:v>825</c:v>
                </c:pt>
                <c:pt idx="4">
                  <c:v>930</c:v>
                </c:pt>
                <c:pt idx="5">
                  <c:v>879</c:v>
                </c:pt>
                <c:pt idx="6">
                  <c:v>960</c:v>
                </c:pt>
                <c:pt idx="7">
                  <c:v>882</c:v>
                </c:pt>
                <c:pt idx="8">
                  <c:v>958</c:v>
                </c:pt>
                <c:pt idx="9">
                  <c:v>1023</c:v>
                </c:pt>
                <c:pt idx="10">
                  <c:v>946</c:v>
                </c:pt>
                <c:pt idx="11">
                  <c:v>857</c:v>
                </c:pt>
                <c:pt idx="12">
                  <c:v>498</c:v>
                </c:pt>
                <c:pt idx="13">
                  <c:v>223</c:v>
                </c:pt>
                <c:pt idx="14">
                  <c:v>91</c:v>
                </c:pt>
                <c:pt idx="15">
                  <c:v>49</c:v>
                </c:pt>
                <c:pt idx="1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B1-416C-95DB-56BC38A17275}"/>
            </c:ext>
          </c:extLst>
        </c:ser>
        <c:ser>
          <c:idx val="1"/>
          <c:order val="1"/>
          <c:tx>
            <c:strRef>
              <c:f>'Table 10.6'!$S$62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10.6'!$Y$63:$Y$79</c:f>
              <c:numCache>
                <c:formatCode>#,##0</c:formatCode>
                <c:ptCount val="17"/>
                <c:pt idx="0">
                  <c:v>36</c:v>
                </c:pt>
                <c:pt idx="1">
                  <c:v>311</c:v>
                </c:pt>
                <c:pt idx="2">
                  <c:v>672</c:v>
                </c:pt>
                <c:pt idx="3">
                  <c:v>798</c:v>
                </c:pt>
                <c:pt idx="4">
                  <c:v>848</c:v>
                </c:pt>
                <c:pt idx="5">
                  <c:v>822</c:v>
                </c:pt>
                <c:pt idx="6">
                  <c:v>968</c:v>
                </c:pt>
                <c:pt idx="7">
                  <c:v>915</c:v>
                </c:pt>
                <c:pt idx="8">
                  <c:v>1030</c:v>
                </c:pt>
                <c:pt idx="9">
                  <c:v>1024</c:v>
                </c:pt>
                <c:pt idx="10">
                  <c:v>963</c:v>
                </c:pt>
                <c:pt idx="11">
                  <c:v>790</c:v>
                </c:pt>
                <c:pt idx="12">
                  <c:v>322</c:v>
                </c:pt>
                <c:pt idx="13">
                  <c:v>127</c:v>
                </c:pt>
                <c:pt idx="14">
                  <c:v>57</c:v>
                </c:pt>
                <c:pt idx="15">
                  <c:v>34</c:v>
                </c:pt>
                <c:pt idx="1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B1-416C-95DB-56BC38A172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10.53'!$S$1</c:f>
              <c:strCache>
                <c:ptCount val="1"/>
                <c:pt idx="0">
                  <c:v>Roxby Downs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10.53'!$V$8:$Z$8</c:f>
              <c:numCache>
                <c:formatCode>#,##0</c:formatCode>
                <c:ptCount val="5"/>
                <c:pt idx="0">
                  <c:v>81214.14</c:v>
                </c:pt>
                <c:pt idx="1">
                  <c:v>84850.5</c:v>
                </c:pt>
                <c:pt idx="2">
                  <c:v>80799.63</c:v>
                </c:pt>
                <c:pt idx="3">
                  <c:v>81980</c:v>
                </c:pt>
                <c:pt idx="4">
                  <c:v>85410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14-41C7-B0BC-EF409F0F1FB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42727.89</c:v>
                </c:pt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14-41C7-B0BC-EF409F0F1F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10.54'!$S$4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10.54'!$U$4:$Y$4</c:f>
              <c:numCache>
                <c:formatCode>#,##0</c:formatCode>
                <c:ptCount val="5"/>
                <c:pt idx="1">
                  <c:v>97240</c:v>
                </c:pt>
                <c:pt idx="2">
                  <c:v>98222</c:v>
                </c:pt>
                <c:pt idx="3">
                  <c:v>99125</c:v>
                </c:pt>
                <c:pt idx="4">
                  <c:v>105235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98-495F-804B-2C1631D2F870}"/>
            </c:ext>
          </c:extLst>
        </c:ser>
        <c:ser>
          <c:idx val="1"/>
          <c:order val="1"/>
          <c:tx>
            <c:strRef>
              <c:f>'Table 10.54'!$S$7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10.54'!$U$7:$Y$7</c:f>
              <c:numCache>
                <c:formatCode>#,##0</c:formatCode>
                <c:ptCount val="5"/>
                <c:pt idx="1">
                  <c:v>71012</c:v>
                </c:pt>
                <c:pt idx="2">
                  <c:v>71848</c:v>
                </c:pt>
                <c:pt idx="3">
                  <c:v>72970</c:v>
                </c:pt>
                <c:pt idx="4">
                  <c:v>74402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98-495F-804B-2C1631D2F870}"/>
            </c:ext>
          </c:extLst>
        </c:ser>
        <c:ser>
          <c:idx val="2"/>
          <c:order val="2"/>
          <c:tx>
            <c:strRef>
              <c:f>'Table 10.54'!$S$11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10.54'!$U$11:$Y$11</c:f>
              <c:numCache>
                <c:formatCode>#,##0</c:formatCode>
                <c:ptCount val="5"/>
                <c:pt idx="1">
                  <c:v>88693</c:v>
                </c:pt>
                <c:pt idx="2">
                  <c:v>89307</c:v>
                </c:pt>
                <c:pt idx="3">
                  <c:v>89727</c:v>
                </c:pt>
                <c:pt idx="4">
                  <c:v>95334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98-495F-804B-2C1631D2F870}"/>
            </c:ext>
          </c:extLst>
        </c:ser>
        <c:ser>
          <c:idx val="3"/>
          <c:order val="3"/>
          <c:tx>
            <c:strRef>
              <c:f>'Table 10.54'!$S$12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10.54'!$U$12:$Y$12</c:f>
              <c:numCache>
                <c:formatCode>#,##0</c:formatCode>
                <c:ptCount val="5"/>
                <c:pt idx="1">
                  <c:v>8550</c:v>
                </c:pt>
                <c:pt idx="2">
                  <c:v>8919</c:v>
                </c:pt>
                <c:pt idx="3">
                  <c:v>9392</c:v>
                </c:pt>
                <c:pt idx="4">
                  <c:v>9901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98-495F-804B-2C1631D2F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10.54'!$S$1</c:f>
              <c:strCache>
                <c:ptCount val="1"/>
                <c:pt idx="0">
                  <c:v>Salisbury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10.54'!$AB$15:$AB$33</c:f>
              <c:numCache>
                <c:formatCode>0.0%</c:formatCode>
                <c:ptCount val="19"/>
                <c:pt idx="0">
                  <c:v>1.4690117252931323E-2</c:v>
                </c:pt>
                <c:pt idx="1">
                  <c:v>4.0452261306532667E-3</c:v>
                </c:pt>
                <c:pt idx="2">
                  <c:v>8.2931323283082073E-2</c:v>
                </c:pt>
                <c:pt idx="3">
                  <c:v>8.1825795644891123E-3</c:v>
                </c:pt>
                <c:pt idx="4">
                  <c:v>6.5536013400335005E-2</c:v>
                </c:pt>
                <c:pt idx="5">
                  <c:v>3.9246231155778896E-2</c:v>
                </c:pt>
                <c:pt idx="6">
                  <c:v>0.10207705192629815</c:v>
                </c:pt>
                <c:pt idx="7">
                  <c:v>6.8927973199329987E-2</c:v>
                </c:pt>
                <c:pt idx="8">
                  <c:v>5.9731993299832496E-2</c:v>
                </c:pt>
                <c:pt idx="9">
                  <c:v>7.9815745393634844E-3</c:v>
                </c:pt>
                <c:pt idx="10">
                  <c:v>3.0259631490787271E-2</c:v>
                </c:pt>
                <c:pt idx="11">
                  <c:v>1.2922948073701843E-2</c:v>
                </c:pt>
                <c:pt idx="12">
                  <c:v>4.9874371859296482E-2</c:v>
                </c:pt>
                <c:pt idx="13">
                  <c:v>0.12773869346733668</c:v>
                </c:pt>
                <c:pt idx="14">
                  <c:v>5.5318257956448909E-2</c:v>
                </c:pt>
                <c:pt idx="15">
                  <c:v>5.1281407035175877E-2</c:v>
                </c:pt>
                <c:pt idx="16">
                  <c:v>0.14896147403685092</c:v>
                </c:pt>
                <c:pt idx="17">
                  <c:v>1.2177554438860972E-2</c:v>
                </c:pt>
                <c:pt idx="18">
                  <c:v>3.9690117252931326E-2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83-4557-8D72-B65EBDFA4E9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83-4557-8D72-B65EBDFA4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10.54'!$S$63:$S$79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10.54'!$Y$44:$Y$60</c:f>
              <c:numCache>
                <c:formatCode>#,##0</c:formatCode>
                <c:ptCount val="17"/>
                <c:pt idx="0">
                  <c:v>67</c:v>
                </c:pt>
                <c:pt idx="1">
                  <c:v>866</c:v>
                </c:pt>
                <c:pt idx="2">
                  <c:v>2921</c:v>
                </c:pt>
                <c:pt idx="3">
                  <c:v>5834</c:v>
                </c:pt>
                <c:pt idx="4">
                  <c:v>8614</c:v>
                </c:pt>
                <c:pt idx="5">
                  <c:v>7390</c:v>
                </c:pt>
                <c:pt idx="6">
                  <c:v>7090</c:v>
                </c:pt>
                <c:pt idx="7">
                  <c:v>5926</c:v>
                </c:pt>
                <c:pt idx="8">
                  <c:v>5013</c:v>
                </c:pt>
                <c:pt idx="9">
                  <c:v>4637</c:v>
                </c:pt>
                <c:pt idx="10">
                  <c:v>4004</c:v>
                </c:pt>
                <c:pt idx="11">
                  <c:v>2888</c:v>
                </c:pt>
                <c:pt idx="12">
                  <c:v>1217</c:v>
                </c:pt>
                <c:pt idx="13">
                  <c:v>421</c:v>
                </c:pt>
                <c:pt idx="14">
                  <c:v>107</c:v>
                </c:pt>
                <c:pt idx="15">
                  <c:v>35</c:v>
                </c:pt>
                <c:pt idx="1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74-48DD-9DBB-A8BEB4B3D279}"/>
            </c:ext>
          </c:extLst>
        </c:ser>
        <c:ser>
          <c:idx val="1"/>
          <c:order val="1"/>
          <c:tx>
            <c:strRef>
              <c:f>'Table 10.54'!$S$62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10.54'!$S$63:$S$79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10.54'!$Y$63:$Y$79</c:f>
              <c:numCache>
                <c:formatCode>#,##0</c:formatCode>
                <c:ptCount val="17"/>
                <c:pt idx="0">
                  <c:v>75</c:v>
                </c:pt>
                <c:pt idx="1">
                  <c:v>1166</c:v>
                </c:pt>
                <c:pt idx="2">
                  <c:v>2785</c:v>
                </c:pt>
                <c:pt idx="3">
                  <c:v>5215</c:v>
                </c:pt>
                <c:pt idx="4">
                  <c:v>6588</c:v>
                </c:pt>
                <c:pt idx="5">
                  <c:v>6248</c:v>
                </c:pt>
                <c:pt idx="6">
                  <c:v>5735</c:v>
                </c:pt>
                <c:pt idx="7">
                  <c:v>4598</c:v>
                </c:pt>
                <c:pt idx="8">
                  <c:v>4283</c:v>
                </c:pt>
                <c:pt idx="9">
                  <c:v>3965</c:v>
                </c:pt>
                <c:pt idx="10">
                  <c:v>3564</c:v>
                </c:pt>
                <c:pt idx="11">
                  <c:v>2400</c:v>
                </c:pt>
                <c:pt idx="12">
                  <c:v>1071</c:v>
                </c:pt>
                <c:pt idx="13">
                  <c:v>289</c:v>
                </c:pt>
                <c:pt idx="14">
                  <c:v>77</c:v>
                </c:pt>
                <c:pt idx="15">
                  <c:v>42</c:v>
                </c:pt>
                <c:pt idx="1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74-48DD-9DBB-A8BEB4B3D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10.54'!$S$83:$S$90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10.54'!$Y$83:$Y$90</c:f>
              <c:numCache>
                <c:formatCode>#,##0</c:formatCode>
                <c:ptCount val="8"/>
                <c:pt idx="0">
                  <c:v>3399</c:v>
                </c:pt>
                <c:pt idx="1">
                  <c:v>3754</c:v>
                </c:pt>
                <c:pt idx="2">
                  <c:v>6844</c:v>
                </c:pt>
                <c:pt idx="3">
                  <c:v>3001</c:v>
                </c:pt>
                <c:pt idx="4">
                  <c:v>1957</c:v>
                </c:pt>
                <c:pt idx="5">
                  <c:v>2190</c:v>
                </c:pt>
                <c:pt idx="6">
                  <c:v>5252</c:v>
                </c:pt>
                <c:pt idx="7">
                  <c:v>7098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44-4860-836F-EA7EE742A400}"/>
            </c:ext>
          </c:extLst>
        </c:ser>
        <c:ser>
          <c:idx val="1"/>
          <c:order val="1"/>
          <c:tx>
            <c:strRef>
              <c:f>'Table 10.54'!$S$92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10.54'!$S$83:$S$90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10.54'!$Y$93:$Y$100</c:f>
              <c:numCache>
                <c:formatCode>#,##0</c:formatCode>
                <c:ptCount val="8"/>
                <c:pt idx="0">
                  <c:v>2483</c:v>
                </c:pt>
                <c:pt idx="1">
                  <c:v>5033</c:v>
                </c:pt>
                <c:pt idx="2">
                  <c:v>1326</c:v>
                </c:pt>
                <c:pt idx="3">
                  <c:v>7166</c:v>
                </c:pt>
                <c:pt idx="4">
                  <c:v>5835</c:v>
                </c:pt>
                <c:pt idx="5">
                  <c:v>3675</c:v>
                </c:pt>
                <c:pt idx="6">
                  <c:v>443</c:v>
                </c:pt>
                <c:pt idx="7">
                  <c:v>4093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44-4860-836F-EA7EE742A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10.54'!$S$1</c:f>
              <c:strCache>
                <c:ptCount val="1"/>
                <c:pt idx="0">
                  <c:v>Salisbury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10.54'!$U$8:$Y$8</c:f>
              <c:numCache>
                <c:formatCode>#,##0</c:formatCode>
                <c:ptCount val="5"/>
                <c:pt idx="1">
                  <c:v>44229</c:v>
                </c:pt>
                <c:pt idx="2">
                  <c:v>45077</c:v>
                </c:pt>
                <c:pt idx="3">
                  <c:v>44723.47</c:v>
                </c:pt>
                <c:pt idx="4">
                  <c:v>45782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CA-41D8-86F0-51948747523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CA-41D8-86F0-519487475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10.54'!$S$4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10.54'!$V$4:$Z$4</c:f>
              <c:numCache>
                <c:formatCode>#,##0</c:formatCode>
                <c:ptCount val="5"/>
                <c:pt idx="0">
                  <c:v>97240</c:v>
                </c:pt>
                <c:pt idx="1">
                  <c:v>98222</c:v>
                </c:pt>
                <c:pt idx="2">
                  <c:v>99125</c:v>
                </c:pt>
                <c:pt idx="3">
                  <c:v>105235</c:v>
                </c:pt>
                <c:pt idx="4">
                  <c:v>119398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28-4F83-A807-ADB1200B7E6D}"/>
            </c:ext>
          </c:extLst>
        </c:ser>
        <c:ser>
          <c:idx val="1"/>
          <c:order val="1"/>
          <c:tx>
            <c:strRef>
              <c:f>'Table 10.54'!$S$7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10.54'!$V$7:$Z$7</c:f>
              <c:numCache>
                <c:formatCode>#,##0</c:formatCode>
                <c:ptCount val="5"/>
                <c:pt idx="0">
                  <c:v>71012</c:v>
                </c:pt>
                <c:pt idx="1">
                  <c:v>71848</c:v>
                </c:pt>
                <c:pt idx="2">
                  <c:v>72970</c:v>
                </c:pt>
                <c:pt idx="3">
                  <c:v>74402</c:v>
                </c:pt>
                <c:pt idx="4">
                  <c:v>78555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28-4F83-A807-ADB1200B7E6D}"/>
            </c:ext>
          </c:extLst>
        </c:ser>
        <c:ser>
          <c:idx val="2"/>
          <c:order val="2"/>
          <c:tx>
            <c:strRef>
              <c:f>'Table 10.54'!$S$11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10.54'!$V$11:$Z$11</c:f>
              <c:numCache>
                <c:formatCode>#,##0</c:formatCode>
                <c:ptCount val="5"/>
                <c:pt idx="0">
                  <c:v>88693</c:v>
                </c:pt>
                <c:pt idx="1">
                  <c:v>89307</c:v>
                </c:pt>
                <c:pt idx="2">
                  <c:v>89727</c:v>
                </c:pt>
                <c:pt idx="3">
                  <c:v>95334</c:v>
                </c:pt>
                <c:pt idx="4">
                  <c:v>108565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28-4F83-A807-ADB1200B7E6D}"/>
            </c:ext>
          </c:extLst>
        </c:ser>
        <c:ser>
          <c:idx val="3"/>
          <c:order val="3"/>
          <c:tx>
            <c:strRef>
              <c:f>'Table 10.54'!$S$12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10.54'!$V$12:$Z$12</c:f>
              <c:numCache>
                <c:formatCode>#,##0</c:formatCode>
                <c:ptCount val="5"/>
                <c:pt idx="0">
                  <c:v>8550</c:v>
                </c:pt>
                <c:pt idx="1">
                  <c:v>8919</c:v>
                </c:pt>
                <c:pt idx="2">
                  <c:v>9392</c:v>
                </c:pt>
                <c:pt idx="3">
                  <c:v>9901</c:v>
                </c:pt>
                <c:pt idx="4">
                  <c:v>10831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28-4F83-A807-ADB1200B7E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10.54'!$S$1</c:f>
              <c:strCache>
                <c:ptCount val="1"/>
                <c:pt idx="0">
                  <c:v>Salisbury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10.54'!$AB$15:$AB$33</c:f>
              <c:numCache>
                <c:formatCode>0.0%</c:formatCode>
                <c:ptCount val="19"/>
                <c:pt idx="0">
                  <c:v>1.4690117252931323E-2</c:v>
                </c:pt>
                <c:pt idx="1">
                  <c:v>4.0452261306532667E-3</c:v>
                </c:pt>
                <c:pt idx="2">
                  <c:v>8.2931323283082073E-2</c:v>
                </c:pt>
                <c:pt idx="3">
                  <c:v>8.1825795644891123E-3</c:v>
                </c:pt>
                <c:pt idx="4">
                  <c:v>6.5536013400335005E-2</c:v>
                </c:pt>
                <c:pt idx="5">
                  <c:v>3.9246231155778896E-2</c:v>
                </c:pt>
                <c:pt idx="6">
                  <c:v>0.10207705192629815</c:v>
                </c:pt>
                <c:pt idx="7">
                  <c:v>6.8927973199329987E-2</c:v>
                </c:pt>
                <c:pt idx="8">
                  <c:v>5.9731993299832496E-2</c:v>
                </c:pt>
                <c:pt idx="9">
                  <c:v>7.9815745393634844E-3</c:v>
                </c:pt>
                <c:pt idx="10">
                  <c:v>3.0259631490787271E-2</c:v>
                </c:pt>
                <c:pt idx="11">
                  <c:v>1.2922948073701843E-2</c:v>
                </c:pt>
                <c:pt idx="12">
                  <c:v>4.9874371859296482E-2</c:v>
                </c:pt>
                <c:pt idx="13">
                  <c:v>0.12773869346733668</c:v>
                </c:pt>
                <c:pt idx="14">
                  <c:v>5.5318257956448909E-2</c:v>
                </c:pt>
                <c:pt idx="15">
                  <c:v>5.1281407035175877E-2</c:v>
                </c:pt>
                <c:pt idx="16">
                  <c:v>0.14896147403685092</c:v>
                </c:pt>
                <c:pt idx="17">
                  <c:v>1.2177554438860972E-2</c:v>
                </c:pt>
                <c:pt idx="18">
                  <c:v>3.9690117252931326E-2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13-42E7-9192-E6CA5A79183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13-42E7-9192-E6CA5A791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10.54'!$S$63:$S$79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10.54'!$Z$44:$Z$60</c:f>
              <c:numCache>
                <c:formatCode>#,##0</c:formatCode>
                <c:ptCount val="17"/>
                <c:pt idx="0">
                  <c:v>64</c:v>
                </c:pt>
                <c:pt idx="1">
                  <c:v>1205</c:v>
                </c:pt>
                <c:pt idx="2">
                  <c:v>3750</c:v>
                </c:pt>
                <c:pt idx="3">
                  <c:v>7134</c:v>
                </c:pt>
                <c:pt idx="4">
                  <c:v>10077</c:v>
                </c:pt>
                <c:pt idx="5">
                  <c:v>8360</c:v>
                </c:pt>
                <c:pt idx="6">
                  <c:v>7613</c:v>
                </c:pt>
                <c:pt idx="7">
                  <c:v>6381</c:v>
                </c:pt>
                <c:pt idx="8">
                  <c:v>5249</c:v>
                </c:pt>
                <c:pt idx="9">
                  <c:v>4993</c:v>
                </c:pt>
                <c:pt idx="10">
                  <c:v>4085</c:v>
                </c:pt>
                <c:pt idx="11">
                  <c:v>3010</c:v>
                </c:pt>
                <c:pt idx="12">
                  <c:v>1405</c:v>
                </c:pt>
                <c:pt idx="13">
                  <c:v>460</c:v>
                </c:pt>
                <c:pt idx="14">
                  <c:v>137</c:v>
                </c:pt>
                <c:pt idx="15">
                  <c:v>41</c:v>
                </c:pt>
                <c:pt idx="1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82-4179-A29A-F7868F79A08B}"/>
            </c:ext>
          </c:extLst>
        </c:ser>
        <c:ser>
          <c:idx val="1"/>
          <c:order val="1"/>
          <c:tx>
            <c:strRef>
              <c:f>'Table 10.54'!$S$62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10.54'!$S$63:$S$79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10.54'!$Z$63:$Z$79</c:f>
              <c:numCache>
                <c:formatCode>#,##0</c:formatCode>
                <c:ptCount val="17"/>
                <c:pt idx="0">
                  <c:v>119</c:v>
                </c:pt>
                <c:pt idx="1">
                  <c:v>1520</c:v>
                </c:pt>
                <c:pt idx="2">
                  <c:v>3595</c:v>
                </c:pt>
                <c:pt idx="3">
                  <c:v>6188</c:v>
                </c:pt>
                <c:pt idx="4">
                  <c:v>8053</c:v>
                </c:pt>
                <c:pt idx="5">
                  <c:v>7069</c:v>
                </c:pt>
                <c:pt idx="6">
                  <c:v>6416</c:v>
                </c:pt>
                <c:pt idx="7">
                  <c:v>5330</c:v>
                </c:pt>
                <c:pt idx="8">
                  <c:v>4598</c:v>
                </c:pt>
                <c:pt idx="9">
                  <c:v>4360</c:v>
                </c:pt>
                <c:pt idx="10">
                  <c:v>3733</c:v>
                </c:pt>
                <c:pt idx="11">
                  <c:v>2670</c:v>
                </c:pt>
                <c:pt idx="12">
                  <c:v>1193</c:v>
                </c:pt>
                <c:pt idx="13">
                  <c:v>330</c:v>
                </c:pt>
                <c:pt idx="14">
                  <c:v>84</c:v>
                </c:pt>
                <c:pt idx="15">
                  <c:v>47</c:v>
                </c:pt>
                <c:pt idx="16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82-4179-A29A-F7868F79A0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10.54'!$Z$83:$Z$90</c:f>
              <c:numCache>
                <c:formatCode>#,##0</c:formatCode>
                <c:ptCount val="8"/>
                <c:pt idx="0">
                  <c:v>3509</c:v>
                </c:pt>
                <c:pt idx="1">
                  <c:v>4117</c:v>
                </c:pt>
                <c:pt idx="2">
                  <c:v>7156</c:v>
                </c:pt>
                <c:pt idx="3">
                  <c:v>3152</c:v>
                </c:pt>
                <c:pt idx="4">
                  <c:v>2087</c:v>
                </c:pt>
                <c:pt idx="5">
                  <c:v>2316</c:v>
                </c:pt>
                <c:pt idx="6">
                  <c:v>5478</c:v>
                </c:pt>
                <c:pt idx="7">
                  <c:v>7545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E1-4FD4-BAC3-8AE05DD07B2B}"/>
            </c:ext>
          </c:extLst>
        </c:ser>
        <c:ser>
          <c:idx val="1"/>
          <c:order val="1"/>
          <c:tx>
            <c:strRef>
              <c:f>'Table 10.54'!$S$92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10.54'!$S$83:$S$90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10.54'!$Z$93:$Z$100</c:f>
              <c:numCache>
                <c:formatCode>#,##0</c:formatCode>
                <c:ptCount val="8"/>
                <c:pt idx="0">
                  <c:v>2593</c:v>
                </c:pt>
                <c:pt idx="1">
                  <c:v>5456</c:v>
                </c:pt>
                <c:pt idx="2">
                  <c:v>1482</c:v>
                </c:pt>
                <c:pt idx="3">
                  <c:v>7610</c:v>
                </c:pt>
                <c:pt idx="4">
                  <c:v>5966</c:v>
                </c:pt>
                <c:pt idx="5">
                  <c:v>3775</c:v>
                </c:pt>
                <c:pt idx="6">
                  <c:v>488</c:v>
                </c:pt>
                <c:pt idx="7">
                  <c:v>4322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E1-4FD4-BAC3-8AE05DD07B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10.6'!$Y$83:$Y$90</c:f>
              <c:numCache>
                <c:formatCode>#,##0</c:formatCode>
                <c:ptCount val="8"/>
                <c:pt idx="0">
                  <c:v>777</c:v>
                </c:pt>
                <c:pt idx="1">
                  <c:v>713</c:v>
                </c:pt>
                <c:pt idx="2">
                  <c:v>1308</c:v>
                </c:pt>
                <c:pt idx="3">
                  <c:v>290</c:v>
                </c:pt>
                <c:pt idx="4">
                  <c:v>236</c:v>
                </c:pt>
                <c:pt idx="5">
                  <c:v>279</c:v>
                </c:pt>
                <c:pt idx="6">
                  <c:v>738</c:v>
                </c:pt>
                <c:pt idx="7">
                  <c:v>1454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12-4C36-9028-CDF1F37C1AB8}"/>
            </c:ext>
          </c:extLst>
        </c:ser>
        <c:ser>
          <c:idx val="1"/>
          <c:order val="1"/>
          <c:tx>
            <c:strRef>
              <c:f>'Table 10.6'!$S$92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10.6'!$Y$93:$Y$100</c:f>
              <c:numCache>
                <c:formatCode>#,##0</c:formatCode>
                <c:ptCount val="8"/>
                <c:pt idx="0">
                  <c:v>529</c:v>
                </c:pt>
                <c:pt idx="1">
                  <c:v>1206</c:v>
                </c:pt>
                <c:pt idx="2">
                  <c:v>282</c:v>
                </c:pt>
                <c:pt idx="3">
                  <c:v>1072</c:v>
                </c:pt>
                <c:pt idx="4">
                  <c:v>1055</c:v>
                </c:pt>
                <c:pt idx="5">
                  <c:v>578</c:v>
                </c:pt>
                <c:pt idx="6">
                  <c:v>87</c:v>
                </c:pt>
                <c:pt idx="7">
                  <c:v>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12-4C36-9028-CDF1F37C1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10.54'!$S$1</c:f>
              <c:strCache>
                <c:ptCount val="1"/>
                <c:pt idx="0">
                  <c:v>Salisbury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10.54'!$V$8:$Z$8</c:f>
              <c:numCache>
                <c:formatCode>#,##0</c:formatCode>
                <c:ptCount val="5"/>
                <c:pt idx="0">
                  <c:v>44229</c:v>
                </c:pt>
                <c:pt idx="1">
                  <c:v>45077</c:v>
                </c:pt>
                <c:pt idx="2">
                  <c:v>44723.47</c:v>
                </c:pt>
                <c:pt idx="3">
                  <c:v>45782</c:v>
                </c:pt>
                <c:pt idx="4">
                  <c:v>44826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60-458A-9E54-335B3EEEEB5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42727.89</c:v>
                </c:pt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60-458A-9E54-335B3EEEEB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10.55'!$S$4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10.55'!$U$4:$Y$4</c:f>
              <c:numCache>
                <c:formatCode>#,##0</c:formatCode>
                <c:ptCount val="5"/>
                <c:pt idx="1">
                  <c:v>2041</c:v>
                </c:pt>
                <c:pt idx="2">
                  <c:v>1823</c:v>
                </c:pt>
                <c:pt idx="3">
                  <c:v>1930</c:v>
                </c:pt>
                <c:pt idx="4">
                  <c:v>1913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60-4C2A-B20C-11D606096BFA}"/>
            </c:ext>
          </c:extLst>
        </c:ser>
        <c:ser>
          <c:idx val="1"/>
          <c:order val="1"/>
          <c:tx>
            <c:strRef>
              <c:f>'Table 10.55'!$S$7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10.55'!$U$7:$Y$7</c:f>
              <c:numCache>
                <c:formatCode>#,##0</c:formatCode>
                <c:ptCount val="5"/>
                <c:pt idx="1">
                  <c:v>1353</c:v>
                </c:pt>
                <c:pt idx="2">
                  <c:v>1199</c:v>
                </c:pt>
                <c:pt idx="3">
                  <c:v>1335</c:v>
                </c:pt>
                <c:pt idx="4">
                  <c:v>1273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60-4C2A-B20C-11D606096BFA}"/>
            </c:ext>
          </c:extLst>
        </c:ser>
        <c:ser>
          <c:idx val="2"/>
          <c:order val="2"/>
          <c:tx>
            <c:strRef>
              <c:f>'Table 10.55'!$S$11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10.55'!$U$11:$Y$11</c:f>
              <c:numCache>
                <c:formatCode>#,##0</c:formatCode>
                <c:ptCount val="5"/>
                <c:pt idx="1">
                  <c:v>1539</c:v>
                </c:pt>
                <c:pt idx="2">
                  <c:v>1442</c:v>
                </c:pt>
                <c:pt idx="3">
                  <c:v>1465</c:v>
                </c:pt>
                <c:pt idx="4">
                  <c:v>1454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60-4C2A-B20C-11D606096BFA}"/>
            </c:ext>
          </c:extLst>
        </c:ser>
        <c:ser>
          <c:idx val="3"/>
          <c:order val="3"/>
          <c:tx>
            <c:strRef>
              <c:f>'Table 10.55'!$S$12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10.55'!$U$12:$Y$12</c:f>
              <c:numCache>
                <c:formatCode>#,##0</c:formatCode>
                <c:ptCount val="5"/>
                <c:pt idx="1">
                  <c:v>496</c:v>
                </c:pt>
                <c:pt idx="2">
                  <c:v>377</c:v>
                </c:pt>
                <c:pt idx="3">
                  <c:v>467</c:v>
                </c:pt>
                <c:pt idx="4">
                  <c:v>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60-4C2A-B20C-11D606096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10.55'!$S$1</c:f>
              <c:strCache>
                <c:ptCount val="1"/>
                <c:pt idx="0">
                  <c:v>Southern Mallee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10.55'!$AB$15:$AB$33</c:f>
              <c:numCache>
                <c:formatCode>0.0%</c:formatCode>
                <c:ptCount val="19"/>
                <c:pt idx="0">
                  <c:v>0.29590818363273452</c:v>
                </c:pt>
                <c:pt idx="1">
                  <c:v>2.9940119760479044E-3</c:v>
                </c:pt>
                <c:pt idx="2">
                  <c:v>2.8443113772455089E-2</c:v>
                </c:pt>
                <c:pt idx="3">
                  <c:v>2.4950099800399202E-3</c:v>
                </c:pt>
                <c:pt idx="4">
                  <c:v>2.2455089820359281E-2</c:v>
                </c:pt>
                <c:pt idx="5">
                  <c:v>4.3413173652694613E-2</c:v>
                </c:pt>
                <c:pt idx="6">
                  <c:v>4.590818363273453E-2</c:v>
                </c:pt>
                <c:pt idx="7">
                  <c:v>5.3892215568862277E-2</c:v>
                </c:pt>
                <c:pt idx="8">
                  <c:v>3.6427145708582832E-2</c:v>
                </c:pt>
                <c:pt idx="9">
                  <c:v>0</c:v>
                </c:pt>
                <c:pt idx="10">
                  <c:v>7.9840319361277438E-3</c:v>
                </c:pt>
                <c:pt idx="11">
                  <c:v>3.6427145708582832E-2</c:v>
                </c:pt>
                <c:pt idx="12">
                  <c:v>1.9960079840319361E-2</c:v>
                </c:pt>
                <c:pt idx="13">
                  <c:v>6.1876247504990017E-2</c:v>
                </c:pt>
                <c:pt idx="14">
                  <c:v>4.6407185628742513E-2</c:v>
                </c:pt>
                <c:pt idx="15">
                  <c:v>5.1397205588822353E-2</c:v>
                </c:pt>
                <c:pt idx="16">
                  <c:v>7.1856287425149698E-2</c:v>
                </c:pt>
                <c:pt idx="17">
                  <c:v>3.9920159680638719E-3</c:v>
                </c:pt>
                <c:pt idx="18">
                  <c:v>2.1956087824351298E-2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7C-4F0B-B214-C9BC61EBF32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7C-4F0B-B214-C9BC61EBF3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10.55'!$S$63:$S$79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10.55'!$Y$44:$Y$60</c:f>
              <c:numCache>
                <c:formatCode>#,##0</c:formatCode>
                <c:ptCount val="17"/>
                <c:pt idx="0">
                  <c:v>4</c:v>
                </c:pt>
                <c:pt idx="1">
                  <c:v>31</c:v>
                </c:pt>
                <c:pt idx="2">
                  <c:v>55</c:v>
                </c:pt>
                <c:pt idx="3">
                  <c:v>80</c:v>
                </c:pt>
                <c:pt idx="4">
                  <c:v>115</c:v>
                </c:pt>
                <c:pt idx="5">
                  <c:v>115</c:v>
                </c:pt>
                <c:pt idx="6">
                  <c:v>66</c:v>
                </c:pt>
                <c:pt idx="7">
                  <c:v>60</c:v>
                </c:pt>
                <c:pt idx="8">
                  <c:v>82</c:v>
                </c:pt>
                <c:pt idx="9">
                  <c:v>79</c:v>
                </c:pt>
                <c:pt idx="10">
                  <c:v>81</c:v>
                </c:pt>
                <c:pt idx="11">
                  <c:v>73</c:v>
                </c:pt>
                <c:pt idx="12">
                  <c:v>64</c:v>
                </c:pt>
                <c:pt idx="13">
                  <c:v>36</c:v>
                </c:pt>
                <c:pt idx="14">
                  <c:v>11</c:v>
                </c:pt>
                <c:pt idx="15">
                  <c:v>3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E4-4A78-923D-35C0DF71645B}"/>
            </c:ext>
          </c:extLst>
        </c:ser>
        <c:ser>
          <c:idx val="1"/>
          <c:order val="1"/>
          <c:tx>
            <c:strRef>
              <c:f>'Table 10.55'!$S$62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10.55'!$S$63:$S$79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10.55'!$Y$63:$Y$79</c:f>
              <c:numCache>
                <c:formatCode>#,##0</c:formatCode>
                <c:ptCount val="17"/>
                <c:pt idx="0">
                  <c:v>1</c:v>
                </c:pt>
                <c:pt idx="1">
                  <c:v>23</c:v>
                </c:pt>
                <c:pt idx="2">
                  <c:v>65</c:v>
                </c:pt>
                <c:pt idx="3">
                  <c:v>86</c:v>
                </c:pt>
                <c:pt idx="4">
                  <c:v>141</c:v>
                </c:pt>
                <c:pt idx="5">
                  <c:v>87</c:v>
                </c:pt>
                <c:pt idx="6">
                  <c:v>73</c:v>
                </c:pt>
                <c:pt idx="7">
                  <c:v>85</c:v>
                </c:pt>
                <c:pt idx="8">
                  <c:v>64</c:v>
                </c:pt>
                <c:pt idx="9">
                  <c:v>66</c:v>
                </c:pt>
                <c:pt idx="10">
                  <c:v>95</c:v>
                </c:pt>
                <c:pt idx="11">
                  <c:v>86</c:v>
                </c:pt>
                <c:pt idx="12">
                  <c:v>39</c:v>
                </c:pt>
                <c:pt idx="13">
                  <c:v>22</c:v>
                </c:pt>
                <c:pt idx="14">
                  <c:v>10</c:v>
                </c:pt>
                <c:pt idx="15">
                  <c:v>9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E4-4A78-923D-35C0DF716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10.55'!$S$83:$S$90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10.55'!$Y$83:$Y$90</c:f>
              <c:numCache>
                <c:formatCode>#,##0</c:formatCode>
                <c:ptCount val="8"/>
                <c:pt idx="0">
                  <c:v>72</c:v>
                </c:pt>
                <c:pt idx="1">
                  <c:v>32</c:v>
                </c:pt>
                <c:pt idx="2">
                  <c:v>87</c:v>
                </c:pt>
                <c:pt idx="3">
                  <c:v>10</c:v>
                </c:pt>
                <c:pt idx="4">
                  <c:v>3</c:v>
                </c:pt>
                <c:pt idx="5">
                  <c:v>19</c:v>
                </c:pt>
                <c:pt idx="6">
                  <c:v>75</c:v>
                </c:pt>
                <c:pt idx="7">
                  <c:v>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DC-4CAD-98AE-5C20B607EE64}"/>
            </c:ext>
          </c:extLst>
        </c:ser>
        <c:ser>
          <c:idx val="1"/>
          <c:order val="1"/>
          <c:tx>
            <c:strRef>
              <c:f>'Table 10.55'!$S$92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10.55'!$S$83:$S$90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10.55'!$Y$93:$Y$100</c:f>
              <c:numCache>
                <c:formatCode>#,##0</c:formatCode>
                <c:ptCount val="8"/>
                <c:pt idx="0">
                  <c:v>38</c:v>
                </c:pt>
                <c:pt idx="1">
                  <c:v>79</c:v>
                </c:pt>
                <c:pt idx="2">
                  <c:v>13</c:v>
                </c:pt>
                <c:pt idx="3">
                  <c:v>66</c:v>
                </c:pt>
                <c:pt idx="4">
                  <c:v>74</c:v>
                </c:pt>
                <c:pt idx="5">
                  <c:v>49</c:v>
                </c:pt>
                <c:pt idx="6">
                  <c:v>25</c:v>
                </c:pt>
                <c:pt idx="7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DC-4CAD-98AE-5C20B607EE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10.55'!$S$1</c:f>
              <c:strCache>
                <c:ptCount val="1"/>
                <c:pt idx="0">
                  <c:v>Southern Mallee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10.55'!$U$8:$Y$8</c:f>
              <c:numCache>
                <c:formatCode>#,##0</c:formatCode>
                <c:ptCount val="5"/>
                <c:pt idx="1">
                  <c:v>36421.5</c:v>
                </c:pt>
                <c:pt idx="2">
                  <c:v>32982.25</c:v>
                </c:pt>
                <c:pt idx="3">
                  <c:v>38825.97</c:v>
                </c:pt>
                <c:pt idx="4">
                  <c:v>42103.43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94-4C63-98B9-F7A67AF0DB4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94-4C63-98B9-F7A67AF0D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10.55'!$S$4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10.55'!$V$4:$Z$4</c:f>
              <c:numCache>
                <c:formatCode>#,##0</c:formatCode>
                <c:ptCount val="5"/>
                <c:pt idx="0">
                  <c:v>2041</c:v>
                </c:pt>
                <c:pt idx="1">
                  <c:v>1823</c:v>
                </c:pt>
                <c:pt idx="2">
                  <c:v>1930</c:v>
                </c:pt>
                <c:pt idx="3">
                  <c:v>1913</c:v>
                </c:pt>
                <c:pt idx="4">
                  <c:v>2005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FC-4FDF-86FC-00FDF842CB75}"/>
            </c:ext>
          </c:extLst>
        </c:ser>
        <c:ser>
          <c:idx val="1"/>
          <c:order val="1"/>
          <c:tx>
            <c:strRef>
              <c:f>'Table 10.55'!$S$7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10.55'!$V$7:$Z$7</c:f>
              <c:numCache>
                <c:formatCode>#,##0</c:formatCode>
                <c:ptCount val="5"/>
                <c:pt idx="0">
                  <c:v>1353</c:v>
                </c:pt>
                <c:pt idx="1">
                  <c:v>1199</c:v>
                </c:pt>
                <c:pt idx="2">
                  <c:v>1335</c:v>
                </c:pt>
                <c:pt idx="3">
                  <c:v>1273</c:v>
                </c:pt>
                <c:pt idx="4">
                  <c:v>1329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FC-4FDF-86FC-00FDF842CB75}"/>
            </c:ext>
          </c:extLst>
        </c:ser>
        <c:ser>
          <c:idx val="2"/>
          <c:order val="2"/>
          <c:tx>
            <c:strRef>
              <c:f>'Table 10.55'!$S$11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10.55'!$V$11:$Z$11</c:f>
              <c:numCache>
                <c:formatCode>#,##0</c:formatCode>
                <c:ptCount val="5"/>
                <c:pt idx="0">
                  <c:v>1539</c:v>
                </c:pt>
                <c:pt idx="1">
                  <c:v>1442</c:v>
                </c:pt>
                <c:pt idx="2">
                  <c:v>1465</c:v>
                </c:pt>
                <c:pt idx="3">
                  <c:v>1454</c:v>
                </c:pt>
                <c:pt idx="4">
                  <c:v>1571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FC-4FDF-86FC-00FDF842CB75}"/>
            </c:ext>
          </c:extLst>
        </c:ser>
        <c:ser>
          <c:idx val="3"/>
          <c:order val="3"/>
          <c:tx>
            <c:strRef>
              <c:f>'Table 10.55'!$S$12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10.55'!$V$12:$Z$12</c:f>
              <c:numCache>
                <c:formatCode>#,##0</c:formatCode>
                <c:ptCount val="5"/>
                <c:pt idx="0">
                  <c:v>496</c:v>
                </c:pt>
                <c:pt idx="1">
                  <c:v>377</c:v>
                </c:pt>
                <c:pt idx="2">
                  <c:v>467</c:v>
                </c:pt>
                <c:pt idx="3">
                  <c:v>459</c:v>
                </c:pt>
                <c:pt idx="4">
                  <c:v>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4FC-4FDF-86FC-00FDF842CB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10.55'!$S$1</c:f>
              <c:strCache>
                <c:ptCount val="1"/>
                <c:pt idx="0">
                  <c:v>Southern Mallee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10.55'!$AB$15:$AB$33</c:f>
              <c:numCache>
                <c:formatCode>0.0%</c:formatCode>
                <c:ptCount val="19"/>
                <c:pt idx="0">
                  <c:v>0.29590818363273452</c:v>
                </c:pt>
                <c:pt idx="1">
                  <c:v>2.9940119760479044E-3</c:v>
                </c:pt>
                <c:pt idx="2">
                  <c:v>2.8443113772455089E-2</c:v>
                </c:pt>
                <c:pt idx="3">
                  <c:v>2.4950099800399202E-3</c:v>
                </c:pt>
                <c:pt idx="4">
                  <c:v>2.2455089820359281E-2</c:v>
                </c:pt>
                <c:pt idx="5">
                  <c:v>4.3413173652694613E-2</c:v>
                </c:pt>
                <c:pt idx="6">
                  <c:v>4.590818363273453E-2</c:v>
                </c:pt>
                <c:pt idx="7">
                  <c:v>5.3892215568862277E-2</c:v>
                </c:pt>
                <c:pt idx="8">
                  <c:v>3.6427145708582832E-2</c:v>
                </c:pt>
                <c:pt idx="9">
                  <c:v>0</c:v>
                </c:pt>
                <c:pt idx="10">
                  <c:v>7.9840319361277438E-3</c:v>
                </c:pt>
                <c:pt idx="11">
                  <c:v>3.6427145708582832E-2</c:v>
                </c:pt>
                <c:pt idx="12">
                  <c:v>1.9960079840319361E-2</c:v>
                </c:pt>
                <c:pt idx="13">
                  <c:v>6.1876247504990017E-2</c:v>
                </c:pt>
                <c:pt idx="14">
                  <c:v>4.6407185628742513E-2</c:v>
                </c:pt>
                <c:pt idx="15">
                  <c:v>5.1397205588822353E-2</c:v>
                </c:pt>
                <c:pt idx="16">
                  <c:v>7.1856287425149698E-2</c:v>
                </c:pt>
                <c:pt idx="17">
                  <c:v>3.9920159680638719E-3</c:v>
                </c:pt>
                <c:pt idx="18">
                  <c:v>2.1956087824351298E-2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47-4020-9B0D-4045A90B7B6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47-4020-9B0D-4045A90B7B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10.55'!$S$63:$S$79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10.55'!$Z$44:$Z$60</c:f>
              <c:numCache>
                <c:formatCode>#,##0</c:formatCode>
                <c:ptCount val="17"/>
                <c:pt idx="0">
                  <c:v>9</c:v>
                </c:pt>
                <c:pt idx="1">
                  <c:v>38</c:v>
                </c:pt>
                <c:pt idx="2">
                  <c:v>72</c:v>
                </c:pt>
                <c:pt idx="3">
                  <c:v>84</c:v>
                </c:pt>
                <c:pt idx="4">
                  <c:v>142</c:v>
                </c:pt>
                <c:pt idx="5">
                  <c:v>113</c:v>
                </c:pt>
                <c:pt idx="6">
                  <c:v>79</c:v>
                </c:pt>
                <c:pt idx="7">
                  <c:v>69</c:v>
                </c:pt>
                <c:pt idx="8">
                  <c:v>84</c:v>
                </c:pt>
                <c:pt idx="9">
                  <c:v>60</c:v>
                </c:pt>
                <c:pt idx="10">
                  <c:v>88</c:v>
                </c:pt>
                <c:pt idx="11">
                  <c:v>73</c:v>
                </c:pt>
                <c:pt idx="12">
                  <c:v>52</c:v>
                </c:pt>
                <c:pt idx="13">
                  <c:v>33</c:v>
                </c:pt>
                <c:pt idx="14">
                  <c:v>11</c:v>
                </c:pt>
                <c:pt idx="15">
                  <c:v>7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8E-41CB-BEC7-503E3C0DD4D8}"/>
            </c:ext>
          </c:extLst>
        </c:ser>
        <c:ser>
          <c:idx val="1"/>
          <c:order val="1"/>
          <c:tx>
            <c:strRef>
              <c:f>'Table 10.55'!$S$62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10.55'!$S$63:$S$79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10.55'!$Z$63:$Z$79</c:f>
              <c:numCache>
                <c:formatCode>#,##0</c:formatCode>
                <c:ptCount val="17"/>
                <c:pt idx="0">
                  <c:v>8</c:v>
                </c:pt>
                <c:pt idx="1">
                  <c:v>35</c:v>
                </c:pt>
                <c:pt idx="2">
                  <c:v>85</c:v>
                </c:pt>
                <c:pt idx="3">
                  <c:v>69</c:v>
                </c:pt>
                <c:pt idx="4">
                  <c:v>134</c:v>
                </c:pt>
                <c:pt idx="5">
                  <c:v>89</c:v>
                </c:pt>
                <c:pt idx="6">
                  <c:v>89</c:v>
                </c:pt>
                <c:pt idx="7">
                  <c:v>93</c:v>
                </c:pt>
                <c:pt idx="8">
                  <c:v>73</c:v>
                </c:pt>
                <c:pt idx="9">
                  <c:v>64</c:v>
                </c:pt>
                <c:pt idx="10">
                  <c:v>88</c:v>
                </c:pt>
                <c:pt idx="11">
                  <c:v>78</c:v>
                </c:pt>
                <c:pt idx="12">
                  <c:v>38</c:v>
                </c:pt>
                <c:pt idx="13">
                  <c:v>20</c:v>
                </c:pt>
                <c:pt idx="14">
                  <c:v>11</c:v>
                </c:pt>
                <c:pt idx="15">
                  <c:v>8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8E-41CB-BEC7-503E3C0DD4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10.55'!$Z$83:$Z$90</c:f>
              <c:numCache>
                <c:formatCode>#,##0</c:formatCode>
                <c:ptCount val="8"/>
                <c:pt idx="0">
                  <c:v>78</c:v>
                </c:pt>
                <c:pt idx="1">
                  <c:v>35</c:v>
                </c:pt>
                <c:pt idx="2">
                  <c:v>95</c:v>
                </c:pt>
                <c:pt idx="3">
                  <c:v>6</c:v>
                </c:pt>
                <c:pt idx="4">
                  <c:v>6</c:v>
                </c:pt>
                <c:pt idx="5">
                  <c:v>22</c:v>
                </c:pt>
                <c:pt idx="6">
                  <c:v>88</c:v>
                </c:pt>
                <c:pt idx="7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16-4B6B-81E7-040C8F69E47D}"/>
            </c:ext>
          </c:extLst>
        </c:ser>
        <c:ser>
          <c:idx val="1"/>
          <c:order val="1"/>
          <c:tx>
            <c:strRef>
              <c:f>'Table 10.55'!$S$92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10.55'!$S$83:$S$90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10.55'!$Z$93:$Z$100</c:f>
              <c:numCache>
                <c:formatCode>#,##0</c:formatCode>
                <c:ptCount val="8"/>
                <c:pt idx="0">
                  <c:v>35</c:v>
                </c:pt>
                <c:pt idx="1">
                  <c:v>82</c:v>
                </c:pt>
                <c:pt idx="2">
                  <c:v>20</c:v>
                </c:pt>
                <c:pt idx="3">
                  <c:v>78</c:v>
                </c:pt>
                <c:pt idx="4">
                  <c:v>65</c:v>
                </c:pt>
                <c:pt idx="5">
                  <c:v>40</c:v>
                </c:pt>
                <c:pt idx="6">
                  <c:v>27</c:v>
                </c:pt>
                <c:pt idx="7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16-4B6B-81E7-040C8F69E4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10.6'!$S$1</c:f>
              <c:strCache>
                <c:ptCount val="1"/>
                <c:pt idx="0">
                  <c:v>Barossa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10.6'!$U$8:$Y$8</c:f>
              <c:numCache>
                <c:formatCode>#,##0</c:formatCode>
                <c:ptCount val="5"/>
                <c:pt idx="1">
                  <c:v>43233.35</c:v>
                </c:pt>
                <c:pt idx="2">
                  <c:v>44925.45</c:v>
                </c:pt>
                <c:pt idx="3">
                  <c:v>44617.74</c:v>
                </c:pt>
                <c:pt idx="4">
                  <c:v>46463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E8-44B3-A98E-1422494257C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E8-44B3-A98E-142249425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10.55'!$S$1</c:f>
              <c:strCache>
                <c:ptCount val="1"/>
                <c:pt idx="0">
                  <c:v>Southern Mallee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10.55'!$V$8:$Z$8</c:f>
              <c:numCache>
                <c:formatCode>#,##0</c:formatCode>
                <c:ptCount val="5"/>
                <c:pt idx="0">
                  <c:v>36421.5</c:v>
                </c:pt>
                <c:pt idx="1">
                  <c:v>32982.25</c:v>
                </c:pt>
                <c:pt idx="2">
                  <c:v>38825.97</c:v>
                </c:pt>
                <c:pt idx="3">
                  <c:v>42103.43</c:v>
                </c:pt>
                <c:pt idx="4">
                  <c:v>39831.07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91-4A57-9D67-4E6D7F06AFC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42727.89</c:v>
                </c:pt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91-4A57-9D67-4E6D7F06A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10.56'!$S$4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10.56'!$U$4:$Y$4</c:f>
              <c:numCache>
                <c:formatCode>#,##0</c:formatCode>
                <c:ptCount val="5"/>
                <c:pt idx="1">
                  <c:v>1867</c:v>
                </c:pt>
                <c:pt idx="2">
                  <c:v>1689</c:v>
                </c:pt>
                <c:pt idx="3">
                  <c:v>1805</c:v>
                </c:pt>
                <c:pt idx="4">
                  <c:v>1851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DC-4BD7-B129-654351FA0BE6}"/>
            </c:ext>
          </c:extLst>
        </c:ser>
        <c:ser>
          <c:idx val="1"/>
          <c:order val="1"/>
          <c:tx>
            <c:strRef>
              <c:f>'Table 10.56'!$S$7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10.56'!$U$7:$Y$7</c:f>
              <c:numCache>
                <c:formatCode>#,##0</c:formatCode>
                <c:ptCount val="5"/>
                <c:pt idx="1">
                  <c:v>1188</c:v>
                </c:pt>
                <c:pt idx="2">
                  <c:v>1109</c:v>
                </c:pt>
                <c:pt idx="3">
                  <c:v>1179</c:v>
                </c:pt>
                <c:pt idx="4">
                  <c:v>1210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DC-4BD7-B129-654351FA0BE6}"/>
            </c:ext>
          </c:extLst>
        </c:ser>
        <c:ser>
          <c:idx val="2"/>
          <c:order val="2"/>
          <c:tx>
            <c:strRef>
              <c:f>'Table 10.56'!$S$11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10.56'!$U$11:$Y$11</c:f>
              <c:numCache>
                <c:formatCode>#,##0</c:formatCode>
                <c:ptCount val="5"/>
                <c:pt idx="1">
                  <c:v>1491</c:v>
                </c:pt>
                <c:pt idx="2">
                  <c:v>1336</c:v>
                </c:pt>
                <c:pt idx="3">
                  <c:v>1396</c:v>
                </c:pt>
                <c:pt idx="4">
                  <c:v>1480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DC-4BD7-B129-654351FA0BE6}"/>
            </c:ext>
          </c:extLst>
        </c:ser>
        <c:ser>
          <c:idx val="3"/>
          <c:order val="3"/>
          <c:tx>
            <c:strRef>
              <c:f>'Table 10.56'!$S$12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10.56'!$U$12:$Y$12</c:f>
              <c:numCache>
                <c:formatCode>#,##0</c:formatCode>
                <c:ptCount val="5"/>
                <c:pt idx="1">
                  <c:v>378</c:v>
                </c:pt>
                <c:pt idx="2">
                  <c:v>352</c:v>
                </c:pt>
                <c:pt idx="3">
                  <c:v>408</c:v>
                </c:pt>
                <c:pt idx="4">
                  <c:v>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BDC-4BD7-B129-654351FA0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10.56'!$S$1</c:f>
              <c:strCache>
                <c:ptCount val="1"/>
                <c:pt idx="0">
                  <c:v>Streaky Bay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10.56'!$AB$15:$AB$33</c:f>
              <c:numCache>
                <c:formatCode>0.0%</c:formatCode>
                <c:ptCount val="19"/>
                <c:pt idx="0">
                  <c:v>0.228009828009828</c:v>
                </c:pt>
                <c:pt idx="1">
                  <c:v>1.6707616707616706E-2</c:v>
                </c:pt>
                <c:pt idx="2">
                  <c:v>2.9484029484029485E-2</c:v>
                </c:pt>
                <c:pt idx="3">
                  <c:v>8.3538083538083532E-3</c:v>
                </c:pt>
                <c:pt idx="4">
                  <c:v>6.339066339066339E-2</c:v>
                </c:pt>
                <c:pt idx="5">
                  <c:v>1.1793611793611793E-2</c:v>
                </c:pt>
                <c:pt idx="6">
                  <c:v>7.9606879606879608E-2</c:v>
                </c:pt>
                <c:pt idx="7">
                  <c:v>8.9926289926289926E-2</c:v>
                </c:pt>
                <c:pt idx="8">
                  <c:v>4.0786240786240789E-2</c:v>
                </c:pt>
                <c:pt idx="9">
                  <c:v>2.9484029484029483E-3</c:v>
                </c:pt>
                <c:pt idx="10">
                  <c:v>9.8280098280098278E-3</c:v>
                </c:pt>
                <c:pt idx="11">
                  <c:v>1.0810810810810811E-2</c:v>
                </c:pt>
                <c:pt idx="12">
                  <c:v>2.7027027027027029E-2</c:v>
                </c:pt>
                <c:pt idx="13">
                  <c:v>3.9312039312039311E-2</c:v>
                </c:pt>
                <c:pt idx="14">
                  <c:v>5.0122850122850122E-2</c:v>
                </c:pt>
                <c:pt idx="15">
                  <c:v>6.6830466830466825E-2</c:v>
                </c:pt>
                <c:pt idx="16">
                  <c:v>8.1081081081081086E-2</c:v>
                </c:pt>
                <c:pt idx="17">
                  <c:v>6.8796068796068794E-3</c:v>
                </c:pt>
                <c:pt idx="18">
                  <c:v>2.6044226044226043E-2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CD-4343-B140-81EFC69295A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CD-4343-B140-81EFC6929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10.56'!$S$63:$S$79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10.56'!$Y$44:$Y$60</c:f>
              <c:numCache>
                <c:formatCode>#,##0</c:formatCode>
                <c:ptCount val="17"/>
                <c:pt idx="0">
                  <c:v>2</c:v>
                </c:pt>
                <c:pt idx="1">
                  <c:v>22</c:v>
                </c:pt>
                <c:pt idx="2">
                  <c:v>79</c:v>
                </c:pt>
                <c:pt idx="3">
                  <c:v>64</c:v>
                </c:pt>
                <c:pt idx="4">
                  <c:v>113</c:v>
                </c:pt>
                <c:pt idx="5">
                  <c:v>71</c:v>
                </c:pt>
                <c:pt idx="6">
                  <c:v>107</c:v>
                </c:pt>
                <c:pt idx="7">
                  <c:v>70</c:v>
                </c:pt>
                <c:pt idx="8">
                  <c:v>87</c:v>
                </c:pt>
                <c:pt idx="9">
                  <c:v>66</c:v>
                </c:pt>
                <c:pt idx="10">
                  <c:v>79</c:v>
                </c:pt>
                <c:pt idx="11">
                  <c:v>112</c:v>
                </c:pt>
                <c:pt idx="12">
                  <c:v>71</c:v>
                </c:pt>
                <c:pt idx="13">
                  <c:v>27</c:v>
                </c:pt>
                <c:pt idx="14">
                  <c:v>15</c:v>
                </c:pt>
                <c:pt idx="15">
                  <c:v>7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11-433D-A563-FA6A359E3E72}"/>
            </c:ext>
          </c:extLst>
        </c:ser>
        <c:ser>
          <c:idx val="1"/>
          <c:order val="1"/>
          <c:tx>
            <c:strRef>
              <c:f>'Table 10.56'!$S$62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10.56'!$S$63:$S$79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10.56'!$Y$63:$Y$79</c:f>
              <c:numCache>
                <c:formatCode>#,##0</c:formatCode>
                <c:ptCount val="17"/>
                <c:pt idx="0">
                  <c:v>0</c:v>
                </c:pt>
                <c:pt idx="1">
                  <c:v>16</c:v>
                </c:pt>
                <c:pt idx="2">
                  <c:v>52</c:v>
                </c:pt>
                <c:pt idx="3">
                  <c:v>56</c:v>
                </c:pt>
                <c:pt idx="4">
                  <c:v>102</c:v>
                </c:pt>
                <c:pt idx="5">
                  <c:v>74</c:v>
                </c:pt>
                <c:pt idx="6">
                  <c:v>74</c:v>
                </c:pt>
                <c:pt idx="7">
                  <c:v>77</c:v>
                </c:pt>
                <c:pt idx="8">
                  <c:v>89</c:v>
                </c:pt>
                <c:pt idx="9">
                  <c:v>95</c:v>
                </c:pt>
                <c:pt idx="10">
                  <c:v>91</c:v>
                </c:pt>
                <c:pt idx="11">
                  <c:v>69</c:v>
                </c:pt>
                <c:pt idx="12">
                  <c:v>36</c:v>
                </c:pt>
                <c:pt idx="13">
                  <c:v>9</c:v>
                </c:pt>
                <c:pt idx="14">
                  <c:v>5</c:v>
                </c:pt>
                <c:pt idx="15">
                  <c:v>5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11-433D-A563-FA6A359E3E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10.56'!$S$83:$S$90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10.56'!$Y$83:$Y$90</c:f>
              <c:numCache>
                <c:formatCode>#,##0</c:formatCode>
                <c:ptCount val="8"/>
                <c:pt idx="0">
                  <c:v>79</c:v>
                </c:pt>
                <c:pt idx="1">
                  <c:v>36</c:v>
                </c:pt>
                <c:pt idx="2">
                  <c:v>112</c:v>
                </c:pt>
                <c:pt idx="3">
                  <c:v>8</c:v>
                </c:pt>
                <c:pt idx="4">
                  <c:v>9</c:v>
                </c:pt>
                <c:pt idx="5">
                  <c:v>26</c:v>
                </c:pt>
                <c:pt idx="6">
                  <c:v>50</c:v>
                </c:pt>
                <c:pt idx="7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27-4BD1-B1E5-80FB6EBFDCE0}"/>
            </c:ext>
          </c:extLst>
        </c:ser>
        <c:ser>
          <c:idx val="1"/>
          <c:order val="1"/>
          <c:tx>
            <c:strRef>
              <c:f>'Table 10.56'!$S$92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10.56'!$S$83:$S$90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10.56'!$Y$93:$Y$100</c:f>
              <c:numCache>
                <c:formatCode>#,##0</c:formatCode>
                <c:ptCount val="8"/>
                <c:pt idx="0">
                  <c:v>37</c:v>
                </c:pt>
                <c:pt idx="1">
                  <c:v>113</c:v>
                </c:pt>
                <c:pt idx="2">
                  <c:v>24</c:v>
                </c:pt>
                <c:pt idx="3">
                  <c:v>74</c:v>
                </c:pt>
                <c:pt idx="4">
                  <c:v>70</c:v>
                </c:pt>
                <c:pt idx="5">
                  <c:v>50</c:v>
                </c:pt>
                <c:pt idx="6">
                  <c:v>6</c:v>
                </c:pt>
                <c:pt idx="7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27-4BD1-B1E5-80FB6EBFD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10.56'!$S$1</c:f>
              <c:strCache>
                <c:ptCount val="1"/>
                <c:pt idx="0">
                  <c:v>Streaky Bay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10.56'!$U$8:$Y$8</c:f>
              <c:numCache>
                <c:formatCode>#,##0</c:formatCode>
                <c:ptCount val="5"/>
                <c:pt idx="1">
                  <c:v>23678.92</c:v>
                </c:pt>
                <c:pt idx="2">
                  <c:v>26769</c:v>
                </c:pt>
                <c:pt idx="3">
                  <c:v>25288.720000000001</c:v>
                </c:pt>
                <c:pt idx="4">
                  <c:v>28902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BD-4BD4-8F4D-2AFE7E42F72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BD-4BD4-8F4D-2AFE7E42F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10.56'!$S$4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10.56'!$V$4:$Z$4</c:f>
              <c:numCache>
                <c:formatCode>#,##0</c:formatCode>
                <c:ptCount val="5"/>
                <c:pt idx="0">
                  <c:v>1867</c:v>
                </c:pt>
                <c:pt idx="1">
                  <c:v>1689</c:v>
                </c:pt>
                <c:pt idx="2">
                  <c:v>1805</c:v>
                </c:pt>
                <c:pt idx="3">
                  <c:v>1851</c:v>
                </c:pt>
                <c:pt idx="4">
                  <c:v>2033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86-4627-93E8-783B9287E7F6}"/>
            </c:ext>
          </c:extLst>
        </c:ser>
        <c:ser>
          <c:idx val="1"/>
          <c:order val="1"/>
          <c:tx>
            <c:strRef>
              <c:f>'Table 10.56'!$S$7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10.56'!$V$7:$Z$7</c:f>
              <c:numCache>
                <c:formatCode>#,##0</c:formatCode>
                <c:ptCount val="5"/>
                <c:pt idx="0">
                  <c:v>1188</c:v>
                </c:pt>
                <c:pt idx="1">
                  <c:v>1109</c:v>
                </c:pt>
                <c:pt idx="2">
                  <c:v>1179</c:v>
                </c:pt>
                <c:pt idx="3">
                  <c:v>1210</c:v>
                </c:pt>
                <c:pt idx="4">
                  <c:v>1259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86-4627-93E8-783B9287E7F6}"/>
            </c:ext>
          </c:extLst>
        </c:ser>
        <c:ser>
          <c:idx val="2"/>
          <c:order val="2"/>
          <c:tx>
            <c:strRef>
              <c:f>'Table 10.56'!$S$11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10.56'!$V$11:$Z$11</c:f>
              <c:numCache>
                <c:formatCode>#,##0</c:formatCode>
                <c:ptCount val="5"/>
                <c:pt idx="0">
                  <c:v>1491</c:v>
                </c:pt>
                <c:pt idx="1">
                  <c:v>1336</c:v>
                </c:pt>
                <c:pt idx="2">
                  <c:v>1396</c:v>
                </c:pt>
                <c:pt idx="3">
                  <c:v>1480</c:v>
                </c:pt>
                <c:pt idx="4">
                  <c:v>1633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86-4627-93E8-783B9287E7F6}"/>
            </c:ext>
          </c:extLst>
        </c:ser>
        <c:ser>
          <c:idx val="3"/>
          <c:order val="3"/>
          <c:tx>
            <c:strRef>
              <c:f>'Table 10.56'!$S$12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10.56'!$V$12:$Z$12</c:f>
              <c:numCache>
                <c:formatCode>#,##0</c:formatCode>
                <c:ptCount val="5"/>
                <c:pt idx="0">
                  <c:v>378</c:v>
                </c:pt>
                <c:pt idx="1">
                  <c:v>352</c:v>
                </c:pt>
                <c:pt idx="2">
                  <c:v>408</c:v>
                </c:pt>
                <c:pt idx="3">
                  <c:v>371</c:v>
                </c:pt>
                <c:pt idx="4">
                  <c:v>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686-4627-93E8-783B9287E7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10.56'!$S$1</c:f>
              <c:strCache>
                <c:ptCount val="1"/>
                <c:pt idx="0">
                  <c:v>Streaky Bay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10.56'!$AB$15:$AB$33</c:f>
              <c:numCache>
                <c:formatCode>0.0%</c:formatCode>
                <c:ptCount val="19"/>
                <c:pt idx="0">
                  <c:v>0.228009828009828</c:v>
                </c:pt>
                <c:pt idx="1">
                  <c:v>1.6707616707616706E-2</c:v>
                </c:pt>
                <c:pt idx="2">
                  <c:v>2.9484029484029485E-2</c:v>
                </c:pt>
                <c:pt idx="3">
                  <c:v>8.3538083538083532E-3</c:v>
                </c:pt>
                <c:pt idx="4">
                  <c:v>6.339066339066339E-2</c:v>
                </c:pt>
                <c:pt idx="5">
                  <c:v>1.1793611793611793E-2</c:v>
                </c:pt>
                <c:pt idx="6">
                  <c:v>7.9606879606879608E-2</c:v>
                </c:pt>
                <c:pt idx="7">
                  <c:v>8.9926289926289926E-2</c:v>
                </c:pt>
                <c:pt idx="8">
                  <c:v>4.0786240786240789E-2</c:v>
                </c:pt>
                <c:pt idx="9">
                  <c:v>2.9484029484029483E-3</c:v>
                </c:pt>
                <c:pt idx="10">
                  <c:v>9.8280098280098278E-3</c:v>
                </c:pt>
                <c:pt idx="11">
                  <c:v>1.0810810810810811E-2</c:v>
                </c:pt>
                <c:pt idx="12">
                  <c:v>2.7027027027027029E-2</c:v>
                </c:pt>
                <c:pt idx="13">
                  <c:v>3.9312039312039311E-2</c:v>
                </c:pt>
                <c:pt idx="14">
                  <c:v>5.0122850122850122E-2</c:v>
                </c:pt>
                <c:pt idx="15">
                  <c:v>6.6830466830466825E-2</c:v>
                </c:pt>
                <c:pt idx="16">
                  <c:v>8.1081081081081086E-2</c:v>
                </c:pt>
                <c:pt idx="17">
                  <c:v>6.8796068796068794E-3</c:v>
                </c:pt>
                <c:pt idx="18">
                  <c:v>2.6044226044226043E-2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07-409E-B6BE-C4313D4E632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07-409E-B6BE-C4313D4E63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10.56'!$S$63:$S$79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10.56'!$Z$44:$Z$60</c:f>
              <c:numCache>
                <c:formatCode>#,##0</c:formatCode>
                <c:ptCount val="17"/>
                <c:pt idx="0">
                  <c:v>7</c:v>
                </c:pt>
                <c:pt idx="1">
                  <c:v>43</c:v>
                </c:pt>
                <c:pt idx="2">
                  <c:v>64</c:v>
                </c:pt>
                <c:pt idx="3">
                  <c:v>65</c:v>
                </c:pt>
                <c:pt idx="4">
                  <c:v>133</c:v>
                </c:pt>
                <c:pt idx="5">
                  <c:v>81</c:v>
                </c:pt>
                <c:pt idx="6">
                  <c:v>113</c:v>
                </c:pt>
                <c:pt idx="7">
                  <c:v>90</c:v>
                </c:pt>
                <c:pt idx="8">
                  <c:v>96</c:v>
                </c:pt>
                <c:pt idx="9">
                  <c:v>91</c:v>
                </c:pt>
                <c:pt idx="10">
                  <c:v>79</c:v>
                </c:pt>
                <c:pt idx="11">
                  <c:v>111</c:v>
                </c:pt>
                <c:pt idx="12">
                  <c:v>82</c:v>
                </c:pt>
                <c:pt idx="13">
                  <c:v>26</c:v>
                </c:pt>
                <c:pt idx="14">
                  <c:v>13</c:v>
                </c:pt>
                <c:pt idx="15">
                  <c:v>10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63-4FAC-B7B3-5C83F4133DE7}"/>
            </c:ext>
          </c:extLst>
        </c:ser>
        <c:ser>
          <c:idx val="1"/>
          <c:order val="1"/>
          <c:tx>
            <c:strRef>
              <c:f>'Table 10.56'!$S$62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10.56'!$S$63:$S$79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10.56'!$Z$63:$Z$79</c:f>
              <c:numCache>
                <c:formatCode>#,##0</c:formatCode>
                <c:ptCount val="17"/>
                <c:pt idx="0">
                  <c:v>6</c:v>
                </c:pt>
                <c:pt idx="1">
                  <c:v>17</c:v>
                </c:pt>
                <c:pt idx="2">
                  <c:v>61</c:v>
                </c:pt>
                <c:pt idx="3">
                  <c:v>66</c:v>
                </c:pt>
                <c:pt idx="4">
                  <c:v>106</c:v>
                </c:pt>
                <c:pt idx="5">
                  <c:v>82</c:v>
                </c:pt>
                <c:pt idx="6">
                  <c:v>77</c:v>
                </c:pt>
                <c:pt idx="7">
                  <c:v>102</c:v>
                </c:pt>
                <c:pt idx="8">
                  <c:v>89</c:v>
                </c:pt>
                <c:pt idx="9">
                  <c:v>97</c:v>
                </c:pt>
                <c:pt idx="10">
                  <c:v>84</c:v>
                </c:pt>
                <c:pt idx="11">
                  <c:v>72</c:v>
                </c:pt>
                <c:pt idx="12">
                  <c:v>48</c:v>
                </c:pt>
                <c:pt idx="13">
                  <c:v>12</c:v>
                </c:pt>
                <c:pt idx="14">
                  <c:v>5</c:v>
                </c:pt>
                <c:pt idx="15">
                  <c:v>9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63-4FAC-B7B3-5C83F4133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10.56'!$Z$83:$Z$90</c:f>
              <c:numCache>
                <c:formatCode>#,##0</c:formatCode>
                <c:ptCount val="8"/>
                <c:pt idx="0">
                  <c:v>91</c:v>
                </c:pt>
                <c:pt idx="1">
                  <c:v>43</c:v>
                </c:pt>
                <c:pt idx="2">
                  <c:v>126</c:v>
                </c:pt>
                <c:pt idx="3">
                  <c:v>12</c:v>
                </c:pt>
                <c:pt idx="4">
                  <c:v>13</c:v>
                </c:pt>
                <c:pt idx="5">
                  <c:v>19</c:v>
                </c:pt>
                <c:pt idx="6">
                  <c:v>55</c:v>
                </c:pt>
                <c:pt idx="7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89-4DE6-8698-AF3EA7302601}"/>
            </c:ext>
          </c:extLst>
        </c:ser>
        <c:ser>
          <c:idx val="1"/>
          <c:order val="1"/>
          <c:tx>
            <c:strRef>
              <c:f>'Table 10.56'!$S$92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10.56'!$S$83:$S$90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10.56'!$Z$93:$Z$100</c:f>
              <c:numCache>
                <c:formatCode>#,##0</c:formatCode>
                <c:ptCount val="8"/>
                <c:pt idx="0">
                  <c:v>36</c:v>
                </c:pt>
                <c:pt idx="1">
                  <c:v>118</c:v>
                </c:pt>
                <c:pt idx="2">
                  <c:v>25</c:v>
                </c:pt>
                <c:pt idx="3">
                  <c:v>78</c:v>
                </c:pt>
                <c:pt idx="4">
                  <c:v>76</c:v>
                </c:pt>
                <c:pt idx="5">
                  <c:v>53</c:v>
                </c:pt>
                <c:pt idx="6">
                  <c:v>8</c:v>
                </c:pt>
                <c:pt idx="7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89-4DE6-8698-AF3EA73026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10.6'!$V$4:$Z$4</c:f>
              <c:numCache>
                <c:formatCode>#,##0</c:formatCode>
                <c:ptCount val="5"/>
                <c:pt idx="0">
                  <c:v>19106</c:v>
                </c:pt>
                <c:pt idx="1">
                  <c:v>18555</c:v>
                </c:pt>
                <c:pt idx="2">
                  <c:v>19165</c:v>
                </c:pt>
                <c:pt idx="3">
                  <c:v>19789</c:v>
                </c:pt>
                <c:pt idx="4">
                  <c:v>21227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96-46F8-8D1B-5FED83304C33}"/>
            </c:ext>
          </c:extLst>
        </c:ser>
        <c:ser>
          <c:idx val="1"/>
          <c:order val="1"/>
          <c:tx>
            <c:strRef>
              <c:f>'Table 10.6'!$S$7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10.6'!$V$7:$Z$7</c:f>
              <c:numCache>
                <c:formatCode>#,##0</c:formatCode>
                <c:ptCount val="5"/>
                <c:pt idx="0">
                  <c:v>13728</c:v>
                </c:pt>
                <c:pt idx="1">
                  <c:v>13269</c:v>
                </c:pt>
                <c:pt idx="2">
                  <c:v>13858</c:v>
                </c:pt>
                <c:pt idx="3">
                  <c:v>14000</c:v>
                </c:pt>
                <c:pt idx="4">
                  <c:v>14530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96-46F8-8D1B-5FED83304C33}"/>
            </c:ext>
          </c:extLst>
        </c:ser>
        <c:ser>
          <c:idx val="2"/>
          <c:order val="2"/>
          <c:tx>
            <c:strRef>
              <c:f>'Table 10.6'!$S$11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10.6'!$V$11:$Z$11</c:f>
              <c:numCache>
                <c:formatCode>#,##0</c:formatCode>
                <c:ptCount val="5"/>
                <c:pt idx="0">
                  <c:v>16413</c:v>
                </c:pt>
                <c:pt idx="1">
                  <c:v>16037</c:v>
                </c:pt>
                <c:pt idx="2">
                  <c:v>16471</c:v>
                </c:pt>
                <c:pt idx="3">
                  <c:v>17005</c:v>
                </c:pt>
                <c:pt idx="4">
                  <c:v>18442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96-46F8-8D1B-5FED83304C33}"/>
            </c:ext>
          </c:extLst>
        </c:ser>
        <c:ser>
          <c:idx val="3"/>
          <c:order val="3"/>
          <c:tx>
            <c:strRef>
              <c:f>'Table 10.6'!$S$12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10.6'!$V$12:$Z$12</c:f>
              <c:numCache>
                <c:formatCode>#,##0</c:formatCode>
                <c:ptCount val="5"/>
                <c:pt idx="0">
                  <c:v>2693</c:v>
                </c:pt>
                <c:pt idx="1">
                  <c:v>2515</c:v>
                </c:pt>
                <c:pt idx="2">
                  <c:v>2700</c:v>
                </c:pt>
                <c:pt idx="3">
                  <c:v>2784</c:v>
                </c:pt>
                <c:pt idx="4">
                  <c:v>2786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596-46F8-8D1B-5FED83304C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10.56'!$S$1</c:f>
              <c:strCache>
                <c:ptCount val="1"/>
                <c:pt idx="0">
                  <c:v>Streaky Bay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10.56'!$V$8:$Z$8</c:f>
              <c:numCache>
                <c:formatCode>#,##0</c:formatCode>
                <c:ptCount val="5"/>
                <c:pt idx="0">
                  <c:v>23678.92</c:v>
                </c:pt>
                <c:pt idx="1">
                  <c:v>26769</c:v>
                </c:pt>
                <c:pt idx="2">
                  <c:v>25288.720000000001</c:v>
                </c:pt>
                <c:pt idx="3">
                  <c:v>28902</c:v>
                </c:pt>
                <c:pt idx="4">
                  <c:v>26828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49-44AD-AF70-4EA256201EC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42727.89</c:v>
                </c:pt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49-44AD-AF70-4EA256201E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10.57'!$S$4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10.57'!$U$4:$Y$4</c:f>
              <c:numCache>
                <c:formatCode>#,##0</c:formatCode>
                <c:ptCount val="5"/>
                <c:pt idx="1">
                  <c:v>6881</c:v>
                </c:pt>
                <c:pt idx="2">
                  <c:v>6528</c:v>
                </c:pt>
                <c:pt idx="3">
                  <c:v>6733</c:v>
                </c:pt>
                <c:pt idx="4">
                  <c:v>6847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91-4C43-8A6D-4BF2ACF8B5E7}"/>
            </c:ext>
          </c:extLst>
        </c:ser>
        <c:ser>
          <c:idx val="1"/>
          <c:order val="1"/>
          <c:tx>
            <c:strRef>
              <c:f>'Table 10.57'!$S$7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10.57'!$U$7:$Y$7</c:f>
              <c:numCache>
                <c:formatCode>#,##0</c:formatCode>
                <c:ptCount val="5"/>
                <c:pt idx="1">
                  <c:v>4430</c:v>
                </c:pt>
                <c:pt idx="2">
                  <c:v>4177</c:v>
                </c:pt>
                <c:pt idx="3">
                  <c:v>4452</c:v>
                </c:pt>
                <c:pt idx="4">
                  <c:v>4460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91-4C43-8A6D-4BF2ACF8B5E7}"/>
            </c:ext>
          </c:extLst>
        </c:ser>
        <c:ser>
          <c:idx val="2"/>
          <c:order val="2"/>
          <c:tx>
            <c:strRef>
              <c:f>'Table 10.57'!$S$11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10.57'!$U$11:$Y$11</c:f>
              <c:numCache>
                <c:formatCode>#,##0</c:formatCode>
                <c:ptCount val="5"/>
                <c:pt idx="1">
                  <c:v>5492</c:v>
                </c:pt>
                <c:pt idx="2">
                  <c:v>5307</c:v>
                </c:pt>
                <c:pt idx="3">
                  <c:v>5375</c:v>
                </c:pt>
                <c:pt idx="4">
                  <c:v>5513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91-4C43-8A6D-4BF2ACF8B5E7}"/>
            </c:ext>
          </c:extLst>
        </c:ser>
        <c:ser>
          <c:idx val="3"/>
          <c:order val="3"/>
          <c:tx>
            <c:strRef>
              <c:f>'Table 10.57'!$S$12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10.57'!$U$12:$Y$12</c:f>
              <c:numCache>
                <c:formatCode>#,##0</c:formatCode>
                <c:ptCount val="5"/>
                <c:pt idx="1">
                  <c:v>1388</c:v>
                </c:pt>
                <c:pt idx="2">
                  <c:v>1220</c:v>
                </c:pt>
                <c:pt idx="3">
                  <c:v>1355</c:v>
                </c:pt>
                <c:pt idx="4">
                  <c:v>1334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691-4C43-8A6D-4BF2ACF8B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10.57'!$S$1</c:f>
              <c:strCache>
                <c:ptCount val="1"/>
                <c:pt idx="0">
                  <c:v>Tatiara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10.57'!$AB$15:$AB$33</c:f>
              <c:numCache>
                <c:formatCode>0.0%</c:formatCode>
                <c:ptCount val="19"/>
                <c:pt idx="0">
                  <c:v>0.1812033253487389</c:v>
                </c:pt>
                <c:pt idx="1">
                  <c:v>2.3953783288713543E-3</c:v>
                </c:pt>
                <c:pt idx="2">
                  <c:v>0.10088769902775821</c:v>
                </c:pt>
                <c:pt idx="3">
                  <c:v>5.3543750880653794E-3</c:v>
                </c:pt>
                <c:pt idx="4">
                  <c:v>4.424404678032972E-2</c:v>
                </c:pt>
                <c:pt idx="5">
                  <c:v>4.0862336198393689E-2</c:v>
                </c:pt>
                <c:pt idx="6">
                  <c:v>7.6370297308721996E-2</c:v>
                </c:pt>
                <c:pt idx="7">
                  <c:v>4.9457517260814432E-2</c:v>
                </c:pt>
                <c:pt idx="8">
                  <c:v>5.2839227842750455E-2</c:v>
                </c:pt>
                <c:pt idx="9">
                  <c:v>1.9726645061293505E-3</c:v>
                </c:pt>
                <c:pt idx="10">
                  <c:v>1.662674369451881E-2</c:v>
                </c:pt>
                <c:pt idx="11">
                  <c:v>9.0178948851627454E-3</c:v>
                </c:pt>
                <c:pt idx="12">
                  <c:v>2.4235592503874876E-2</c:v>
                </c:pt>
                <c:pt idx="13">
                  <c:v>7.2988586726785973E-2</c:v>
                </c:pt>
                <c:pt idx="14">
                  <c:v>3.6212484148231645E-2</c:v>
                </c:pt>
                <c:pt idx="15">
                  <c:v>4.1707763843877692E-2</c:v>
                </c:pt>
                <c:pt idx="16">
                  <c:v>7.1720445258559959E-2</c:v>
                </c:pt>
                <c:pt idx="17">
                  <c:v>3.945329012258701E-3</c:v>
                </c:pt>
                <c:pt idx="18">
                  <c:v>3.7762434831618993E-2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14-489A-BE43-41B5EE7332D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14-489A-BE43-41B5EE733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10.57'!$S$63:$S$79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10.57'!$Y$44:$Y$60</c:f>
              <c:numCache>
                <c:formatCode>#,##0</c:formatCode>
                <c:ptCount val="17"/>
                <c:pt idx="0">
                  <c:v>26</c:v>
                </c:pt>
                <c:pt idx="1">
                  <c:v>167</c:v>
                </c:pt>
                <c:pt idx="2">
                  <c:v>247</c:v>
                </c:pt>
                <c:pt idx="3">
                  <c:v>358</c:v>
                </c:pt>
                <c:pt idx="4">
                  <c:v>419</c:v>
                </c:pt>
                <c:pt idx="5">
                  <c:v>291</c:v>
                </c:pt>
                <c:pt idx="6">
                  <c:v>281</c:v>
                </c:pt>
                <c:pt idx="7">
                  <c:v>280</c:v>
                </c:pt>
                <c:pt idx="8">
                  <c:v>320</c:v>
                </c:pt>
                <c:pt idx="9">
                  <c:v>323</c:v>
                </c:pt>
                <c:pt idx="10">
                  <c:v>286</c:v>
                </c:pt>
                <c:pt idx="11">
                  <c:v>263</c:v>
                </c:pt>
                <c:pt idx="12">
                  <c:v>198</c:v>
                </c:pt>
                <c:pt idx="13">
                  <c:v>100</c:v>
                </c:pt>
                <c:pt idx="14">
                  <c:v>64</c:v>
                </c:pt>
                <c:pt idx="15">
                  <c:v>19</c:v>
                </c:pt>
                <c:pt idx="1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B9-493B-8D51-3DD95018BB24}"/>
            </c:ext>
          </c:extLst>
        </c:ser>
        <c:ser>
          <c:idx val="1"/>
          <c:order val="1"/>
          <c:tx>
            <c:strRef>
              <c:f>'Table 10.57'!$S$62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10.57'!$S$63:$S$79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10.57'!$Y$63:$Y$79</c:f>
              <c:numCache>
                <c:formatCode>#,##0</c:formatCode>
                <c:ptCount val="17"/>
                <c:pt idx="0">
                  <c:v>39</c:v>
                </c:pt>
                <c:pt idx="1">
                  <c:v>84</c:v>
                </c:pt>
                <c:pt idx="2">
                  <c:v>274</c:v>
                </c:pt>
                <c:pt idx="3">
                  <c:v>330</c:v>
                </c:pt>
                <c:pt idx="4">
                  <c:v>310</c:v>
                </c:pt>
                <c:pt idx="5">
                  <c:v>248</c:v>
                </c:pt>
                <c:pt idx="6">
                  <c:v>313</c:v>
                </c:pt>
                <c:pt idx="7">
                  <c:v>261</c:v>
                </c:pt>
                <c:pt idx="8">
                  <c:v>289</c:v>
                </c:pt>
                <c:pt idx="9">
                  <c:v>315</c:v>
                </c:pt>
                <c:pt idx="10">
                  <c:v>262</c:v>
                </c:pt>
                <c:pt idx="11">
                  <c:v>214</c:v>
                </c:pt>
                <c:pt idx="12">
                  <c:v>126</c:v>
                </c:pt>
                <c:pt idx="13">
                  <c:v>74</c:v>
                </c:pt>
                <c:pt idx="14">
                  <c:v>35</c:v>
                </c:pt>
                <c:pt idx="15">
                  <c:v>9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B9-493B-8D51-3DD95018B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10.57'!$S$83:$S$90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10.57'!$Y$83:$Y$90</c:f>
              <c:numCache>
                <c:formatCode>#,##0</c:formatCode>
                <c:ptCount val="8"/>
                <c:pt idx="0">
                  <c:v>199</c:v>
                </c:pt>
                <c:pt idx="1">
                  <c:v>92</c:v>
                </c:pt>
                <c:pt idx="2">
                  <c:v>394</c:v>
                </c:pt>
                <c:pt idx="3">
                  <c:v>27</c:v>
                </c:pt>
                <c:pt idx="4">
                  <c:v>37</c:v>
                </c:pt>
                <c:pt idx="5">
                  <c:v>81</c:v>
                </c:pt>
                <c:pt idx="6">
                  <c:v>226</c:v>
                </c:pt>
                <c:pt idx="7">
                  <c:v>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D-43F8-9C1C-03C8D7E802FD}"/>
            </c:ext>
          </c:extLst>
        </c:ser>
        <c:ser>
          <c:idx val="1"/>
          <c:order val="1"/>
          <c:tx>
            <c:strRef>
              <c:f>'Table 10.57'!$S$92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10.57'!$S$83:$S$90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10.57'!$Y$93:$Y$100</c:f>
              <c:numCache>
                <c:formatCode>#,##0</c:formatCode>
                <c:ptCount val="8"/>
                <c:pt idx="0">
                  <c:v>113</c:v>
                </c:pt>
                <c:pt idx="1">
                  <c:v>263</c:v>
                </c:pt>
                <c:pt idx="2">
                  <c:v>58</c:v>
                </c:pt>
                <c:pt idx="3">
                  <c:v>257</c:v>
                </c:pt>
                <c:pt idx="4">
                  <c:v>294</c:v>
                </c:pt>
                <c:pt idx="5">
                  <c:v>197</c:v>
                </c:pt>
                <c:pt idx="6">
                  <c:v>28</c:v>
                </c:pt>
                <c:pt idx="7">
                  <c:v>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2D-43F8-9C1C-03C8D7E80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10.57'!$S$1</c:f>
              <c:strCache>
                <c:ptCount val="1"/>
                <c:pt idx="0">
                  <c:v>Tatiara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10.57'!$U$8:$Y$8</c:f>
              <c:numCache>
                <c:formatCode>#,##0</c:formatCode>
                <c:ptCount val="5"/>
                <c:pt idx="1">
                  <c:v>30709.66</c:v>
                </c:pt>
                <c:pt idx="2">
                  <c:v>33215</c:v>
                </c:pt>
                <c:pt idx="3">
                  <c:v>29984.85</c:v>
                </c:pt>
                <c:pt idx="4">
                  <c:v>35353.5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73-4A89-A10B-A7EA1823E60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73-4A89-A10B-A7EA1823E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10.57'!$S$4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10.57'!$V$4:$Z$4</c:f>
              <c:numCache>
                <c:formatCode>#,##0</c:formatCode>
                <c:ptCount val="5"/>
                <c:pt idx="0">
                  <c:v>6881</c:v>
                </c:pt>
                <c:pt idx="1">
                  <c:v>6528</c:v>
                </c:pt>
                <c:pt idx="2">
                  <c:v>6733</c:v>
                </c:pt>
                <c:pt idx="3">
                  <c:v>6847</c:v>
                </c:pt>
                <c:pt idx="4">
                  <c:v>7094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38-42BA-AECD-F3FFFD2F0109}"/>
            </c:ext>
          </c:extLst>
        </c:ser>
        <c:ser>
          <c:idx val="1"/>
          <c:order val="1"/>
          <c:tx>
            <c:strRef>
              <c:f>'Table 10.57'!$S$7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10.57'!$V$7:$Z$7</c:f>
              <c:numCache>
                <c:formatCode>#,##0</c:formatCode>
                <c:ptCount val="5"/>
                <c:pt idx="0">
                  <c:v>4430</c:v>
                </c:pt>
                <c:pt idx="1">
                  <c:v>4177</c:v>
                </c:pt>
                <c:pt idx="2">
                  <c:v>4452</c:v>
                </c:pt>
                <c:pt idx="3">
                  <c:v>4460</c:v>
                </c:pt>
                <c:pt idx="4">
                  <c:v>4591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38-42BA-AECD-F3FFFD2F0109}"/>
            </c:ext>
          </c:extLst>
        </c:ser>
        <c:ser>
          <c:idx val="2"/>
          <c:order val="2"/>
          <c:tx>
            <c:strRef>
              <c:f>'Table 10.57'!$S$11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10.57'!$V$11:$Z$11</c:f>
              <c:numCache>
                <c:formatCode>#,##0</c:formatCode>
                <c:ptCount val="5"/>
                <c:pt idx="0">
                  <c:v>5492</c:v>
                </c:pt>
                <c:pt idx="1">
                  <c:v>5307</c:v>
                </c:pt>
                <c:pt idx="2">
                  <c:v>5375</c:v>
                </c:pt>
                <c:pt idx="3">
                  <c:v>5513</c:v>
                </c:pt>
                <c:pt idx="4">
                  <c:v>5719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38-42BA-AECD-F3FFFD2F0109}"/>
            </c:ext>
          </c:extLst>
        </c:ser>
        <c:ser>
          <c:idx val="3"/>
          <c:order val="3"/>
          <c:tx>
            <c:strRef>
              <c:f>'Table 10.57'!$S$12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10.57'!$V$12:$Z$12</c:f>
              <c:numCache>
                <c:formatCode>#,##0</c:formatCode>
                <c:ptCount val="5"/>
                <c:pt idx="0">
                  <c:v>1388</c:v>
                </c:pt>
                <c:pt idx="1">
                  <c:v>1220</c:v>
                </c:pt>
                <c:pt idx="2">
                  <c:v>1355</c:v>
                </c:pt>
                <c:pt idx="3">
                  <c:v>1334</c:v>
                </c:pt>
                <c:pt idx="4">
                  <c:v>1371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B38-42BA-AECD-F3FFFD2F0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10.57'!$S$1</c:f>
              <c:strCache>
                <c:ptCount val="1"/>
                <c:pt idx="0">
                  <c:v>Tatiara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10.57'!$AB$15:$AB$33</c:f>
              <c:numCache>
                <c:formatCode>0.0%</c:formatCode>
                <c:ptCount val="19"/>
                <c:pt idx="0">
                  <c:v>0.1812033253487389</c:v>
                </c:pt>
                <c:pt idx="1">
                  <c:v>2.3953783288713543E-3</c:v>
                </c:pt>
                <c:pt idx="2">
                  <c:v>0.10088769902775821</c:v>
                </c:pt>
                <c:pt idx="3">
                  <c:v>5.3543750880653794E-3</c:v>
                </c:pt>
                <c:pt idx="4">
                  <c:v>4.424404678032972E-2</c:v>
                </c:pt>
                <c:pt idx="5">
                  <c:v>4.0862336198393689E-2</c:v>
                </c:pt>
                <c:pt idx="6">
                  <c:v>7.6370297308721996E-2</c:v>
                </c:pt>
                <c:pt idx="7">
                  <c:v>4.9457517260814432E-2</c:v>
                </c:pt>
                <c:pt idx="8">
                  <c:v>5.2839227842750455E-2</c:v>
                </c:pt>
                <c:pt idx="9">
                  <c:v>1.9726645061293505E-3</c:v>
                </c:pt>
                <c:pt idx="10">
                  <c:v>1.662674369451881E-2</c:v>
                </c:pt>
                <c:pt idx="11">
                  <c:v>9.0178948851627454E-3</c:v>
                </c:pt>
                <c:pt idx="12">
                  <c:v>2.4235592503874876E-2</c:v>
                </c:pt>
                <c:pt idx="13">
                  <c:v>7.2988586726785973E-2</c:v>
                </c:pt>
                <c:pt idx="14">
                  <c:v>3.6212484148231645E-2</c:v>
                </c:pt>
                <c:pt idx="15">
                  <c:v>4.1707763843877692E-2</c:v>
                </c:pt>
                <c:pt idx="16">
                  <c:v>7.1720445258559959E-2</c:v>
                </c:pt>
                <c:pt idx="17">
                  <c:v>3.945329012258701E-3</c:v>
                </c:pt>
                <c:pt idx="18">
                  <c:v>3.7762434831618993E-2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69-4E78-8936-9D64D183BCB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69-4E78-8936-9D64D183B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10.57'!$S$63:$S$79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10.57'!$Z$44:$Z$60</c:f>
              <c:numCache>
                <c:formatCode>#,##0</c:formatCode>
                <c:ptCount val="17"/>
                <c:pt idx="0">
                  <c:v>24</c:v>
                </c:pt>
                <c:pt idx="1">
                  <c:v>130</c:v>
                </c:pt>
                <c:pt idx="2">
                  <c:v>252</c:v>
                </c:pt>
                <c:pt idx="3">
                  <c:v>348</c:v>
                </c:pt>
                <c:pt idx="4">
                  <c:v>496</c:v>
                </c:pt>
                <c:pt idx="5">
                  <c:v>388</c:v>
                </c:pt>
                <c:pt idx="6">
                  <c:v>295</c:v>
                </c:pt>
                <c:pt idx="7">
                  <c:v>286</c:v>
                </c:pt>
                <c:pt idx="8">
                  <c:v>284</c:v>
                </c:pt>
                <c:pt idx="9">
                  <c:v>313</c:v>
                </c:pt>
                <c:pt idx="10">
                  <c:v>274</c:v>
                </c:pt>
                <c:pt idx="11">
                  <c:v>296</c:v>
                </c:pt>
                <c:pt idx="12">
                  <c:v>203</c:v>
                </c:pt>
                <c:pt idx="13">
                  <c:v>106</c:v>
                </c:pt>
                <c:pt idx="14">
                  <c:v>60</c:v>
                </c:pt>
                <c:pt idx="15">
                  <c:v>29</c:v>
                </c:pt>
                <c:pt idx="1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69-4A3A-88B6-42F3EF25A9A4}"/>
            </c:ext>
          </c:extLst>
        </c:ser>
        <c:ser>
          <c:idx val="1"/>
          <c:order val="1"/>
          <c:tx>
            <c:strRef>
              <c:f>'Table 10.57'!$S$62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10.57'!$S$63:$S$79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10.57'!$Z$63:$Z$79</c:f>
              <c:numCache>
                <c:formatCode>#,##0</c:formatCode>
                <c:ptCount val="17"/>
                <c:pt idx="0">
                  <c:v>31</c:v>
                </c:pt>
                <c:pt idx="1">
                  <c:v>124</c:v>
                </c:pt>
                <c:pt idx="2">
                  <c:v>225</c:v>
                </c:pt>
                <c:pt idx="3">
                  <c:v>357</c:v>
                </c:pt>
                <c:pt idx="4">
                  <c:v>348</c:v>
                </c:pt>
                <c:pt idx="5">
                  <c:v>268</c:v>
                </c:pt>
                <c:pt idx="6">
                  <c:v>270</c:v>
                </c:pt>
                <c:pt idx="7">
                  <c:v>304</c:v>
                </c:pt>
                <c:pt idx="8">
                  <c:v>299</c:v>
                </c:pt>
                <c:pt idx="9">
                  <c:v>326</c:v>
                </c:pt>
                <c:pt idx="10">
                  <c:v>278</c:v>
                </c:pt>
                <c:pt idx="11">
                  <c:v>217</c:v>
                </c:pt>
                <c:pt idx="12">
                  <c:v>134</c:v>
                </c:pt>
                <c:pt idx="13">
                  <c:v>62</c:v>
                </c:pt>
                <c:pt idx="14">
                  <c:v>39</c:v>
                </c:pt>
                <c:pt idx="15">
                  <c:v>9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69-4A3A-88B6-42F3EF25A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10.57'!$Z$83:$Z$90</c:f>
              <c:numCache>
                <c:formatCode>#,##0</c:formatCode>
                <c:ptCount val="8"/>
                <c:pt idx="0">
                  <c:v>204</c:v>
                </c:pt>
                <c:pt idx="1">
                  <c:v>105</c:v>
                </c:pt>
                <c:pt idx="2">
                  <c:v>407</c:v>
                </c:pt>
                <c:pt idx="3">
                  <c:v>34</c:v>
                </c:pt>
                <c:pt idx="4">
                  <c:v>32</c:v>
                </c:pt>
                <c:pt idx="5">
                  <c:v>71</c:v>
                </c:pt>
                <c:pt idx="6">
                  <c:v>238</c:v>
                </c:pt>
                <c:pt idx="7">
                  <c:v>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93-45EC-9BEF-5D478631F46A}"/>
            </c:ext>
          </c:extLst>
        </c:ser>
        <c:ser>
          <c:idx val="1"/>
          <c:order val="1"/>
          <c:tx>
            <c:strRef>
              <c:f>'Table 10.57'!$S$92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10.57'!$S$83:$S$90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10.57'!$Z$93:$Z$100</c:f>
              <c:numCache>
                <c:formatCode>#,##0</c:formatCode>
                <c:ptCount val="8"/>
                <c:pt idx="0">
                  <c:v>116</c:v>
                </c:pt>
                <c:pt idx="1">
                  <c:v>275</c:v>
                </c:pt>
                <c:pt idx="2">
                  <c:v>62</c:v>
                </c:pt>
                <c:pt idx="3">
                  <c:v>267</c:v>
                </c:pt>
                <c:pt idx="4">
                  <c:v>287</c:v>
                </c:pt>
                <c:pt idx="5">
                  <c:v>179</c:v>
                </c:pt>
                <c:pt idx="6">
                  <c:v>21</c:v>
                </c:pt>
                <c:pt idx="7">
                  <c:v>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93-45EC-9BEF-5D478631F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10.6'!$S$1</c:f>
              <c:strCache>
                <c:ptCount val="1"/>
                <c:pt idx="0">
                  <c:v>Barossa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10.6'!$AB$15:$AB$33</c:f>
              <c:numCache>
                <c:formatCode>0.0%</c:formatCode>
                <c:ptCount val="19"/>
                <c:pt idx="0">
                  <c:v>5.6390446129928863E-2</c:v>
                </c:pt>
                <c:pt idx="1">
                  <c:v>9.9872803504970093E-3</c:v>
                </c:pt>
                <c:pt idx="2">
                  <c:v>0.15324822160456023</c:v>
                </c:pt>
                <c:pt idx="3">
                  <c:v>6.2184953125736095E-3</c:v>
                </c:pt>
                <c:pt idx="4">
                  <c:v>6.3127149385216935E-2</c:v>
                </c:pt>
                <c:pt idx="5">
                  <c:v>2.6946813021152306E-2</c:v>
                </c:pt>
                <c:pt idx="6">
                  <c:v>7.74956423422999E-2</c:v>
                </c:pt>
                <c:pt idx="7">
                  <c:v>8.022801149479436E-2</c:v>
                </c:pt>
                <c:pt idx="8">
                  <c:v>3.0809817685023791E-2</c:v>
                </c:pt>
                <c:pt idx="9">
                  <c:v>5.7473971828331839E-3</c:v>
                </c:pt>
                <c:pt idx="10">
                  <c:v>2.477976162434635E-2</c:v>
                </c:pt>
                <c:pt idx="11">
                  <c:v>1.4698261647901258E-2</c:v>
                </c:pt>
                <c:pt idx="12">
                  <c:v>4.7251142412964624E-2</c:v>
                </c:pt>
                <c:pt idx="13">
                  <c:v>7.9804023178027983E-2</c:v>
                </c:pt>
                <c:pt idx="14">
                  <c:v>4.9747962500588876E-2</c:v>
                </c:pt>
                <c:pt idx="15">
                  <c:v>7.462194375088331E-2</c:v>
                </c:pt>
                <c:pt idx="16">
                  <c:v>9.8883497432515191E-2</c:v>
                </c:pt>
                <c:pt idx="17">
                  <c:v>1.4556932208979131E-2</c:v>
                </c:pt>
                <c:pt idx="18">
                  <c:v>3.434305365807698E-2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05-482A-BEC2-414422FB0F6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05-482A-BEC2-414422FB0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10.57'!$S$1</c:f>
              <c:strCache>
                <c:ptCount val="1"/>
                <c:pt idx="0">
                  <c:v>Tatiara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10.57'!$V$8:$Z$8</c:f>
              <c:numCache>
                <c:formatCode>#,##0</c:formatCode>
                <c:ptCount val="5"/>
                <c:pt idx="0">
                  <c:v>30709.66</c:v>
                </c:pt>
                <c:pt idx="1">
                  <c:v>33215</c:v>
                </c:pt>
                <c:pt idx="2">
                  <c:v>29984.85</c:v>
                </c:pt>
                <c:pt idx="3">
                  <c:v>35353.5</c:v>
                </c:pt>
                <c:pt idx="4">
                  <c:v>38096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30-43D2-878E-7D289773EB0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42727.89</c:v>
                </c:pt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30-43D2-878E-7D289773E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10.58'!$S$4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10.58'!$U$4:$Y$4</c:f>
              <c:numCache>
                <c:formatCode>#,##0</c:formatCode>
                <c:ptCount val="5"/>
                <c:pt idx="1">
                  <c:v>74380</c:v>
                </c:pt>
                <c:pt idx="2">
                  <c:v>75181</c:v>
                </c:pt>
                <c:pt idx="3">
                  <c:v>74388</c:v>
                </c:pt>
                <c:pt idx="4">
                  <c:v>77011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CC-470A-8B05-75BE19651BFA}"/>
            </c:ext>
          </c:extLst>
        </c:ser>
        <c:ser>
          <c:idx val="1"/>
          <c:order val="1"/>
          <c:tx>
            <c:strRef>
              <c:f>'Table 10.58'!$S$7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10.58'!$U$7:$Y$7</c:f>
              <c:numCache>
                <c:formatCode>#,##0</c:formatCode>
                <c:ptCount val="5"/>
                <c:pt idx="1">
                  <c:v>55105</c:v>
                </c:pt>
                <c:pt idx="2">
                  <c:v>55624</c:v>
                </c:pt>
                <c:pt idx="3">
                  <c:v>55665</c:v>
                </c:pt>
                <c:pt idx="4">
                  <c:v>56089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CC-470A-8B05-75BE19651BFA}"/>
            </c:ext>
          </c:extLst>
        </c:ser>
        <c:ser>
          <c:idx val="2"/>
          <c:order val="2"/>
          <c:tx>
            <c:strRef>
              <c:f>'Table 10.58'!$S$11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10.58'!$U$11:$Y$11</c:f>
              <c:numCache>
                <c:formatCode>#,##0</c:formatCode>
                <c:ptCount val="5"/>
                <c:pt idx="1">
                  <c:v>67839</c:v>
                </c:pt>
                <c:pt idx="2">
                  <c:v>68419</c:v>
                </c:pt>
                <c:pt idx="3">
                  <c:v>67387</c:v>
                </c:pt>
                <c:pt idx="4">
                  <c:v>69799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CC-470A-8B05-75BE19651BFA}"/>
            </c:ext>
          </c:extLst>
        </c:ser>
        <c:ser>
          <c:idx val="3"/>
          <c:order val="3"/>
          <c:tx>
            <c:strRef>
              <c:f>'Table 10.58'!$S$12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10.58'!$U$12:$Y$12</c:f>
              <c:numCache>
                <c:formatCode>#,##0</c:formatCode>
                <c:ptCount val="5"/>
                <c:pt idx="1">
                  <c:v>6540</c:v>
                </c:pt>
                <c:pt idx="2">
                  <c:v>6766</c:v>
                </c:pt>
                <c:pt idx="3">
                  <c:v>7004</c:v>
                </c:pt>
                <c:pt idx="4">
                  <c:v>7212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DCC-470A-8B05-75BE19651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10.58'!$S$1</c:f>
              <c:strCache>
                <c:ptCount val="1"/>
                <c:pt idx="0">
                  <c:v>Tea Tree Gully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10.58'!$AB$15:$AB$33</c:f>
              <c:numCache>
                <c:formatCode>0.0%</c:formatCode>
                <c:ptCount val="19"/>
                <c:pt idx="0">
                  <c:v>4.5024869757902923E-3</c:v>
                </c:pt>
                <c:pt idx="1">
                  <c:v>5.8461610994554585E-3</c:v>
                </c:pt>
                <c:pt idx="2">
                  <c:v>6.0418189104452985E-2</c:v>
                </c:pt>
                <c:pt idx="3">
                  <c:v>7.5905801371962001E-3</c:v>
                </c:pt>
                <c:pt idx="4">
                  <c:v>7.2770561750076609E-2</c:v>
                </c:pt>
                <c:pt idx="5">
                  <c:v>3.5194832747931448E-2</c:v>
                </c:pt>
                <c:pt idx="6">
                  <c:v>0.10183635463567572</c:v>
                </c:pt>
                <c:pt idx="7">
                  <c:v>6.0677494637090122E-2</c:v>
                </c:pt>
                <c:pt idx="8">
                  <c:v>4.1182433228825345E-2</c:v>
                </c:pt>
                <c:pt idx="9">
                  <c:v>1.1114778058037292E-2</c:v>
                </c:pt>
                <c:pt idx="10">
                  <c:v>3.6750665943754271E-2</c:v>
                </c:pt>
                <c:pt idx="11">
                  <c:v>1.7114165154051061E-2</c:v>
                </c:pt>
                <c:pt idx="12">
                  <c:v>6.6771174654062848E-2</c:v>
                </c:pt>
                <c:pt idx="13">
                  <c:v>8.9083237075976526E-2</c:v>
                </c:pt>
                <c:pt idx="14">
                  <c:v>7.6117960444119656E-2</c:v>
                </c:pt>
                <c:pt idx="15">
                  <c:v>8.9342542608613656E-2</c:v>
                </c:pt>
                <c:pt idx="16">
                  <c:v>0.14934820018387118</c:v>
                </c:pt>
                <c:pt idx="17">
                  <c:v>1.6654487164376133E-2</c:v>
                </c:pt>
                <c:pt idx="18">
                  <c:v>4.0463449706513284E-2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B1-480D-B2F0-A91563C7DE1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B1-480D-B2F0-A91563C7D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10.58'!$S$63:$S$79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10.58'!$Y$44:$Y$60</c:f>
              <c:numCache>
                <c:formatCode>#,##0</c:formatCode>
                <c:ptCount val="17"/>
                <c:pt idx="0">
                  <c:v>47</c:v>
                </c:pt>
                <c:pt idx="1">
                  <c:v>890</c:v>
                </c:pt>
                <c:pt idx="2">
                  <c:v>2141</c:v>
                </c:pt>
                <c:pt idx="3">
                  <c:v>3744</c:v>
                </c:pt>
                <c:pt idx="4">
                  <c:v>4562</c:v>
                </c:pt>
                <c:pt idx="5">
                  <c:v>4199</c:v>
                </c:pt>
                <c:pt idx="6">
                  <c:v>4351</c:v>
                </c:pt>
                <c:pt idx="7">
                  <c:v>3949</c:v>
                </c:pt>
                <c:pt idx="8">
                  <c:v>3687</c:v>
                </c:pt>
                <c:pt idx="9">
                  <c:v>3572</c:v>
                </c:pt>
                <c:pt idx="10">
                  <c:v>3226</c:v>
                </c:pt>
                <c:pt idx="11">
                  <c:v>2383</c:v>
                </c:pt>
                <c:pt idx="12">
                  <c:v>1287</c:v>
                </c:pt>
                <c:pt idx="13">
                  <c:v>486</c:v>
                </c:pt>
                <c:pt idx="14">
                  <c:v>149</c:v>
                </c:pt>
                <c:pt idx="15">
                  <c:v>65</c:v>
                </c:pt>
                <c:pt idx="16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F-48C8-803E-AD7EF75CB0A7}"/>
            </c:ext>
          </c:extLst>
        </c:ser>
        <c:ser>
          <c:idx val="1"/>
          <c:order val="1"/>
          <c:tx>
            <c:strRef>
              <c:f>'Table 10.58'!$S$62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10.58'!$S$63:$S$79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10.58'!$Y$63:$Y$79</c:f>
              <c:numCache>
                <c:formatCode>#,##0</c:formatCode>
                <c:ptCount val="17"/>
                <c:pt idx="0">
                  <c:v>82</c:v>
                </c:pt>
                <c:pt idx="1">
                  <c:v>941</c:v>
                </c:pt>
                <c:pt idx="2">
                  <c:v>2524</c:v>
                </c:pt>
                <c:pt idx="3">
                  <c:v>3742</c:v>
                </c:pt>
                <c:pt idx="4">
                  <c:v>4007</c:v>
                </c:pt>
                <c:pt idx="5">
                  <c:v>3953</c:v>
                </c:pt>
                <c:pt idx="6">
                  <c:v>4256</c:v>
                </c:pt>
                <c:pt idx="7">
                  <c:v>3750</c:v>
                </c:pt>
                <c:pt idx="8">
                  <c:v>3796</c:v>
                </c:pt>
                <c:pt idx="9">
                  <c:v>3779</c:v>
                </c:pt>
                <c:pt idx="10">
                  <c:v>3264</c:v>
                </c:pt>
                <c:pt idx="11">
                  <c:v>2451</c:v>
                </c:pt>
                <c:pt idx="12">
                  <c:v>1077</c:v>
                </c:pt>
                <c:pt idx="13">
                  <c:v>340</c:v>
                </c:pt>
                <c:pt idx="14">
                  <c:v>103</c:v>
                </c:pt>
                <c:pt idx="15">
                  <c:v>80</c:v>
                </c:pt>
                <c:pt idx="16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F-48C8-803E-AD7EF75CB0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10.58'!$S$83:$S$90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10.58'!$Y$83:$Y$90</c:f>
              <c:numCache>
                <c:formatCode>#,##0</c:formatCode>
                <c:ptCount val="8"/>
                <c:pt idx="0">
                  <c:v>3469</c:v>
                </c:pt>
                <c:pt idx="1">
                  <c:v>4168</c:v>
                </c:pt>
                <c:pt idx="2">
                  <c:v>5489</c:v>
                </c:pt>
                <c:pt idx="3">
                  <c:v>2060</c:v>
                </c:pt>
                <c:pt idx="4">
                  <c:v>1840</c:v>
                </c:pt>
                <c:pt idx="5">
                  <c:v>1860</c:v>
                </c:pt>
                <c:pt idx="6">
                  <c:v>2251</c:v>
                </c:pt>
                <c:pt idx="7">
                  <c:v>2912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EF-4B2E-9718-BDB571FBDBA0}"/>
            </c:ext>
          </c:extLst>
        </c:ser>
        <c:ser>
          <c:idx val="1"/>
          <c:order val="1"/>
          <c:tx>
            <c:strRef>
              <c:f>'Table 10.58'!$S$92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10.58'!$S$83:$S$90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10.58'!$Y$93:$Y$100</c:f>
              <c:numCache>
                <c:formatCode>#,##0</c:formatCode>
                <c:ptCount val="8"/>
                <c:pt idx="0">
                  <c:v>2273</c:v>
                </c:pt>
                <c:pt idx="1">
                  <c:v>5965</c:v>
                </c:pt>
                <c:pt idx="2">
                  <c:v>951</c:v>
                </c:pt>
                <c:pt idx="3">
                  <c:v>4851</c:v>
                </c:pt>
                <c:pt idx="4">
                  <c:v>5901</c:v>
                </c:pt>
                <c:pt idx="5">
                  <c:v>2888</c:v>
                </c:pt>
                <c:pt idx="6">
                  <c:v>194</c:v>
                </c:pt>
                <c:pt idx="7">
                  <c:v>1258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EF-4B2E-9718-BDB571FBD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10.58'!$S$1</c:f>
              <c:strCache>
                <c:ptCount val="1"/>
                <c:pt idx="0">
                  <c:v>Tea Tree Gully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10.58'!$U$8:$Y$8</c:f>
              <c:numCache>
                <c:formatCode>#,##0</c:formatCode>
                <c:ptCount val="5"/>
                <c:pt idx="1">
                  <c:v>46868</c:v>
                </c:pt>
                <c:pt idx="2">
                  <c:v>48216</c:v>
                </c:pt>
                <c:pt idx="3">
                  <c:v>48483.03</c:v>
                </c:pt>
                <c:pt idx="4">
                  <c:v>50098.52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9B-47E4-86FE-FA2851A187C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9B-47E4-86FE-FA2851A18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10.58'!$S$4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10.58'!$V$4:$Z$4</c:f>
              <c:numCache>
                <c:formatCode>#,##0</c:formatCode>
                <c:ptCount val="5"/>
                <c:pt idx="0">
                  <c:v>74380</c:v>
                </c:pt>
                <c:pt idx="1">
                  <c:v>75181</c:v>
                </c:pt>
                <c:pt idx="2">
                  <c:v>74388</c:v>
                </c:pt>
                <c:pt idx="3">
                  <c:v>77011</c:v>
                </c:pt>
                <c:pt idx="4">
                  <c:v>84840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05-4722-8FEF-8A64DC06FF1C}"/>
            </c:ext>
          </c:extLst>
        </c:ser>
        <c:ser>
          <c:idx val="1"/>
          <c:order val="1"/>
          <c:tx>
            <c:strRef>
              <c:f>'Table 10.58'!$S$7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10.58'!$V$7:$Z$7</c:f>
              <c:numCache>
                <c:formatCode>#,##0</c:formatCode>
                <c:ptCount val="5"/>
                <c:pt idx="0">
                  <c:v>55105</c:v>
                </c:pt>
                <c:pt idx="1">
                  <c:v>55624</c:v>
                </c:pt>
                <c:pt idx="2">
                  <c:v>55665</c:v>
                </c:pt>
                <c:pt idx="3">
                  <c:v>56089</c:v>
                </c:pt>
                <c:pt idx="4">
                  <c:v>57976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05-4722-8FEF-8A64DC06FF1C}"/>
            </c:ext>
          </c:extLst>
        </c:ser>
        <c:ser>
          <c:idx val="2"/>
          <c:order val="2"/>
          <c:tx>
            <c:strRef>
              <c:f>'Table 10.58'!$S$11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10.58'!$V$11:$Z$11</c:f>
              <c:numCache>
                <c:formatCode>#,##0</c:formatCode>
                <c:ptCount val="5"/>
                <c:pt idx="0">
                  <c:v>67839</c:v>
                </c:pt>
                <c:pt idx="1">
                  <c:v>68419</c:v>
                </c:pt>
                <c:pt idx="2">
                  <c:v>67387</c:v>
                </c:pt>
                <c:pt idx="3">
                  <c:v>69799</c:v>
                </c:pt>
                <c:pt idx="4">
                  <c:v>77326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05-4722-8FEF-8A64DC06FF1C}"/>
            </c:ext>
          </c:extLst>
        </c:ser>
        <c:ser>
          <c:idx val="3"/>
          <c:order val="3"/>
          <c:tx>
            <c:strRef>
              <c:f>'Table 10.58'!$S$12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10.58'!$V$12:$Z$12</c:f>
              <c:numCache>
                <c:formatCode>#,##0</c:formatCode>
                <c:ptCount val="5"/>
                <c:pt idx="0">
                  <c:v>6540</c:v>
                </c:pt>
                <c:pt idx="1">
                  <c:v>6766</c:v>
                </c:pt>
                <c:pt idx="2">
                  <c:v>7004</c:v>
                </c:pt>
                <c:pt idx="3">
                  <c:v>7212</c:v>
                </c:pt>
                <c:pt idx="4">
                  <c:v>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205-4722-8FEF-8A64DC06F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10.58'!$S$1</c:f>
              <c:strCache>
                <c:ptCount val="1"/>
                <c:pt idx="0">
                  <c:v>Tea Tree Gully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10.58'!$AB$15:$AB$33</c:f>
              <c:numCache>
                <c:formatCode>0.0%</c:formatCode>
                <c:ptCount val="19"/>
                <c:pt idx="0">
                  <c:v>4.5024869757902923E-3</c:v>
                </c:pt>
                <c:pt idx="1">
                  <c:v>5.8461610994554585E-3</c:v>
                </c:pt>
                <c:pt idx="2">
                  <c:v>6.0418189104452985E-2</c:v>
                </c:pt>
                <c:pt idx="3">
                  <c:v>7.5905801371962001E-3</c:v>
                </c:pt>
                <c:pt idx="4">
                  <c:v>7.2770561750076609E-2</c:v>
                </c:pt>
                <c:pt idx="5">
                  <c:v>3.5194832747931448E-2</c:v>
                </c:pt>
                <c:pt idx="6">
                  <c:v>0.10183635463567572</c:v>
                </c:pt>
                <c:pt idx="7">
                  <c:v>6.0677494637090122E-2</c:v>
                </c:pt>
                <c:pt idx="8">
                  <c:v>4.1182433228825345E-2</c:v>
                </c:pt>
                <c:pt idx="9">
                  <c:v>1.1114778058037292E-2</c:v>
                </c:pt>
                <c:pt idx="10">
                  <c:v>3.6750665943754271E-2</c:v>
                </c:pt>
                <c:pt idx="11">
                  <c:v>1.7114165154051061E-2</c:v>
                </c:pt>
                <c:pt idx="12">
                  <c:v>6.6771174654062848E-2</c:v>
                </c:pt>
                <c:pt idx="13">
                  <c:v>8.9083237075976526E-2</c:v>
                </c:pt>
                <c:pt idx="14">
                  <c:v>7.6117960444119656E-2</c:v>
                </c:pt>
                <c:pt idx="15">
                  <c:v>8.9342542608613656E-2</c:v>
                </c:pt>
                <c:pt idx="16">
                  <c:v>0.14934820018387118</c:v>
                </c:pt>
                <c:pt idx="17">
                  <c:v>1.6654487164376133E-2</c:v>
                </c:pt>
                <c:pt idx="18">
                  <c:v>4.0463449706513284E-2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62-481C-8CC7-711EB9A65E4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62-481C-8CC7-711EB9A65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10.58'!$S$63:$S$79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10.58'!$Z$44:$Z$60</c:f>
              <c:numCache>
                <c:formatCode>#,##0</c:formatCode>
                <c:ptCount val="17"/>
                <c:pt idx="0">
                  <c:v>43</c:v>
                </c:pt>
                <c:pt idx="1">
                  <c:v>1081</c:v>
                </c:pt>
                <c:pt idx="2">
                  <c:v>2584</c:v>
                </c:pt>
                <c:pt idx="3">
                  <c:v>4179</c:v>
                </c:pt>
                <c:pt idx="4">
                  <c:v>5297</c:v>
                </c:pt>
                <c:pt idx="5">
                  <c:v>4706</c:v>
                </c:pt>
                <c:pt idx="6">
                  <c:v>4777</c:v>
                </c:pt>
                <c:pt idx="7">
                  <c:v>4259</c:v>
                </c:pt>
                <c:pt idx="8">
                  <c:v>3809</c:v>
                </c:pt>
                <c:pt idx="9">
                  <c:v>3781</c:v>
                </c:pt>
                <c:pt idx="10">
                  <c:v>3279</c:v>
                </c:pt>
                <c:pt idx="11">
                  <c:v>2605</c:v>
                </c:pt>
                <c:pt idx="12">
                  <c:v>1406</c:v>
                </c:pt>
                <c:pt idx="13">
                  <c:v>543</c:v>
                </c:pt>
                <c:pt idx="14">
                  <c:v>195</c:v>
                </c:pt>
                <c:pt idx="15">
                  <c:v>62</c:v>
                </c:pt>
                <c:pt idx="16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6B-41AE-B404-4AD9F0FEA67E}"/>
            </c:ext>
          </c:extLst>
        </c:ser>
        <c:ser>
          <c:idx val="1"/>
          <c:order val="1"/>
          <c:tx>
            <c:strRef>
              <c:f>'Table 10.58'!$S$62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10.58'!$S$63:$S$79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10.58'!$Z$63:$Z$79</c:f>
              <c:numCache>
                <c:formatCode>#,##0</c:formatCode>
                <c:ptCount val="17"/>
                <c:pt idx="0">
                  <c:v>102</c:v>
                </c:pt>
                <c:pt idx="1">
                  <c:v>1197</c:v>
                </c:pt>
                <c:pt idx="2">
                  <c:v>2831</c:v>
                </c:pt>
                <c:pt idx="3">
                  <c:v>4234</c:v>
                </c:pt>
                <c:pt idx="4">
                  <c:v>4669</c:v>
                </c:pt>
                <c:pt idx="5">
                  <c:v>4336</c:v>
                </c:pt>
                <c:pt idx="6">
                  <c:v>4646</c:v>
                </c:pt>
                <c:pt idx="7">
                  <c:v>4149</c:v>
                </c:pt>
                <c:pt idx="8">
                  <c:v>3935</c:v>
                </c:pt>
                <c:pt idx="9">
                  <c:v>4022</c:v>
                </c:pt>
                <c:pt idx="10">
                  <c:v>3467</c:v>
                </c:pt>
                <c:pt idx="11">
                  <c:v>2627</c:v>
                </c:pt>
                <c:pt idx="12">
                  <c:v>1276</c:v>
                </c:pt>
                <c:pt idx="13">
                  <c:v>397</c:v>
                </c:pt>
                <c:pt idx="14">
                  <c:v>144</c:v>
                </c:pt>
                <c:pt idx="15">
                  <c:v>62</c:v>
                </c:pt>
                <c:pt idx="16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6B-41AE-B404-4AD9F0FEA6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10.58'!$Z$83:$Z$90</c:f>
              <c:numCache>
                <c:formatCode>#,##0</c:formatCode>
                <c:ptCount val="8"/>
                <c:pt idx="0">
                  <c:v>3572</c:v>
                </c:pt>
                <c:pt idx="1">
                  <c:v>4423</c:v>
                </c:pt>
                <c:pt idx="2">
                  <c:v>5595</c:v>
                </c:pt>
                <c:pt idx="3">
                  <c:v>2156</c:v>
                </c:pt>
                <c:pt idx="4">
                  <c:v>1930</c:v>
                </c:pt>
                <c:pt idx="5">
                  <c:v>1964</c:v>
                </c:pt>
                <c:pt idx="6">
                  <c:v>2278</c:v>
                </c:pt>
                <c:pt idx="7">
                  <c:v>3033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41-4598-95D5-36ED592EBA61}"/>
            </c:ext>
          </c:extLst>
        </c:ser>
        <c:ser>
          <c:idx val="1"/>
          <c:order val="1"/>
          <c:tx>
            <c:strRef>
              <c:f>'Table 10.58'!$S$92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10.58'!$S$83:$S$90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10.58'!$Z$93:$Z$100</c:f>
              <c:numCache>
                <c:formatCode>#,##0</c:formatCode>
                <c:ptCount val="8"/>
                <c:pt idx="0">
                  <c:v>2379</c:v>
                </c:pt>
                <c:pt idx="1">
                  <c:v>6287</c:v>
                </c:pt>
                <c:pt idx="2">
                  <c:v>1005</c:v>
                </c:pt>
                <c:pt idx="3">
                  <c:v>4997</c:v>
                </c:pt>
                <c:pt idx="4">
                  <c:v>5931</c:v>
                </c:pt>
                <c:pt idx="5">
                  <c:v>2986</c:v>
                </c:pt>
                <c:pt idx="6">
                  <c:v>199</c:v>
                </c:pt>
                <c:pt idx="7">
                  <c:v>1330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41-4598-95D5-36ED592EBA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10.6'!$Z$44:$Z$60</c:f>
              <c:numCache>
                <c:formatCode>#,##0</c:formatCode>
                <c:ptCount val="17"/>
                <c:pt idx="0">
                  <c:v>42</c:v>
                </c:pt>
                <c:pt idx="1">
                  <c:v>375</c:v>
                </c:pt>
                <c:pt idx="2">
                  <c:v>642</c:v>
                </c:pt>
                <c:pt idx="3">
                  <c:v>811</c:v>
                </c:pt>
                <c:pt idx="4">
                  <c:v>923</c:v>
                </c:pt>
                <c:pt idx="5">
                  <c:v>942</c:v>
                </c:pt>
                <c:pt idx="6">
                  <c:v>924</c:v>
                </c:pt>
                <c:pt idx="7">
                  <c:v>955</c:v>
                </c:pt>
                <c:pt idx="8">
                  <c:v>989</c:v>
                </c:pt>
                <c:pt idx="9">
                  <c:v>1064</c:v>
                </c:pt>
                <c:pt idx="10">
                  <c:v>955</c:v>
                </c:pt>
                <c:pt idx="11">
                  <c:v>930</c:v>
                </c:pt>
                <c:pt idx="12">
                  <c:v>516</c:v>
                </c:pt>
                <c:pt idx="13">
                  <c:v>257</c:v>
                </c:pt>
                <c:pt idx="14">
                  <c:v>88</c:v>
                </c:pt>
                <c:pt idx="15">
                  <c:v>48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C9-4B95-A00C-237BD7C40823}"/>
            </c:ext>
          </c:extLst>
        </c:ser>
        <c:ser>
          <c:idx val="1"/>
          <c:order val="1"/>
          <c:tx>
            <c:strRef>
              <c:f>'Table 10.6'!$S$62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10.6'!$Z$63:$Z$79</c:f>
              <c:numCache>
                <c:formatCode>#,##0</c:formatCode>
                <c:ptCount val="17"/>
                <c:pt idx="0">
                  <c:v>70</c:v>
                </c:pt>
                <c:pt idx="1">
                  <c:v>414</c:v>
                </c:pt>
                <c:pt idx="2">
                  <c:v>756</c:v>
                </c:pt>
                <c:pt idx="3">
                  <c:v>919</c:v>
                </c:pt>
                <c:pt idx="4">
                  <c:v>815</c:v>
                </c:pt>
                <c:pt idx="5">
                  <c:v>852</c:v>
                </c:pt>
                <c:pt idx="6">
                  <c:v>1075</c:v>
                </c:pt>
                <c:pt idx="7">
                  <c:v>1022</c:v>
                </c:pt>
                <c:pt idx="8">
                  <c:v>1110</c:v>
                </c:pt>
                <c:pt idx="9">
                  <c:v>1173</c:v>
                </c:pt>
                <c:pt idx="10">
                  <c:v>996</c:v>
                </c:pt>
                <c:pt idx="11">
                  <c:v>876</c:v>
                </c:pt>
                <c:pt idx="12">
                  <c:v>395</c:v>
                </c:pt>
                <c:pt idx="13">
                  <c:v>145</c:v>
                </c:pt>
                <c:pt idx="14">
                  <c:v>70</c:v>
                </c:pt>
                <c:pt idx="15">
                  <c:v>37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C9-4B95-A00C-237BD7C40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10.58'!$S$1</c:f>
              <c:strCache>
                <c:ptCount val="1"/>
                <c:pt idx="0">
                  <c:v>Tea Tree Gully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10.58'!$V$8:$Z$8</c:f>
              <c:numCache>
                <c:formatCode>#,##0</c:formatCode>
                <c:ptCount val="5"/>
                <c:pt idx="0">
                  <c:v>46868</c:v>
                </c:pt>
                <c:pt idx="1">
                  <c:v>48216</c:v>
                </c:pt>
                <c:pt idx="2">
                  <c:v>48483.03</c:v>
                </c:pt>
                <c:pt idx="3">
                  <c:v>50098.52</c:v>
                </c:pt>
                <c:pt idx="4">
                  <c:v>49821.14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DF-46D7-B1C0-46A5EE3617F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42727.89</c:v>
                </c:pt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DF-46D7-B1C0-46A5EE3617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10.59'!$S$4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10.59'!$U$2:$Y$2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10.59'!$U$4:$Y$4</c:f>
              <c:numCache>
                <c:formatCode>#,##0</c:formatCode>
                <c:ptCount val="5"/>
                <c:pt idx="1">
                  <c:v>4213</c:v>
                </c:pt>
                <c:pt idx="2">
                  <c:v>4046</c:v>
                </c:pt>
                <c:pt idx="3">
                  <c:v>4129</c:v>
                </c:pt>
                <c:pt idx="4">
                  <c:v>4255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94-4A83-9D82-8B0439DE0665}"/>
            </c:ext>
          </c:extLst>
        </c:ser>
        <c:ser>
          <c:idx val="1"/>
          <c:order val="1"/>
          <c:tx>
            <c:strRef>
              <c:f>'Table 10.59'!$S$7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10.59'!$U$2:$Y$2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10.59'!$U$7:$Y$7</c:f>
              <c:numCache>
                <c:formatCode>#,##0</c:formatCode>
                <c:ptCount val="5"/>
                <c:pt idx="1">
                  <c:v>2818</c:v>
                </c:pt>
                <c:pt idx="2">
                  <c:v>2675</c:v>
                </c:pt>
                <c:pt idx="3">
                  <c:v>2773</c:v>
                </c:pt>
                <c:pt idx="4">
                  <c:v>2853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94-4A83-9D82-8B0439DE0665}"/>
            </c:ext>
          </c:extLst>
        </c:ser>
        <c:ser>
          <c:idx val="2"/>
          <c:order val="2"/>
          <c:tx>
            <c:strRef>
              <c:f>'Table 10.59'!$S$11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10.59'!$U$2:$Y$2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10.59'!$U$11:$Y$11</c:f>
              <c:numCache>
                <c:formatCode>#,##0</c:formatCode>
                <c:ptCount val="5"/>
                <c:pt idx="1">
                  <c:v>3308</c:v>
                </c:pt>
                <c:pt idx="2">
                  <c:v>3239</c:v>
                </c:pt>
                <c:pt idx="3">
                  <c:v>3228</c:v>
                </c:pt>
                <c:pt idx="4">
                  <c:v>3309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94-4A83-9D82-8B0439DE0665}"/>
            </c:ext>
          </c:extLst>
        </c:ser>
        <c:ser>
          <c:idx val="3"/>
          <c:order val="3"/>
          <c:tx>
            <c:strRef>
              <c:f>'Table 10.59'!$S$12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10.59'!$U$2:$Y$2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10.59'!$U$12:$Y$12</c:f>
              <c:numCache>
                <c:formatCode>#,##0</c:formatCode>
                <c:ptCount val="5"/>
                <c:pt idx="1">
                  <c:v>899</c:v>
                </c:pt>
                <c:pt idx="2">
                  <c:v>803</c:v>
                </c:pt>
                <c:pt idx="3">
                  <c:v>904</c:v>
                </c:pt>
                <c:pt idx="4">
                  <c:v>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94-4A83-9D82-8B0439DE0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10.59'!$S$1</c:f>
              <c:strCache>
                <c:ptCount val="1"/>
                <c:pt idx="0">
                  <c:v>The Coorong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10.59'!$AB$15:$AB$33</c:f>
              <c:numCache>
                <c:formatCode>0.0%</c:formatCode>
                <c:ptCount val="19"/>
                <c:pt idx="0">
                  <c:v>0.22180944055944055</c:v>
                </c:pt>
                <c:pt idx="1">
                  <c:v>9.3968531468531461E-3</c:v>
                </c:pt>
                <c:pt idx="2">
                  <c:v>3.3653846153846152E-2</c:v>
                </c:pt>
                <c:pt idx="3">
                  <c:v>3.715034965034965E-3</c:v>
                </c:pt>
                <c:pt idx="4">
                  <c:v>3.583916083916084E-2</c:v>
                </c:pt>
                <c:pt idx="5">
                  <c:v>1.8138111888111888E-2</c:v>
                </c:pt>
                <c:pt idx="6">
                  <c:v>7.3863636363636367E-2</c:v>
                </c:pt>
                <c:pt idx="7">
                  <c:v>4.4798951048951048E-2</c:v>
                </c:pt>
                <c:pt idx="8">
                  <c:v>5.5069930069930072E-2</c:v>
                </c:pt>
                <c:pt idx="9">
                  <c:v>2.1853146853146855E-3</c:v>
                </c:pt>
                <c:pt idx="10">
                  <c:v>1.7045454545454544E-2</c:v>
                </c:pt>
                <c:pt idx="11">
                  <c:v>3.0594405594405596E-2</c:v>
                </c:pt>
                <c:pt idx="12">
                  <c:v>4.2176573426573424E-2</c:v>
                </c:pt>
                <c:pt idx="13">
                  <c:v>6.4466783216783216E-2</c:v>
                </c:pt>
                <c:pt idx="14">
                  <c:v>3.736888111888112E-2</c:v>
                </c:pt>
                <c:pt idx="15">
                  <c:v>5.5288461538461536E-2</c:v>
                </c:pt>
                <c:pt idx="16">
                  <c:v>8.2604895104895104E-2</c:v>
                </c:pt>
                <c:pt idx="17">
                  <c:v>1.4641608391608392E-2</c:v>
                </c:pt>
                <c:pt idx="18">
                  <c:v>3.3216783216783216E-2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D5-40C2-8C91-0FE1F76C982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D5-40C2-8C91-0FE1F76C9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10.59'!$S$63:$S$79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10.59'!$Y$44:$Y$60</c:f>
              <c:numCache>
                <c:formatCode>#,##0</c:formatCode>
                <c:ptCount val="17"/>
                <c:pt idx="0">
                  <c:v>4</c:v>
                </c:pt>
                <c:pt idx="1">
                  <c:v>58</c:v>
                </c:pt>
                <c:pt idx="2">
                  <c:v>141</c:v>
                </c:pt>
                <c:pt idx="3">
                  <c:v>215</c:v>
                </c:pt>
                <c:pt idx="4">
                  <c:v>241</c:v>
                </c:pt>
                <c:pt idx="5">
                  <c:v>190</c:v>
                </c:pt>
                <c:pt idx="6">
                  <c:v>175</c:v>
                </c:pt>
                <c:pt idx="7">
                  <c:v>153</c:v>
                </c:pt>
                <c:pt idx="8">
                  <c:v>179</c:v>
                </c:pt>
                <c:pt idx="9">
                  <c:v>208</c:v>
                </c:pt>
                <c:pt idx="10">
                  <c:v>230</c:v>
                </c:pt>
                <c:pt idx="11">
                  <c:v>243</c:v>
                </c:pt>
                <c:pt idx="12">
                  <c:v>110</c:v>
                </c:pt>
                <c:pt idx="13">
                  <c:v>72</c:v>
                </c:pt>
                <c:pt idx="14">
                  <c:v>38</c:v>
                </c:pt>
                <c:pt idx="15">
                  <c:v>11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5A-4FF3-878B-59A28FD6A0EE}"/>
            </c:ext>
          </c:extLst>
        </c:ser>
        <c:ser>
          <c:idx val="1"/>
          <c:order val="1"/>
          <c:tx>
            <c:strRef>
              <c:f>'Table 10.59'!$S$62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10.59'!$S$63:$S$79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10.59'!$Y$63:$Y$79</c:f>
              <c:numCache>
                <c:formatCode>#,##0</c:formatCode>
                <c:ptCount val="17"/>
                <c:pt idx="0">
                  <c:v>4</c:v>
                </c:pt>
                <c:pt idx="1">
                  <c:v>60</c:v>
                </c:pt>
                <c:pt idx="2">
                  <c:v>127</c:v>
                </c:pt>
                <c:pt idx="3">
                  <c:v>200</c:v>
                </c:pt>
                <c:pt idx="4">
                  <c:v>199</c:v>
                </c:pt>
                <c:pt idx="5">
                  <c:v>148</c:v>
                </c:pt>
                <c:pt idx="6">
                  <c:v>144</c:v>
                </c:pt>
                <c:pt idx="7">
                  <c:v>168</c:v>
                </c:pt>
                <c:pt idx="8">
                  <c:v>189</c:v>
                </c:pt>
                <c:pt idx="9">
                  <c:v>199</c:v>
                </c:pt>
                <c:pt idx="10">
                  <c:v>212</c:v>
                </c:pt>
                <c:pt idx="11">
                  <c:v>167</c:v>
                </c:pt>
                <c:pt idx="12">
                  <c:v>72</c:v>
                </c:pt>
                <c:pt idx="13">
                  <c:v>51</c:v>
                </c:pt>
                <c:pt idx="14">
                  <c:v>31</c:v>
                </c:pt>
                <c:pt idx="15">
                  <c:v>5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5A-4FF3-878B-59A28FD6A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10.59'!$S$83:$S$90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10.59'!$Y$83:$Y$90</c:f>
              <c:numCache>
                <c:formatCode>#,##0</c:formatCode>
                <c:ptCount val="8"/>
                <c:pt idx="0">
                  <c:v>184</c:v>
                </c:pt>
                <c:pt idx="1">
                  <c:v>53</c:v>
                </c:pt>
                <c:pt idx="2">
                  <c:v>168</c:v>
                </c:pt>
                <c:pt idx="3">
                  <c:v>36</c:v>
                </c:pt>
                <c:pt idx="4">
                  <c:v>18</c:v>
                </c:pt>
                <c:pt idx="5">
                  <c:v>40</c:v>
                </c:pt>
                <c:pt idx="6">
                  <c:v>189</c:v>
                </c:pt>
                <c:pt idx="7">
                  <c:v>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4B-4830-8AFC-A43A0D1FFFB7}"/>
            </c:ext>
          </c:extLst>
        </c:ser>
        <c:ser>
          <c:idx val="1"/>
          <c:order val="1"/>
          <c:tx>
            <c:strRef>
              <c:f>'Table 10.59'!$S$92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10.59'!$S$83:$S$90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10.59'!$Y$93:$Y$100</c:f>
              <c:numCache>
                <c:formatCode>#,##0</c:formatCode>
                <c:ptCount val="8"/>
                <c:pt idx="0">
                  <c:v>90</c:v>
                </c:pt>
                <c:pt idx="1">
                  <c:v>162</c:v>
                </c:pt>
                <c:pt idx="2">
                  <c:v>41</c:v>
                </c:pt>
                <c:pt idx="3">
                  <c:v>198</c:v>
                </c:pt>
                <c:pt idx="4">
                  <c:v>152</c:v>
                </c:pt>
                <c:pt idx="5">
                  <c:v>126</c:v>
                </c:pt>
                <c:pt idx="6">
                  <c:v>23</c:v>
                </c:pt>
                <c:pt idx="7">
                  <c:v>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4B-4830-8AFC-A43A0D1FF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10.59'!$S$1</c:f>
              <c:strCache>
                <c:ptCount val="1"/>
                <c:pt idx="0">
                  <c:v>The Coorong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10.59'!$U$8:$Y$8</c:f>
              <c:numCache>
                <c:formatCode>#,##0</c:formatCode>
                <c:ptCount val="5"/>
                <c:pt idx="1">
                  <c:v>28755.46</c:v>
                </c:pt>
                <c:pt idx="2">
                  <c:v>31201</c:v>
                </c:pt>
                <c:pt idx="3">
                  <c:v>29930</c:v>
                </c:pt>
                <c:pt idx="4">
                  <c:v>35763.480000000003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99-44AB-89F9-54AA8F173C0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99-44AB-89F9-54AA8F173C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10.59'!$S$4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10.59'!$V$4:$Z$4</c:f>
              <c:numCache>
                <c:formatCode>#,##0</c:formatCode>
                <c:ptCount val="5"/>
                <c:pt idx="0">
                  <c:v>4213</c:v>
                </c:pt>
                <c:pt idx="1">
                  <c:v>4046</c:v>
                </c:pt>
                <c:pt idx="2">
                  <c:v>4129</c:v>
                </c:pt>
                <c:pt idx="3">
                  <c:v>4255</c:v>
                </c:pt>
                <c:pt idx="4">
                  <c:v>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87-47FC-A3DE-713B346989E0}"/>
            </c:ext>
          </c:extLst>
        </c:ser>
        <c:ser>
          <c:idx val="1"/>
          <c:order val="1"/>
          <c:tx>
            <c:strRef>
              <c:f>'Table 10.59'!$S$7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10.59'!$V$7:$Z$7</c:f>
              <c:numCache>
                <c:formatCode>#,##0</c:formatCode>
                <c:ptCount val="5"/>
                <c:pt idx="0">
                  <c:v>2818</c:v>
                </c:pt>
                <c:pt idx="1">
                  <c:v>2675</c:v>
                </c:pt>
                <c:pt idx="2">
                  <c:v>2773</c:v>
                </c:pt>
                <c:pt idx="3">
                  <c:v>2853</c:v>
                </c:pt>
                <c:pt idx="4">
                  <c:v>2984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87-47FC-A3DE-713B346989E0}"/>
            </c:ext>
          </c:extLst>
        </c:ser>
        <c:ser>
          <c:idx val="2"/>
          <c:order val="2"/>
          <c:tx>
            <c:strRef>
              <c:f>'Table 10.59'!$S$11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10.59'!$V$11:$Z$11</c:f>
              <c:numCache>
                <c:formatCode>#,##0</c:formatCode>
                <c:ptCount val="5"/>
                <c:pt idx="0">
                  <c:v>3308</c:v>
                </c:pt>
                <c:pt idx="1">
                  <c:v>3239</c:v>
                </c:pt>
                <c:pt idx="2">
                  <c:v>3228</c:v>
                </c:pt>
                <c:pt idx="3">
                  <c:v>3309</c:v>
                </c:pt>
                <c:pt idx="4">
                  <c:v>3621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87-47FC-A3DE-713B346989E0}"/>
            </c:ext>
          </c:extLst>
        </c:ser>
        <c:ser>
          <c:idx val="3"/>
          <c:order val="3"/>
          <c:tx>
            <c:strRef>
              <c:f>'Table 10.59'!$S$12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10.59'!$V$12:$Z$12</c:f>
              <c:numCache>
                <c:formatCode>#,##0</c:formatCode>
                <c:ptCount val="5"/>
                <c:pt idx="0">
                  <c:v>899</c:v>
                </c:pt>
                <c:pt idx="1">
                  <c:v>803</c:v>
                </c:pt>
                <c:pt idx="2">
                  <c:v>904</c:v>
                </c:pt>
                <c:pt idx="3">
                  <c:v>946</c:v>
                </c:pt>
                <c:pt idx="4">
                  <c:v>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87-47FC-A3DE-713B346989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10.59'!$S$1</c:f>
              <c:strCache>
                <c:ptCount val="1"/>
                <c:pt idx="0">
                  <c:v>The Coorong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10.59'!$AB$15:$AB$33</c:f>
              <c:numCache>
                <c:formatCode>0.0%</c:formatCode>
                <c:ptCount val="19"/>
                <c:pt idx="0">
                  <c:v>0.22180944055944055</c:v>
                </c:pt>
                <c:pt idx="1">
                  <c:v>9.3968531468531461E-3</c:v>
                </c:pt>
                <c:pt idx="2">
                  <c:v>3.3653846153846152E-2</c:v>
                </c:pt>
                <c:pt idx="3">
                  <c:v>3.715034965034965E-3</c:v>
                </c:pt>
                <c:pt idx="4">
                  <c:v>3.583916083916084E-2</c:v>
                </c:pt>
                <c:pt idx="5">
                  <c:v>1.8138111888111888E-2</c:v>
                </c:pt>
                <c:pt idx="6">
                  <c:v>7.3863636363636367E-2</c:v>
                </c:pt>
                <c:pt idx="7">
                  <c:v>4.4798951048951048E-2</c:v>
                </c:pt>
                <c:pt idx="8">
                  <c:v>5.5069930069930072E-2</c:v>
                </c:pt>
                <c:pt idx="9">
                  <c:v>2.1853146853146855E-3</c:v>
                </c:pt>
                <c:pt idx="10">
                  <c:v>1.7045454545454544E-2</c:v>
                </c:pt>
                <c:pt idx="11">
                  <c:v>3.0594405594405596E-2</c:v>
                </c:pt>
                <c:pt idx="12">
                  <c:v>4.2176573426573424E-2</c:v>
                </c:pt>
                <c:pt idx="13">
                  <c:v>6.4466783216783216E-2</c:v>
                </c:pt>
                <c:pt idx="14">
                  <c:v>3.736888111888112E-2</c:v>
                </c:pt>
                <c:pt idx="15">
                  <c:v>5.5288461538461536E-2</c:v>
                </c:pt>
                <c:pt idx="16">
                  <c:v>8.2604895104895104E-2</c:v>
                </c:pt>
                <c:pt idx="17">
                  <c:v>1.4641608391608392E-2</c:v>
                </c:pt>
                <c:pt idx="18">
                  <c:v>3.3216783216783216E-2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77-4DC7-BFC8-1E2AB1C3FF6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77-4DC7-BFC8-1E2AB1C3FF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10.59'!$S$63:$S$79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10.59'!$Z$44:$Z$60</c:f>
              <c:numCache>
                <c:formatCode>#,##0</c:formatCode>
                <c:ptCount val="17"/>
                <c:pt idx="0">
                  <c:v>10</c:v>
                </c:pt>
                <c:pt idx="1">
                  <c:v>62</c:v>
                </c:pt>
                <c:pt idx="2">
                  <c:v>142</c:v>
                </c:pt>
                <c:pt idx="3">
                  <c:v>229</c:v>
                </c:pt>
                <c:pt idx="4">
                  <c:v>263</c:v>
                </c:pt>
                <c:pt idx="5">
                  <c:v>220</c:v>
                </c:pt>
                <c:pt idx="6">
                  <c:v>191</c:v>
                </c:pt>
                <c:pt idx="7">
                  <c:v>175</c:v>
                </c:pt>
                <c:pt idx="8">
                  <c:v>171</c:v>
                </c:pt>
                <c:pt idx="9">
                  <c:v>180</c:v>
                </c:pt>
                <c:pt idx="10">
                  <c:v>224</c:v>
                </c:pt>
                <c:pt idx="11">
                  <c:v>245</c:v>
                </c:pt>
                <c:pt idx="12">
                  <c:v>135</c:v>
                </c:pt>
                <c:pt idx="13">
                  <c:v>66</c:v>
                </c:pt>
                <c:pt idx="14">
                  <c:v>43</c:v>
                </c:pt>
                <c:pt idx="15">
                  <c:v>16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7B-4201-A3AB-AA921A7838F3}"/>
            </c:ext>
          </c:extLst>
        </c:ser>
        <c:ser>
          <c:idx val="1"/>
          <c:order val="1"/>
          <c:tx>
            <c:strRef>
              <c:f>'Table 10.59'!$S$62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10.59'!$S$63:$S$79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10.59'!$Z$63:$Z$79</c:f>
              <c:numCache>
                <c:formatCode>#,##0</c:formatCode>
                <c:ptCount val="17"/>
                <c:pt idx="0">
                  <c:v>4</c:v>
                </c:pt>
                <c:pt idx="1">
                  <c:v>81</c:v>
                </c:pt>
                <c:pt idx="2">
                  <c:v>152</c:v>
                </c:pt>
                <c:pt idx="3">
                  <c:v>207</c:v>
                </c:pt>
                <c:pt idx="4">
                  <c:v>234</c:v>
                </c:pt>
                <c:pt idx="5">
                  <c:v>184</c:v>
                </c:pt>
                <c:pt idx="6">
                  <c:v>172</c:v>
                </c:pt>
                <c:pt idx="7">
                  <c:v>161</c:v>
                </c:pt>
                <c:pt idx="8">
                  <c:v>224</c:v>
                </c:pt>
                <c:pt idx="9">
                  <c:v>199</c:v>
                </c:pt>
                <c:pt idx="10">
                  <c:v>233</c:v>
                </c:pt>
                <c:pt idx="11">
                  <c:v>166</c:v>
                </c:pt>
                <c:pt idx="12">
                  <c:v>115</c:v>
                </c:pt>
                <c:pt idx="13">
                  <c:v>45</c:v>
                </c:pt>
                <c:pt idx="14">
                  <c:v>34</c:v>
                </c:pt>
                <c:pt idx="15">
                  <c:v>5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7B-4201-A3AB-AA921A783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10.59'!$Z$83:$Z$90</c:f>
              <c:numCache>
                <c:formatCode>#,##0</c:formatCode>
                <c:ptCount val="8"/>
                <c:pt idx="0">
                  <c:v>184</c:v>
                </c:pt>
                <c:pt idx="1">
                  <c:v>56</c:v>
                </c:pt>
                <c:pt idx="2">
                  <c:v>202</c:v>
                </c:pt>
                <c:pt idx="3">
                  <c:v>40</c:v>
                </c:pt>
                <c:pt idx="4">
                  <c:v>22</c:v>
                </c:pt>
                <c:pt idx="5">
                  <c:v>45</c:v>
                </c:pt>
                <c:pt idx="6">
                  <c:v>205</c:v>
                </c:pt>
                <c:pt idx="7">
                  <c:v>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6C-4AE1-848B-77EC286152A8}"/>
            </c:ext>
          </c:extLst>
        </c:ser>
        <c:ser>
          <c:idx val="1"/>
          <c:order val="1"/>
          <c:tx>
            <c:strRef>
              <c:f>'Table 10.59'!$S$92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10.59'!$S$83:$S$90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10.59'!$Z$93:$Z$100</c:f>
              <c:numCache>
                <c:formatCode>#,##0</c:formatCode>
                <c:ptCount val="8"/>
                <c:pt idx="0">
                  <c:v>91</c:v>
                </c:pt>
                <c:pt idx="1">
                  <c:v>159</c:v>
                </c:pt>
                <c:pt idx="2">
                  <c:v>40</c:v>
                </c:pt>
                <c:pt idx="3">
                  <c:v>211</c:v>
                </c:pt>
                <c:pt idx="4">
                  <c:v>155</c:v>
                </c:pt>
                <c:pt idx="5">
                  <c:v>146</c:v>
                </c:pt>
                <c:pt idx="6">
                  <c:v>23</c:v>
                </c:pt>
                <c:pt idx="7">
                  <c:v>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6C-4AE1-848B-77EC286152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10.6'!$Z$83:$Z$90</c:f>
              <c:numCache>
                <c:formatCode>#,##0</c:formatCode>
                <c:ptCount val="8"/>
                <c:pt idx="0">
                  <c:v>813</c:v>
                </c:pt>
                <c:pt idx="1">
                  <c:v>739</c:v>
                </c:pt>
                <c:pt idx="2">
                  <c:v>1399</c:v>
                </c:pt>
                <c:pt idx="3">
                  <c:v>321</c:v>
                </c:pt>
                <c:pt idx="4">
                  <c:v>247</c:v>
                </c:pt>
                <c:pt idx="5">
                  <c:v>299</c:v>
                </c:pt>
                <c:pt idx="6">
                  <c:v>741</c:v>
                </c:pt>
                <c:pt idx="7">
                  <c:v>1410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00-40B0-826F-6E1DD66C1FAA}"/>
            </c:ext>
          </c:extLst>
        </c:ser>
        <c:ser>
          <c:idx val="1"/>
          <c:order val="1"/>
          <c:tx>
            <c:strRef>
              <c:f>'Table 10.6'!$S$92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10.6'!$Z$93:$Z$100</c:f>
              <c:numCache>
                <c:formatCode>#,##0</c:formatCode>
                <c:ptCount val="8"/>
                <c:pt idx="0">
                  <c:v>563</c:v>
                </c:pt>
                <c:pt idx="1">
                  <c:v>1262</c:v>
                </c:pt>
                <c:pt idx="2">
                  <c:v>307</c:v>
                </c:pt>
                <c:pt idx="3">
                  <c:v>1103</c:v>
                </c:pt>
                <c:pt idx="4">
                  <c:v>1098</c:v>
                </c:pt>
                <c:pt idx="5">
                  <c:v>593</c:v>
                </c:pt>
                <c:pt idx="6">
                  <c:v>88</c:v>
                </c:pt>
                <c:pt idx="7">
                  <c:v>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00-40B0-826F-6E1DD66C1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10.59'!$S$1</c:f>
              <c:strCache>
                <c:ptCount val="1"/>
                <c:pt idx="0">
                  <c:v>The Coorong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10.59'!$V$8:$Z$8</c:f>
              <c:numCache>
                <c:formatCode>#,##0</c:formatCode>
                <c:ptCount val="5"/>
                <c:pt idx="0">
                  <c:v>28755.46</c:v>
                </c:pt>
                <c:pt idx="1">
                  <c:v>31201</c:v>
                </c:pt>
                <c:pt idx="2">
                  <c:v>29930</c:v>
                </c:pt>
                <c:pt idx="3">
                  <c:v>35763.480000000003</c:v>
                </c:pt>
                <c:pt idx="4">
                  <c:v>35210.550000000003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BB-4977-A366-0D151239896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42727.89</c:v>
                </c:pt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BB-4977-A366-0D1512398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10.60'!$S$4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10.60'!$U$2:$Y$2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10.60'!$U$4:$Y$4</c:f>
              <c:numCache>
                <c:formatCode>#,##0</c:formatCode>
                <c:ptCount val="5"/>
                <c:pt idx="1">
                  <c:v>1951</c:v>
                </c:pt>
                <c:pt idx="2">
                  <c:v>2018</c:v>
                </c:pt>
                <c:pt idx="3">
                  <c:v>2039</c:v>
                </c:pt>
                <c:pt idx="4">
                  <c:v>2158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2E-4FB8-A22D-30EA3A16BA90}"/>
            </c:ext>
          </c:extLst>
        </c:ser>
        <c:ser>
          <c:idx val="1"/>
          <c:order val="1"/>
          <c:tx>
            <c:strRef>
              <c:f>'Table 10.60'!$S$7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10.60'!$U$2:$Y$2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10.60'!$U$7:$Y$7</c:f>
              <c:numCache>
                <c:formatCode>#,##0</c:formatCode>
                <c:ptCount val="5"/>
                <c:pt idx="1">
                  <c:v>1288</c:v>
                </c:pt>
                <c:pt idx="2">
                  <c:v>1285</c:v>
                </c:pt>
                <c:pt idx="3">
                  <c:v>1337</c:v>
                </c:pt>
                <c:pt idx="4">
                  <c:v>1397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2E-4FB8-A22D-30EA3A16BA90}"/>
            </c:ext>
          </c:extLst>
        </c:ser>
        <c:ser>
          <c:idx val="2"/>
          <c:order val="2"/>
          <c:tx>
            <c:strRef>
              <c:f>'Table 10.60'!$S$11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10.60'!$U$2:$Y$2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10.60'!$U$11:$Y$11</c:f>
              <c:numCache>
                <c:formatCode>#,##0</c:formatCode>
                <c:ptCount val="5"/>
                <c:pt idx="1">
                  <c:v>1436</c:v>
                </c:pt>
                <c:pt idx="2">
                  <c:v>1514</c:v>
                </c:pt>
                <c:pt idx="3">
                  <c:v>1534</c:v>
                </c:pt>
                <c:pt idx="4">
                  <c:v>1655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2E-4FB8-A22D-30EA3A16BA90}"/>
            </c:ext>
          </c:extLst>
        </c:ser>
        <c:ser>
          <c:idx val="3"/>
          <c:order val="3"/>
          <c:tx>
            <c:strRef>
              <c:f>'Table 10.60'!$S$12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10.60'!$U$2:$Y$2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10.60'!$U$12:$Y$12</c:f>
              <c:numCache>
                <c:formatCode>#,##0</c:formatCode>
                <c:ptCount val="5"/>
                <c:pt idx="1">
                  <c:v>514</c:v>
                </c:pt>
                <c:pt idx="2">
                  <c:v>505</c:v>
                </c:pt>
                <c:pt idx="3">
                  <c:v>511</c:v>
                </c:pt>
                <c:pt idx="4">
                  <c:v>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2E-4FB8-A22D-30EA3A16B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10.60'!$S$1</c:f>
              <c:strCache>
                <c:ptCount val="1"/>
                <c:pt idx="0">
                  <c:v>Tumby Bay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10.60'!$AB$15:$AB$33</c:f>
              <c:numCache>
                <c:formatCode>0.0%</c:formatCode>
                <c:ptCount val="19"/>
                <c:pt idx="0">
                  <c:v>0.18016108520559559</c:v>
                </c:pt>
                <c:pt idx="1">
                  <c:v>1.4412886816447647E-2</c:v>
                </c:pt>
                <c:pt idx="2">
                  <c:v>3.6880033912674859E-2</c:v>
                </c:pt>
                <c:pt idx="3">
                  <c:v>3.8151759220008477E-3</c:v>
                </c:pt>
                <c:pt idx="4">
                  <c:v>6.4857990674014418E-2</c:v>
                </c:pt>
                <c:pt idx="5">
                  <c:v>2.3738872403560832E-2</c:v>
                </c:pt>
                <c:pt idx="6">
                  <c:v>6.7401441288681641E-2</c:v>
                </c:pt>
                <c:pt idx="7">
                  <c:v>5.7227638830012716E-2</c:v>
                </c:pt>
                <c:pt idx="8">
                  <c:v>5.3412462908011868E-2</c:v>
                </c:pt>
                <c:pt idx="9">
                  <c:v>1.271725307333616E-3</c:v>
                </c:pt>
                <c:pt idx="10">
                  <c:v>3.8151759220008477E-2</c:v>
                </c:pt>
                <c:pt idx="11">
                  <c:v>1.4412886816447647E-2</c:v>
                </c:pt>
                <c:pt idx="12">
                  <c:v>2.4162780839338704E-2</c:v>
                </c:pt>
                <c:pt idx="13">
                  <c:v>3.9423484527342095E-2</c:v>
                </c:pt>
                <c:pt idx="14">
                  <c:v>4.1966935142009325E-2</c:v>
                </c:pt>
                <c:pt idx="15">
                  <c:v>7.71513353115727E-2</c:v>
                </c:pt>
                <c:pt idx="16">
                  <c:v>8.8172954641797377E-2</c:v>
                </c:pt>
                <c:pt idx="17">
                  <c:v>6.3586265366680798E-3</c:v>
                </c:pt>
                <c:pt idx="18">
                  <c:v>3.5184400169563375E-2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49-475D-A2DA-B58E3ABBAC6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49-475D-A2DA-B58E3ABBA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10.60'!$S$63:$S$79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10.60'!$Y$44:$Y$60</c:f>
              <c:numCache>
                <c:formatCode>#,##0</c:formatCode>
                <c:ptCount val="17"/>
                <c:pt idx="0">
                  <c:v>8</c:v>
                </c:pt>
                <c:pt idx="1">
                  <c:v>27</c:v>
                </c:pt>
                <c:pt idx="2">
                  <c:v>71</c:v>
                </c:pt>
                <c:pt idx="3">
                  <c:v>74</c:v>
                </c:pt>
                <c:pt idx="4">
                  <c:v>108</c:v>
                </c:pt>
                <c:pt idx="5">
                  <c:v>65</c:v>
                </c:pt>
                <c:pt idx="6">
                  <c:v>67</c:v>
                </c:pt>
                <c:pt idx="7">
                  <c:v>96</c:v>
                </c:pt>
                <c:pt idx="8">
                  <c:v>106</c:v>
                </c:pt>
                <c:pt idx="9">
                  <c:v>119</c:v>
                </c:pt>
                <c:pt idx="10">
                  <c:v>111</c:v>
                </c:pt>
                <c:pt idx="11">
                  <c:v>124</c:v>
                </c:pt>
                <c:pt idx="12">
                  <c:v>66</c:v>
                </c:pt>
                <c:pt idx="13">
                  <c:v>28</c:v>
                </c:pt>
                <c:pt idx="14">
                  <c:v>13</c:v>
                </c:pt>
                <c:pt idx="15">
                  <c:v>13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B9-4FCF-9555-ECB73EE487B0}"/>
            </c:ext>
          </c:extLst>
        </c:ser>
        <c:ser>
          <c:idx val="1"/>
          <c:order val="1"/>
          <c:tx>
            <c:strRef>
              <c:f>'Table 10.60'!$S$62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10.60'!$S$63:$S$79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10.60'!$Y$63:$Y$79</c:f>
              <c:numCache>
                <c:formatCode>#,##0</c:formatCode>
                <c:ptCount val="17"/>
                <c:pt idx="0">
                  <c:v>3</c:v>
                </c:pt>
                <c:pt idx="1">
                  <c:v>45</c:v>
                </c:pt>
                <c:pt idx="2">
                  <c:v>86</c:v>
                </c:pt>
                <c:pt idx="3">
                  <c:v>63</c:v>
                </c:pt>
                <c:pt idx="4">
                  <c:v>87</c:v>
                </c:pt>
                <c:pt idx="5">
                  <c:v>91</c:v>
                </c:pt>
                <c:pt idx="6">
                  <c:v>97</c:v>
                </c:pt>
                <c:pt idx="7">
                  <c:v>86</c:v>
                </c:pt>
                <c:pt idx="8">
                  <c:v>110</c:v>
                </c:pt>
                <c:pt idx="9">
                  <c:v>119</c:v>
                </c:pt>
                <c:pt idx="10">
                  <c:v>94</c:v>
                </c:pt>
                <c:pt idx="11">
                  <c:v>100</c:v>
                </c:pt>
                <c:pt idx="12">
                  <c:v>47</c:v>
                </c:pt>
                <c:pt idx="13">
                  <c:v>16</c:v>
                </c:pt>
                <c:pt idx="14">
                  <c:v>7</c:v>
                </c:pt>
                <c:pt idx="15">
                  <c:v>8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B9-4FCF-9555-ECB73EE48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10.60'!$S$83:$S$90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10.60'!$Y$83:$Y$90</c:f>
              <c:numCache>
                <c:formatCode>#,##0</c:formatCode>
                <c:ptCount val="8"/>
                <c:pt idx="0">
                  <c:v>58</c:v>
                </c:pt>
                <c:pt idx="1">
                  <c:v>34</c:v>
                </c:pt>
                <c:pt idx="2">
                  <c:v>110</c:v>
                </c:pt>
                <c:pt idx="3">
                  <c:v>18</c:v>
                </c:pt>
                <c:pt idx="4">
                  <c:v>12</c:v>
                </c:pt>
                <c:pt idx="5">
                  <c:v>25</c:v>
                </c:pt>
                <c:pt idx="6">
                  <c:v>98</c:v>
                </c:pt>
                <c:pt idx="7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C4-4D8A-ABA1-DC8ACD11522A}"/>
            </c:ext>
          </c:extLst>
        </c:ser>
        <c:ser>
          <c:idx val="1"/>
          <c:order val="1"/>
          <c:tx>
            <c:strRef>
              <c:f>'Table 10.60'!$S$92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10.60'!$S$83:$S$90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10.60'!$Y$93:$Y$100</c:f>
              <c:numCache>
                <c:formatCode>#,##0</c:formatCode>
                <c:ptCount val="8"/>
                <c:pt idx="0">
                  <c:v>35</c:v>
                </c:pt>
                <c:pt idx="1">
                  <c:v>117</c:v>
                </c:pt>
                <c:pt idx="2">
                  <c:v>18</c:v>
                </c:pt>
                <c:pt idx="3">
                  <c:v>118</c:v>
                </c:pt>
                <c:pt idx="4">
                  <c:v>85</c:v>
                </c:pt>
                <c:pt idx="5">
                  <c:v>65</c:v>
                </c:pt>
                <c:pt idx="6">
                  <c:v>11</c:v>
                </c:pt>
                <c:pt idx="7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C4-4D8A-ABA1-DC8ACD1152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10.60'!$S$1</c:f>
              <c:strCache>
                <c:ptCount val="1"/>
                <c:pt idx="0">
                  <c:v>Tumby Bay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10.60'!$U$8:$Y$8</c:f>
              <c:numCache>
                <c:formatCode>#,##0</c:formatCode>
                <c:ptCount val="5"/>
                <c:pt idx="1">
                  <c:v>28416.5</c:v>
                </c:pt>
                <c:pt idx="2">
                  <c:v>29483.5</c:v>
                </c:pt>
                <c:pt idx="3">
                  <c:v>28767.19</c:v>
                </c:pt>
                <c:pt idx="4">
                  <c:v>28190.57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E9-4422-94F3-E950AA0FBAF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E9-4422-94F3-E950AA0FB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10.60'!$S$4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10.60'!$V$4:$Z$4</c:f>
              <c:numCache>
                <c:formatCode>#,##0</c:formatCode>
                <c:ptCount val="5"/>
                <c:pt idx="0">
                  <c:v>1951</c:v>
                </c:pt>
                <c:pt idx="1">
                  <c:v>2018</c:v>
                </c:pt>
                <c:pt idx="2">
                  <c:v>2039</c:v>
                </c:pt>
                <c:pt idx="3">
                  <c:v>2158</c:v>
                </c:pt>
                <c:pt idx="4">
                  <c:v>2362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02-454B-8EC2-69BB0A160053}"/>
            </c:ext>
          </c:extLst>
        </c:ser>
        <c:ser>
          <c:idx val="1"/>
          <c:order val="1"/>
          <c:tx>
            <c:strRef>
              <c:f>'Table 10.60'!$S$7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10.60'!$V$7:$Z$7</c:f>
              <c:numCache>
                <c:formatCode>#,##0</c:formatCode>
                <c:ptCount val="5"/>
                <c:pt idx="0">
                  <c:v>1288</c:v>
                </c:pt>
                <c:pt idx="1">
                  <c:v>1285</c:v>
                </c:pt>
                <c:pt idx="2">
                  <c:v>1337</c:v>
                </c:pt>
                <c:pt idx="3">
                  <c:v>1397</c:v>
                </c:pt>
                <c:pt idx="4">
                  <c:v>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02-454B-8EC2-69BB0A160053}"/>
            </c:ext>
          </c:extLst>
        </c:ser>
        <c:ser>
          <c:idx val="2"/>
          <c:order val="2"/>
          <c:tx>
            <c:strRef>
              <c:f>'Table 10.60'!$S$11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10.60'!$V$11:$Z$11</c:f>
              <c:numCache>
                <c:formatCode>#,##0</c:formatCode>
                <c:ptCount val="5"/>
                <c:pt idx="0">
                  <c:v>1436</c:v>
                </c:pt>
                <c:pt idx="1">
                  <c:v>1514</c:v>
                </c:pt>
                <c:pt idx="2">
                  <c:v>1534</c:v>
                </c:pt>
                <c:pt idx="3">
                  <c:v>1655</c:v>
                </c:pt>
                <c:pt idx="4">
                  <c:v>1824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02-454B-8EC2-69BB0A160053}"/>
            </c:ext>
          </c:extLst>
        </c:ser>
        <c:ser>
          <c:idx val="3"/>
          <c:order val="3"/>
          <c:tx>
            <c:strRef>
              <c:f>'Table 10.60'!$S$12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10.60'!$V$12:$Z$12</c:f>
              <c:numCache>
                <c:formatCode>#,##0</c:formatCode>
                <c:ptCount val="5"/>
                <c:pt idx="0">
                  <c:v>514</c:v>
                </c:pt>
                <c:pt idx="1">
                  <c:v>505</c:v>
                </c:pt>
                <c:pt idx="2">
                  <c:v>511</c:v>
                </c:pt>
                <c:pt idx="3">
                  <c:v>503</c:v>
                </c:pt>
                <c:pt idx="4">
                  <c:v>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202-454B-8EC2-69BB0A160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10.60'!$S$1</c:f>
              <c:strCache>
                <c:ptCount val="1"/>
                <c:pt idx="0">
                  <c:v>Tumby Bay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10.60'!$AB$15:$AB$33</c:f>
              <c:numCache>
                <c:formatCode>0.0%</c:formatCode>
                <c:ptCount val="19"/>
                <c:pt idx="0">
                  <c:v>0.18016108520559559</c:v>
                </c:pt>
                <c:pt idx="1">
                  <c:v>1.4412886816447647E-2</c:v>
                </c:pt>
                <c:pt idx="2">
                  <c:v>3.6880033912674859E-2</c:v>
                </c:pt>
                <c:pt idx="3">
                  <c:v>3.8151759220008477E-3</c:v>
                </c:pt>
                <c:pt idx="4">
                  <c:v>6.4857990674014418E-2</c:v>
                </c:pt>
                <c:pt idx="5">
                  <c:v>2.3738872403560832E-2</c:v>
                </c:pt>
                <c:pt idx="6">
                  <c:v>6.7401441288681641E-2</c:v>
                </c:pt>
                <c:pt idx="7">
                  <c:v>5.7227638830012716E-2</c:v>
                </c:pt>
                <c:pt idx="8">
                  <c:v>5.3412462908011868E-2</c:v>
                </c:pt>
                <c:pt idx="9">
                  <c:v>1.271725307333616E-3</c:v>
                </c:pt>
                <c:pt idx="10">
                  <c:v>3.8151759220008477E-2</c:v>
                </c:pt>
                <c:pt idx="11">
                  <c:v>1.4412886816447647E-2</c:v>
                </c:pt>
                <c:pt idx="12">
                  <c:v>2.4162780839338704E-2</c:v>
                </c:pt>
                <c:pt idx="13">
                  <c:v>3.9423484527342095E-2</c:v>
                </c:pt>
                <c:pt idx="14">
                  <c:v>4.1966935142009325E-2</c:v>
                </c:pt>
                <c:pt idx="15">
                  <c:v>7.71513353115727E-2</c:v>
                </c:pt>
                <c:pt idx="16">
                  <c:v>8.8172954641797377E-2</c:v>
                </c:pt>
                <c:pt idx="17">
                  <c:v>6.3586265366680798E-3</c:v>
                </c:pt>
                <c:pt idx="18">
                  <c:v>3.5184400169563375E-2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A2-402C-8FED-8A6E75FABE8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A2-402C-8FED-8A6E75FAB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10.60'!$S$63:$S$79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10.60'!$Z$44:$Z$60</c:f>
              <c:numCache>
                <c:formatCode>#,##0</c:formatCode>
                <c:ptCount val="17"/>
                <c:pt idx="0">
                  <c:v>0</c:v>
                </c:pt>
                <c:pt idx="1">
                  <c:v>36</c:v>
                </c:pt>
                <c:pt idx="2">
                  <c:v>72</c:v>
                </c:pt>
                <c:pt idx="3">
                  <c:v>80</c:v>
                </c:pt>
                <c:pt idx="4">
                  <c:v>129</c:v>
                </c:pt>
                <c:pt idx="5">
                  <c:v>83</c:v>
                </c:pt>
                <c:pt idx="6">
                  <c:v>78</c:v>
                </c:pt>
                <c:pt idx="7">
                  <c:v>110</c:v>
                </c:pt>
                <c:pt idx="8">
                  <c:v>95</c:v>
                </c:pt>
                <c:pt idx="9">
                  <c:v>117</c:v>
                </c:pt>
                <c:pt idx="10">
                  <c:v>123</c:v>
                </c:pt>
                <c:pt idx="11">
                  <c:v>130</c:v>
                </c:pt>
                <c:pt idx="12">
                  <c:v>90</c:v>
                </c:pt>
                <c:pt idx="13">
                  <c:v>37</c:v>
                </c:pt>
                <c:pt idx="14">
                  <c:v>14</c:v>
                </c:pt>
                <c:pt idx="15">
                  <c:v>12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4C-477B-9DAC-36A31FAA7987}"/>
            </c:ext>
          </c:extLst>
        </c:ser>
        <c:ser>
          <c:idx val="1"/>
          <c:order val="1"/>
          <c:tx>
            <c:strRef>
              <c:f>'Table 10.60'!$S$62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10.60'!$S$63:$S$79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10.60'!$Z$63:$Z$79</c:f>
              <c:numCache>
                <c:formatCode>#,##0</c:formatCode>
                <c:ptCount val="17"/>
                <c:pt idx="0">
                  <c:v>5</c:v>
                </c:pt>
                <c:pt idx="1">
                  <c:v>47</c:v>
                </c:pt>
                <c:pt idx="2">
                  <c:v>98</c:v>
                </c:pt>
                <c:pt idx="3">
                  <c:v>86</c:v>
                </c:pt>
                <c:pt idx="4">
                  <c:v>102</c:v>
                </c:pt>
                <c:pt idx="5">
                  <c:v>92</c:v>
                </c:pt>
                <c:pt idx="6">
                  <c:v>100</c:v>
                </c:pt>
                <c:pt idx="7">
                  <c:v>87</c:v>
                </c:pt>
                <c:pt idx="8">
                  <c:v>103</c:v>
                </c:pt>
                <c:pt idx="9">
                  <c:v>134</c:v>
                </c:pt>
                <c:pt idx="10">
                  <c:v>103</c:v>
                </c:pt>
                <c:pt idx="11">
                  <c:v>89</c:v>
                </c:pt>
                <c:pt idx="12">
                  <c:v>66</c:v>
                </c:pt>
                <c:pt idx="13">
                  <c:v>18</c:v>
                </c:pt>
                <c:pt idx="14">
                  <c:v>9</c:v>
                </c:pt>
                <c:pt idx="15">
                  <c:v>8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4C-477B-9DAC-36A31FAA7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10.60'!$Z$83:$Z$90</c:f>
              <c:numCache>
                <c:formatCode>#,##0</c:formatCode>
                <c:ptCount val="8"/>
                <c:pt idx="0">
                  <c:v>60</c:v>
                </c:pt>
                <c:pt idx="1">
                  <c:v>40</c:v>
                </c:pt>
                <c:pt idx="2">
                  <c:v>119</c:v>
                </c:pt>
                <c:pt idx="3">
                  <c:v>19</c:v>
                </c:pt>
                <c:pt idx="4">
                  <c:v>13</c:v>
                </c:pt>
                <c:pt idx="5">
                  <c:v>20</c:v>
                </c:pt>
                <c:pt idx="6">
                  <c:v>100</c:v>
                </c:pt>
                <c:pt idx="7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96-4DCD-9F31-165B6FB4ED46}"/>
            </c:ext>
          </c:extLst>
        </c:ser>
        <c:ser>
          <c:idx val="1"/>
          <c:order val="1"/>
          <c:tx>
            <c:strRef>
              <c:f>'Table 10.60'!$S$92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10.60'!$S$83:$S$90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10.60'!$Z$93:$Z$100</c:f>
              <c:numCache>
                <c:formatCode>#,##0</c:formatCode>
                <c:ptCount val="8"/>
                <c:pt idx="0">
                  <c:v>33</c:v>
                </c:pt>
                <c:pt idx="1">
                  <c:v>127</c:v>
                </c:pt>
                <c:pt idx="2">
                  <c:v>17</c:v>
                </c:pt>
                <c:pt idx="3">
                  <c:v>110</c:v>
                </c:pt>
                <c:pt idx="4">
                  <c:v>95</c:v>
                </c:pt>
                <c:pt idx="5">
                  <c:v>63</c:v>
                </c:pt>
                <c:pt idx="6">
                  <c:v>10</c:v>
                </c:pt>
                <c:pt idx="7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96-4DCD-9F31-165B6FB4ED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10.1'!$V$4:$Z$4</c:f>
              <c:numCache>
                <c:formatCode>#,##0</c:formatCode>
                <c:ptCount val="5"/>
                <c:pt idx="0">
                  <c:v>18655</c:v>
                </c:pt>
                <c:pt idx="1">
                  <c:v>19032</c:v>
                </c:pt>
                <c:pt idx="2">
                  <c:v>20490</c:v>
                </c:pt>
                <c:pt idx="3">
                  <c:v>22184</c:v>
                </c:pt>
                <c:pt idx="4">
                  <c:v>27439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E8-48CE-A79C-B7501CCC1224}"/>
            </c:ext>
          </c:extLst>
        </c:ser>
        <c:ser>
          <c:idx val="1"/>
          <c:order val="1"/>
          <c:tx>
            <c:strRef>
              <c:f>'Table 10.1'!$S$7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10.1'!$V$7:$Z$7</c:f>
              <c:numCache>
                <c:formatCode>#,##0</c:formatCode>
                <c:ptCount val="5"/>
                <c:pt idx="0">
                  <c:v>12895</c:v>
                </c:pt>
                <c:pt idx="1">
                  <c:v>12927</c:v>
                </c:pt>
                <c:pt idx="2">
                  <c:v>13966</c:v>
                </c:pt>
                <c:pt idx="3">
                  <c:v>14237</c:v>
                </c:pt>
                <c:pt idx="4">
                  <c:v>16511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E8-48CE-A79C-B7501CCC1224}"/>
            </c:ext>
          </c:extLst>
        </c:ser>
        <c:ser>
          <c:idx val="2"/>
          <c:order val="2"/>
          <c:tx>
            <c:strRef>
              <c:f>'Table 10.1'!$S$11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10.1'!$V$11:$Z$11</c:f>
              <c:numCache>
                <c:formatCode>#,##0</c:formatCode>
                <c:ptCount val="5"/>
                <c:pt idx="0">
                  <c:v>16598</c:v>
                </c:pt>
                <c:pt idx="1">
                  <c:v>16957</c:v>
                </c:pt>
                <c:pt idx="2">
                  <c:v>18280</c:v>
                </c:pt>
                <c:pt idx="3">
                  <c:v>19918</c:v>
                </c:pt>
                <c:pt idx="4">
                  <c:v>24932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E8-48CE-A79C-B7501CCC1224}"/>
            </c:ext>
          </c:extLst>
        </c:ser>
        <c:ser>
          <c:idx val="3"/>
          <c:order val="3"/>
          <c:tx>
            <c:strRef>
              <c:f>'Table 10.1'!$S$12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10.1'!$V$12:$Z$12</c:f>
              <c:numCache>
                <c:formatCode>#,##0</c:formatCode>
                <c:ptCount val="5"/>
                <c:pt idx="0">
                  <c:v>2063</c:v>
                </c:pt>
                <c:pt idx="1">
                  <c:v>2082</c:v>
                </c:pt>
                <c:pt idx="2">
                  <c:v>2214</c:v>
                </c:pt>
                <c:pt idx="3">
                  <c:v>2266</c:v>
                </c:pt>
                <c:pt idx="4">
                  <c:v>2510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DE8-48CE-A79C-B7501CCC1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10.6'!$S$1</c:f>
              <c:strCache>
                <c:ptCount val="1"/>
                <c:pt idx="0">
                  <c:v>Barossa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10.6'!$V$8:$Z$8</c:f>
              <c:numCache>
                <c:formatCode>#,##0</c:formatCode>
                <c:ptCount val="5"/>
                <c:pt idx="0">
                  <c:v>43233.35</c:v>
                </c:pt>
                <c:pt idx="1">
                  <c:v>44925.45</c:v>
                </c:pt>
                <c:pt idx="2">
                  <c:v>44617.74</c:v>
                </c:pt>
                <c:pt idx="3">
                  <c:v>46463</c:v>
                </c:pt>
                <c:pt idx="4">
                  <c:v>47000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42-482B-AEB7-1628C6520DA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42727.89</c:v>
                </c:pt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42-482B-AEB7-1628C6520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10.60'!$S$1</c:f>
              <c:strCache>
                <c:ptCount val="1"/>
                <c:pt idx="0">
                  <c:v>Tumby Bay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10.60'!$V$8:$Z$8</c:f>
              <c:numCache>
                <c:formatCode>#,##0</c:formatCode>
                <c:ptCount val="5"/>
                <c:pt idx="0">
                  <c:v>28416.5</c:v>
                </c:pt>
                <c:pt idx="1">
                  <c:v>29483.5</c:v>
                </c:pt>
                <c:pt idx="2">
                  <c:v>28767.19</c:v>
                </c:pt>
                <c:pt idx="3">
                  <c:v>28190.57</c:v>
                </c:pt>
                <c:pt idx="4">
                  <c:v>30203.5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5D-494E-A8A9-E941FD1B886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42727.89</c:v>
                </c:pt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5D-494E-A8A9-E941FD1B8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10.61'!$S$4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10.61'!$U$4:$Y$4</c:f>
              <c:numCache>
                <c:formatCode>#,##0</c:formatCode>
                <c:ptCount val="5"/>
                <c:pt idx="1">
                  <c:v>31244</c:v>
                </c:pt>
                <c:pt idx="2">
                  <c:v>31604</c:v>
                </c:pt>
                <c:pt idx="3">
                  <c:v>31284</c:v>
                </c:pt>
                <c:pt idx="4">
                  <c:v>32441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7B-4DED-A86C-33253FC25D9E}"/>
            </c:ext>
          </c:extLst>
        </c:ser>
        <c:ser>
          <c:idx val="1"/>
          <c:order val="1"/>
          <c:tx>
            <c:strRef>
              <c:f>'Table 10.61'!$S$7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10.61'!$U$7:$Y$7</c:f>
              <c:numCache>
                <c:formatCode>#,##0</c:formatCode>
                <c:ptCount val="5"/>
                <c:pt idx="1">
                  <c:v>21831</c:v>
                </c:pt>
                <c:pt idx="2">
                  <c:v>21966</c:v>
                </c:pt>
                <c:pt idx="3">
                  <c:v>22094</c:v>
                </c:pt>
                <c:pt idx="4">
                  <c:v>22121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7B-4DED-A86C-33253FC25D9E}"/>
            </c:ext>
          </c:extLst>
        </c:ser>
        <c:ser>
          <c:idx val="2"/>
          <c:order val="2"/>
          <c:tx>
            <c:strRef>
              <c:f>'Table 10.61'!$S$11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10.61'!$U$11:$Y$11</c:f>
              <c:numCache>
                <c:formatCode>#,##0</c:formatCode>
                <c:ptCount val="5"/>
                <c:pt idx="1">
                  <c:v>27432</c:v>
                </c:pt>
                <c:pt idx="2">
                  <c:v>27651</c:v>
                </c:pt>
                <c:pt idx="3">
                  <c:v>27299</c:v>
                </c:pt>
                <c:pt idx="4">
                  <c:v>28470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7B-4DED-A86C-33253FC25D9E}"/>
            </c:ext>
          </c:extLst>
        </c:ser>
        <c:ser>
          <c:idx val="3"/>
          <c:order val="3"/>
          <c:tx>
            <c:strRef>
              <c:f>'Table 10.61'!$S$12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10.61'!$U$12:$Y$12</c:f>
              <c:numCache>
                <c:formatCode>#,##0</c:formatCode>
                <c:ptCount val="5"/>
                <c:pt idx="1">
                  <c:v>3807</c:v>
                </c:pt>
                <c:pt idx="2">
                  <c:v>3954</c:v>
                </c:pt>
                <c:pt idx="3">
                  <c:v>3986</c:v>
                </c:pt>
                <c:pt idx="4">
                  <c:v>3971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7B-4DED-A86C-33253FC25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10.61'!$S$1</c:f>
              <c:strCache>
                <c:ptCount val="1"/>
                <c:pt idx="0">
                  <c:v>Unley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10.61'!$AB$15:$AB$33</c:f>
              <c:numCache>
                <c:formatCode>0.0%</c:formatCode>
                <c:ptCount val="19"/>
                <c:pt idx="0">
                  <c:v>6.3482985416070921E-3</c:v>
                </c:pt>
                <c:pt idx="1">
                  <c:v>9.3794681155275946E-3</c:v>
                </c:pt>
                <c:pt idx="2">
                  <c:v>3.7946811552759509E-2</c:v>
                </c:pt>
                <c:pt idx="3">
                  <c:v>6.9202173291392621E-3</c:v>
                </c:pt>
                <c:pt idx="4">
                  <c:v>3.7031741492708034E-2</c:v>
                </c:pt>
                <c:pt idx="5">
                  <c:v>2.7223334286531311E-2</c:v>
                </c:pt>
                <c:pt idx="6">
                  <c:v>7.4835573348584497E-2</c:v>
                </c:pt>
                <c:pt idx="7">
                  <c:v>8.295682013154132E-2</c:v>
                </c:pt>
                <c:pt idx="8">
                  <c:v>2.1361166714326564E-2</c:v>
                </c:pt>
                <c:pt idx="9">
                  <c:v>1.7386331140977981E-2</c:v>
                </c:pt>
                <c:pt idx="10">
                  <c:v>4.1607091792965401E-2</c:v>
                </c:pt>
                <c:pt idx="11">
                  <c:v>1.9216471261080927E-2</c:v>
                </c:pt>
                <c:pt idx="12">
                  <c:v>0.12058907635115813</c:v>
                </c:pt>
                <c:pt idx="13">
                  <c:v>7.8581641406920213E-2</c:v>
                </c:pt>
                <c:pt idx="14">
                  <c:v>6.5055762081784388E-2</c:v>
                </c:pt>
                <c:pt idx="15">
                  <c:v>0.1026880183014012</c:v>
                </c:pt>
                <c:pt idx="16">
                  <c:v>0.17246211038032599</c:v>
                </c:pt>
                <c:pt idx="17">
                  <c:v>2.613668859022019E-2</c:v>
                </c:pt>
                <c:pt idx="18">
                  <c:v>3.0626251072347725E-2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F6-4857-ACA3-4F304A8FE26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F6-4857-ACA3-4F304A8FE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10.61'!$S$63:$S$79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10.61'!$Y$44:$Y$60</c:f>
              <c:numCache>
                <c:formatCode>#,##0</c:formatCode>
                <c:ptCount val="17"/>
                <c:pt idx="0">
                  <c:v>12</c:v>
                </c:pt>
                <c:pt idx="1">
                  <c:v>245</c:v>
                </c:pt>
                <c:pt idx="2">
                  <c:v>778</c:v>
                </c:pt>
                <c:pt idx="3">
                  <c:v>1435</c:v>
                </c:pt>
                <c:pt idx="4">
                  <c:v>1893</c:v>
                </c:pt>
                <c:pt idx="5">
                  <c:v>1749</c:v>
                </c:pt>
                <c:pt idx="6">
                  <c:v>1627</c:v>
                </c:pt>
                <c:pt idx="7">
                  <c:v>1545</c:v>
                </c:pt>
                <c:pt idx="8">
                  <c:v>1490</c:v>
                </c:pt>
                <c:pt idx="9">
                  <c:v>1347</c:v>
                </c:pt>
                <c:pt idx="10">
                  <c:v>1191</c:v>
                </c:pt>
                <c:pt idx="11">
                  <c:v>936</c:v>
                </c:pt>
                <c:pt idx="12">
                  <c:v>629</c:v>
                </c:pt>
                <c:pt idx="13">
                  <c:v>355</c:v>
                </c:pt>
                <c:pt idx="14">
                  <c:v>120</c:v>
                </c:pt>
                <c:pt idx="15">
                  <c:v>57</c:v>
                </c:pt>
                <c:pt idx="16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63-4A70-8966-A04592F9675F}"/>
            </c:ext>
          </c:extLst>
        </c:ser>
        <c:ser>
          <c:idx val="1"/>
          <c:order val="1"/>
          <c:tx>
            <c:strRef>
              <c:f>'Table 10.61'!$S$62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10.61'!$S$63:$S$79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10.61'!$Y$63:$Y$79</c:f>
              <c:numCache>
                <c:formatCode>#,##0</c:formatCode>
                <c:ptCount val="17"/>
                <c:pt idx="0">
                  <c:v>23</c:v>
                </c:pt>
                <c:pt idx="1">
                  <c:v>351</c:v>
                </c:pt>
                <c:pt idx="2">
                  <c:v>939</c:v>
                </c:pt>
                <c:pt idx="3">
                  <c:v>1812</c:v>
                </c:pt>
                <c:pt idx="4">
                  <c:v>2216</c:v>
                </c:pt>
                <c:pt idx="5">
                  <c:v>1852</c:v>
                </c:pt>
                <c:pt idx="6">
                  <c:v>1708</c:v>
                </c:pt>
                <c:pt idx="7">
                  <c:v>1644</c:v>
                </c:pt>
                <c:pt idx="8">
                  <c:v>1636</c:v>
                </c:pt>
                <c:pt idx="9">
                  <c:v>1430</c:v>
                </c:pt>
                <c:pt idx="10">
                  <c:v>1322</c:v>
                </c:pt>
                <c:pt idx="11">
                  <c:v>1037</c:v>
                </c:pt>
                <c:pt idx="12">
                  <c:v>574</c:v>
                </c:pt>
                <c:pt idx="13">
                  <c:v>249</c:v>
                </c:pt>
                <c:pt idx="14">
                  <c:v>89</c:v>
                </c:pt>
                <c:pt idx="15">
                  <c:v>47</c:v>
                </c:pt>
                <c:pt idx="16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63-4A70-8966-A04592F967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10.61'!$S$83:$S$90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10.61'!$Y$83:$Y$90</c:f>
              <c:numCache>
                <c:formatCode>#,##0</c:formatCode>
                <c:ptCount val="8"/>
                <c:pt idx="0">
                  <c:v>1699</c:v>
                </c:pt>
                <c:pt idx="1">
                  <c:v>3221</c:v>
                </c:pt>
                <c:pt idx="2">
                  <c:v>885</c:v>
                </c:pt>
                <c:pt idx="3">
                  <c:v>682</c:v>
                </c:pt>
                <c:pt idx="4">
                  <c:v>678</c:v>
                </c:pt>
                <c:pt idx="5">
                  <c:v>639</c:v>
                </c:pt>
                <c:pt idx="6">
                  <c:v>243</c:v>
                </c:pt>
                <c:pt idx="7">
                  <c:v>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08-4A8C-9BA0-8601FC905164}"/>
            </c:ext>
          </c:extLst>
        </c:ser>
        <c:ser>
          <c:idx val="1"/>
          <c:order val="1"/>
          <c:tx>
            <c:strRef>
              <c:f>'Table 10.61'!$S$92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10.61'!$S$83:$S$90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10.61'!$Y$93:$Y$100</c:f>
              <c:numCache>
                <c:formatCode>#,##0</c:formatCode>
                <c:ptCount val="8"/>
                <c:pt idx="0">
                  <c:v>1174</c:v>
                </c:pt>
                <c:pt idx="1">
                  <c:v>3808</c:v>
                </c:pt>
                <c:pt idx="2">
                  <c:v>293</c:v>
                </c:pt>
                <c:pt idx="3">
                  <c:v>1267</c:v>
                </c:pt>
                <c:pt idx="4">
                  <c:v>1783</c:v>
                </c:pt>
                <c:pt idx="5">
                  <c:v>874</c:v>
                </c:pt>
                <c:pt idx="6">
                  <c:v>36</c:v>
                </c:pt>
                <c:pt idx="7">
                  <c:v>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08-4A8C-9BA0-8601FC905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10.61'!$S$1</c:f>
              <c:strCache>
                <c:ptCount val="1"/>
                <c:pt idx="0">
                  <c:v>Unley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10.61'!$U$8:$Y$8</c:f>
              <c:numCache>
                <c:formatCode>#,##0</c:formatCode>
                <c:ptCount val="5"/>
                <c:pt idx="1">
                  <c:v>46051.71</c:v>
                </c:pt>
                <c:pt idx="2">
                  <c:v>48038.28</c:v>
                </c:pt>
                <c:pt idx="3">
                  <c:v>47571.67</c:v>
                </c:pt>
                <c:pt idx="4">
                  <c:v>49357.47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04-43E0-A6B0-F0199CD4BDF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04-43E0-A6B0-F0199CD4BD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10.61'!$S$4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10.61'!$V$4:$Z$4</c:f>
              <c:numCache>
                <c:formatCode>#,##0</c:formatCode>
                <c:ptCount val="5"/>
                <c:pt idx="0">
                  <c:v>31244</c:v>
                </c:pt>
                <c:pt idx="1">
                  <c:v>31604</c:v>
                </c:pt>
                <c:pt idx="2">
                  <c:v>31284</c:v>
                </c:pt>
                <c:pt idx="3">
                  <c:v>32441</c:v>
                </c:pt>
                <c:pt idx="4">
                  <c:v>34968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16-4A91-823F-573078137030}"/>
            </c:ext>
          </c:extLst>
        </c:ser>
        <c:ser>
          <c:idx val="1"/>
          <c:order val="1"/>
          <c:tx>
            <c:strRef>
              <c:f>'Table 10.61'!$S$7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10.61'!$V$7:$Z$7</c:f>
              <c:numCache>
                <c:formatCode>#,##0</c:formatCode>
                <c:ptCount val="5"/>
                <c:pt idx="0">
                  <c:v>21831</c:v>
                </c:pt>
                <c:pt idx="1">
                  <c:v>21966</c:v>
                </c:pt>
                <c:pt idx="2">
                  <c:v>22094</c:v>
                </c:pt>
                <c:pt idx="3">
                  <c:v>22121</c:v>
                </c:pt>
                <c:pt idx="4">
                  <c:v>22574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16-4A91-823F-573078137030}"/>
            </c:ext>
          </c:extLst>
        </c:ser>
        <c:ser>
          <c:idx val="2"/>
          <c:order val="2"/>
          <c:tx>
            <c:strRef>
              <c:f>'Table 10.61'!$S$11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10.61'!$V$11:$Z$11</c:f>
              <c:numCache>
                <c:formatCode>#,##0</c:formatCode>
                <c:ptCount val="5"/>
                <c:pt idx="0">
                  <c:v>27432</c:v>
                </c:pt>
                <c:pt idx="1">
                  <c:v>27651</c:v>
                </c:pt>
                <c:pt idx="2">
                  <c:v>27299</c:v>
                </c:pt>
                <c:pt idx="3">
                  <c:v>28470</c:v>
                </c:pt>
                <c:pt idx="4">
                  <c:v>30971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16-4A91-823F-573078137030}"/>
            </c:ext>
          </c:extLst>
        </c:ser>
        <c:ser>
          <c:idx val="3"/>
          <c:order val="3"/>
          <c:tx>
            <c:strRef>
              <c:f>'Table 10.61'!$S$12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10.61'!$V$12:$Z$12</c:f>
              <c:numCache>
                <c:formatCode>#,##0</c:formatCode>
                <c:ptCount val="5"/>
                <c:pt idx="0">
                  <c:v>3807</c:v>
                </c:pt>
                <c:pt idx="1">
                  <c:v>3954</c:v>
                </c:pt>
                <c:pt idx="2">
                  <c:v>3986</c:v>
                </c:pt>
                <c:pt idx="3">
                  <c:v>3971</c:v>
                </c:pt>
                <c:pt idx="4">
                  <c:v>4001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16-4A91-823F-573078137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10.61'!$S$1</c:f>
              <c:strCache>
                <c:ptCount val="1"/>
                <c:pt idx="0">
                  <c:v>Unley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10.61'!$AB$15:$AB$33</c:f>
              <c:numCache>
                <c:formatCode>0.0%</c:formatCode>
                <c:ptCount val="19"/>
                <c:pt idx="0">
                  <c:v>6.3482985416070921E-3</c:v>
                </c:pt>
                <c:pt idx="1">
                  <c:v>9.3794681155275946E-3</c:v>
                </c:pt>
                <c:pt idx="2">
                  <c:v>3.7946811552759509E-2</c:v>
                </c:pt>
                <c:pt idx="3">
                  <c:v>6.9202173291392621E-3</c:v>
                </c:pt>
                <c:pt idx="4">
                  <c:v>3.7031741492708034E-2</c:v>
                </c:pt>
                <c:pt idx="5">
                  <c:v>2.7223334286531311E-2</c:v>
                </c:pt>
                <c:pt idx="6">
                  <c:v>7.4835573348584497E-2</c:v>
                </c:pt>
                <c:pt idx="7">
                  <c:v>8.295682013154132E-2</c:v>
                </c:pt>
                <c:pt idx="8">
                  <c:v>2.1361166714326564E-2</c:v>
                </c:pt>
                <c:pt idx="9">
                  <c:v>1.7386331140977981E-2</c:v>
                </c:pt>
                <c:pt idx="10">
                  <c:v>4.1607091792965401E-2</c:v>
                </c:pt>
                <c:pt idx="11">
                  <c:v>1.9216471261080927E-2</c:v>
                </c:pt>
                <c:pt idx="12">
                  <c:v>0.12058907635115813</c:v>
                </c:pt>
                <c:pt idx="13">
                  <c:v>7.8581641406920213E-2</c:v>
                </c:pt>
                <c:pt idx="14">
                  <c:v>6.5055762081784388E-2</c:v>
                </c:pt>
                <c:pt idx="15">
                  <c:v>0.1026880183014012</c:v>
                </c:pt>
                <c:pt idx="16">
                  <c:v>0.17246211038032599</c:v>
                </c:pt>
                <c:pt idx="17">
                  <c:v>2.613668859022019E-2</c:v>
                </c:pt>
                <c:pt idx="18">
                  <c:v>3.0626251072347725E-2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43-4B7E-9EA7-F7A2E8AD2A1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43-4B7E-9EA7-F7A2E8AD2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10.61'!$S$63:$S$79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10.61'!$Z$44:$Z$60</c:f>
              <c:numCache>
                <c:formatCode>#,##0</c:formatCode>
                <c:ptCount val="17"/>
                <c:pt idx="0">
                  <c:v>20</c:v>
                </c:pt>
                <c:pt idx="1">
                  <c:v>263</c:v>
                </c:pt>
                <c:pt idx="2">
                  <c:v>911</c:v>
                </c:pt>
                <c:pt idx="3">
                  <c:v>1585</c:v>
                </c:pt>
                <c:pt idx="4">
                  <c:v>2199</c:v>
                </c:pt>
                <c:pt idx="5">
                  <c:v>1835</c:v>
                </c:pt>
                <c:pt idx="6">
                  <c:v>1693</c:v>
                </c:pt>
                <c:pt idx="7">
                  <c:v>1610</c:v>
                </c:pt>
                <c:pt idx="8">
                  <c:v>1555</c:v>
                </c:pt>
                <c:pt idx="9">
                  <c:v>1442</c:v>
                </c:pt>
                <c:pt idx="10">
                  <c:v>1232</c:v>
                </c:pt>
                <c:pt idx="11">
                  <c:v>953</c:v>
                </c:pt>
                <c:pt idx="12">
                  <c:v>619</c:v>
                </c:pt>
                <c:pt idx="13">
                  <c:v>368</c:v>
                </c:pt>
                <c:pt idx="14">
                  <c:v>146</c:v>
                </c:pt>
                <c:pt idx="15">
                  <c:v>53</c:v>
                </c:pt>
                <c:pt idx="16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83-4881-978C-A72594C33C39}"/>
            </c:ext>
          </c:extLst>
        </c:ser>
        <c:ser>
          <c:idx val="1"/>
          <c:order val="1"/>
          <c:tx>
            <c:strRef>
              <c:f>'Table 10.61'!$S$62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10.61'!$S$63:$S$79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10.61'!$Z$63:$Z$79</c:f>
              <c:numCache>
                <c:formatCode>#,##0</c:formatCode>
                <c:ptCount val="17"/>
                <c:pt idx="0">
                  <c:v>21</c:v>
                </c:pt>
                <c:pt idx="1">
                  <c:v>462</c:v>
                </c:pt>
                <c:pt idx="2">
                  <c:v>1140</c:v>
                </c:pt>
                <c:pt idx="3">
                  <c:v>1919</c:v>
                </c:pt>
                <c:pt idx="4">
                  <c:v>2346</c:v>
                </c:pt>
                <c:pt idx="5">
                  <c:v>2093</c:v>
                </c:pt>
                <c:pt idx="6">
                  <c:v>1822</c:v>
                </c:pt>
                <c:pt idx="7">
                  <c:v>1776</c:v>
                </c:pt>
                <c:pt idx="8">
                  <c:v>1619</c:v>
                </c:pt>
                <c:pt idx="9">
                  <c:v>1614</c:v>
                </c:pt>
                <c:pt idx="10">
                  <c:v>1382</c:v>
                </c:pt>
                <c:pt idx="11">
                  <c:v>1126</c:v>
                </c:pt>
                <c:pt idx="12">
                  <c:v>630</c:v>
                </c:pt>
                <c:pt idx="13">
                  <c:v>287</c:v>
                </c:pt>
                <c:pt idx="14">
                  <c:v>98</c:v>
                </c:pt>
                <c:pt idx="15">
                  <c:v>47</c:v>
                </c:pt>
                <c:pt idx="16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83-4881-978C-A72594C33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10.61'!$Z$83:$Z$90</c:f>
              <c:numCache>
                <c:formatCode>#,##0</c:formatCode>
                <c:ptCount val="8"/>
                <c:pt idx="0">
                  <c:v>1703</c:v>
                </c:pt>
                <c:pt idx="1">
                  <c:v>3284</c:v>
                </c:pt>
                <c:pt idx="2">
                  <c:v>913</c:v>
                </c:pt>
                <c:pt idx="3">
                  <c:v>759</c:v>
                </c:pt>
                <c:pt idx="4">
                  <c:v>694</c:v>
                </c:pt>
                <c:pt idx="5">
                  <c:v>625</c:v>
                </c:pt>
                <c:pt idx="6">
                  <c:v>250</c:v>
                </c:pt>
                <c:pt idx="7">
                  <c:v>670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75-4148-B503-75073A67A805}"/>
            </c:ext>
          </c:extLst>
        </c:ser>
        <c:ser>
          <c:idx val="1"/>
          <c:order val="1"/>
          <c:tx>
            <c:strRef>
              <c:f>'Table 10.61'!$S$92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10.61'!$S$83:$S$90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10.61'!$Z$93:$Z$100</c:f>
              <c:numCache>
                <c:formatCode>#,##0</c:formatCode>
                <c:ptCount val="8"/>
                <c:pt idx="0">
                  <c:v>1179</c:v>
                </c:pt>
                <c:pt idx="1">
                  <c:v>3903</c:v>
                </c:pt>
                <c:pt idx="2">
                  <c:v>337</c:v>
                </c:pt>
                <c:pt idx="3">
                  <c:v>1299</c:v>
                </c:pt>
                <c:pt idx="4">
                  <c:v>1794</c:v>
                </c:pt>
                <c:pt idx="5">
                  <c:v>897</c:v>
                </c:pt>
                <c:pt idx="6">
                  <c:v>39</c:v>
                </c:pt>
                <c:pt idx="7">
                  <c:v>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75-4148-B503-75073A67A8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10.7'!$U$4:$Y$4</c:f>
              <c:numCache>
                <c:formatCode>#,##0</c:formatCode>
                <c:ptCount val="5"/>
                <c:pt idx="1">
                  <c:v>1527</c:v>
                </c:pt>
                <c:pt idx="2">
                  <c:v>1455</c:v>
                </c:pt>
                <c:pt idx="3">
                  <c:v>1468</c:v>
                </c:pt>
                <c:pt idx="4">
                  <c:v>1558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02-4BC8-BD6B-9F9EBD7A622D}"/>
            </c:ext>
          </c:extLst>
        </c:ser>
        <c:ser>
          <c:idx val="1"/>
          <c:order val="1"/>
          <c:tx>
            <c:strRef>
              <c:f>'Table 10.7'!$S$7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10.7'!$U$7:$Y$7</c:f>
              <c:numCache>
                <c:formatCode>#,##0</c:formatCode>
                <c:ptCount val="5"/>
                <c:pt idx="1">
                  <c:v>1088</c:v>
                </c:pt>
                <c:pt idx="2">
                  <c:v>1043</c:v>
                </c:pt>
                <c:pt idx="3">
                  <c:v>1084</c:v>
                </c:pt>
                <c:pt idx="4">
                  <c:v>1108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02-4BC8-BD6B-9F9EBD7A622D}"/>
            </c:ext>
          </c:extLst>
        </c:ser>
        <c:ser>
          <c:idx val="2"/>
          <c:order val="2"/>
          <c:tx>
            <c:strRef>
              <c:f>'Table 10.7'!$S$11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10.7'!$U$11:$Y$11</c:f>
              <c:numCache>
                <c:formatCode>#,##0</c:formatCode>
                <c:ptCount val="5"/>
                <c:pt idx="1">
                  <c:v>1131</c:v>
                </c:pt>
                <c:pt idx="2">
                  <c:v>1091</c:v>
                </c:pt>
                <c:pt idx="3">
                  <c:v>1075</c:v>
                </c:pt>
                <c:pt idx="4">
                  <c:v>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02-4BC8-BD6B-9F9EBD7A622D}"/>
            </c:ext>
          </c:extLst>
        </c:ser>
        <c:ser>
          <c:idx val="3"/>
          <c:order val="3"/>
          <c:tx>
            <c:strRef>
              <c:f>'Table 10.7'!$S$12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10.7'!$U$12:$Y$12</c:f>
              <c:numCache>
                <c:formatCode>#,##0</c:formatCode>
                <c:ptCount val="5"/>
                <c:pt idx="1">
                  <c:v>395</c:v>
                </c:pt>
                <c:pt idx="2">
                  <c:v>362</c:v>
                </c:pt>
                <c:pt idx="3">
                  <c:v>391</c:v>
                </c:pt>
                <c:pt idx="4">
                  <c:v>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002-4BC8-BD6B-9F9EBD7A6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10.61'!$S$1</c:f>
              <c:strCache>
                <c:ptCount val="1"/>
                <c:pt idx="0">
                  <c:v>Unley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10.61'!$V$8:$Z$8</c:f>
              <c:numCache>
                <c:formatCode>#,##0</c:formatCode>
                <c:ptCount val="5"/>
                <c:pt idx="0">
                  <c:v>46051.71</c:v>
                </c:pt>
                <c:pt idx="1">
                  <c:v>48038.28</c:v>
                </c:pt>
                <c:pt idx="2">
                  <c:v>47571.67</c:v>
                </c:pt>
                <c:pt idx="3">
                  <c:v>49357.47</c:v>
                </c:pt>
                <c:pt idx="4">
                  <c:v>49210.76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7F-45DD-91B2-0AB56E27701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42727.89</c:v>
                </c:pt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7F-45DD-91B2-0AB56E277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10.62'!$S$4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10.62'!$U$4:$Y$4</c:f>
              <c:numCache>
                <c:formatCode>#,##0</c:formatCode>
                <c:ptCount val="5"/>
                <c:pt idx="1">
                  <c:v>8158</c:v>
                </c:pt>
                <c:pt idx="2">
                  <c:v>8364</c:v>
                </c:pt>
                <c:pt idx="3">
                  <c:v>8456</c:v>
                </c:pt>
                <c:pt idx="4">
                  <c:v>9018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C2-466D-9278-9E52BFAD107B}"/>
            </c:ext>
          </c:extLst>
        </c:ser>
        <c:ser>
          <c:idx val="1"/>
          <c:order val="1"/>
          <c:tx>
            <c:strRef>
              <c:f>'Table 10.62'!$S$7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10.62'!$U$7:$Y$7</c:f>
              <c:numCache>
                <c:formatCode>#,##0</c:formatCode>
                <c:ptCount val="5"/>
                <c:pt idx="1">
                  <c:v>6080</c:v>
                </c:pt>
                <c:pt idx="2">
                  <c:v>6154</c:v>
                </c:pt>
                <c:pt idx="3">
                  <c:v>6386</c:v>
                </c:pt>
                <c:pt idx="4">
                  <c:v>6527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C2-466D-9278-9E52BFAD107B}"/>
            </c:ext>
          </c:extLst>
        </c:ser>
        <c:ser>
          <c:idx val="2"/>
          <c:order val="2"/>
          <c:tx>
            <c:strRef>
              <c:f>'Table 10.62'!$S$11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10.62'!$U$11:$Y$11</c:f>
              <c:numCache>
                <c:formatCode>#,##0</c:formatCode>
                <c:ptCount val="5"/>
                <c:pt idx="1">
                  <c:v>6733</c:v>
                </c:pt>
                <c:pt idx="2">
                  <c:v>6913</c:v>
                </c:pt>
                <c:pt idx="3">
                  <c:v>6896</c:v>
                </c:pt>
                <c:pt idx="4">
                  <c:v>7413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C2-466D-9278-9E52BFAD107B}"/>
            </c:ext>
          </c:extLst>
        </c:ser>
        <c:ser>
          <c:idx val="3"/>
          <c:order val="3"/>
          <c:tx>
            <c:strRef>
              <c:f>'Table 10.62'!$S$12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10.62'!$U$12:$Y$12</c:f>
              <c:numCache>
                <c:formatCode>#,##0</c:formatCode>
                <c:ptCount val="5"/>
                <c:pt idx="1">
                  <c:v>1425</c:v>
                </c:pt>
                <c:pt idx="2">
                  <c:v>1452</c:v>
                </c:pt>
                <c:pt idx="3">
                  <c:v>1566</c:v>
                </c:pt>
                <c:pt idx="4">
                  <c:v>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2C2-466D-9278-9E52BFAD1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10.62'!$S$1</c:f>
              <c:strCache>
                <c:ptCount val="1"/>
                <c:pt idx="0">
                  <c:v>Victor Harbor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10.62'!$AB$15:$AB$33</c:f>
              <c:numCache>
                <c:formatCode>0.0%</c:formatCode>
                <c:ptCount val="19"/>
                <c:pt idx="0">
                  <c:v>3.6610983294988499E-2</c:v>
                </c:pt>
                <c:pt idx="1">
                  <c:v>1.2403721116334901E-2</c:v>
                </c:pt>
                <c:pt idx="2">
                  <c:v>3.9211763529058717E-2</c:v>
                </c:pt>
                <c:pt idx="3">
                  <c:v>8.3024907472241671E-3</c:v>
                </c:pt>
                <c:pt idx="4">
                  <c:v>7.1321396418925681E-2</c:v>
                </c:pt>
                <c:pt idx="5">
                  <c:v>1.6604981494448334E-2</c:v>
                </c:pt>
                <c:pt idx="6">
                  <c:v>0.11263379013704111</c:v>
                </c:pt>
                <c:pt idx="7">
                  <c:v>0.1107332199659898</c:v>
                </c:pt>
                <c:pt idx="8">
                  <c:v>2.4307292187656298E-2</c:v>
                </c:pt>
                <c:pt idx="9">
                  <c:v>7.3021906571971587E-3</c:v>
                </c:pt>
                <c:pt idx="10">
                  <c:v>3.0509152745823748E-2</c:v>
                </c:pt>
                <c:pt idx="11">
                  <c:v>1.2603781134340302E-2</c:v>
                </c:pt>
                <c:pt idx="12">
                  <c:v>4.8914674402320696E-2</c:v>
                </c:pt>
                <c:pt idx="13">
                  <c:v>7.1421426427928383E-2</c:v>
                </c:pt>
                <c:pt idx="14">
                  <c:v>4.9214764429328796E-2</c:v>
                </c:pt>
                <c:pt idx="15">
                  <c:v>7.2821846553966188E-2</c:v>
                </c:pt>
                <c:pt idx="16">
                  <c:v>0.16264879463839152</c:v>
                </c:pt>
                <c:pt idx="17">
                  <c:v>1.7505251575472641E-2</c:v>
                </c:pt>
                <c:pt idx="18">
                  <c:v>4.7514254276282884E-2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42-4732-8A5F-0C23D89760F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42-4732-8A5F-0C23D8976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10.62'!$S$63:$S$79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10.62'!$Y$44:$Y$60</c:f>
              <c:numCache>
                <c:formatCode>#,##0</c:formatCode>
                <c:ptCount val="17"/>
                <c:pt idx="0">
                  <c:v>13</c:v>
                </c:pt>
                <c:pt idx="1">
                  <c:v>154</c:v>
                </c:pt>
                <c:pt idx="2">
                  <c:v>273</c:v>
                </c:pt>
                <c:pt idx="3">
                  <c:v>324</c:v>
                </c:pt>
                <c:pt idx="4">
                  <c:v>378</c:v>
                </c:pt>
                <c:pt idx="5">
                  <c:v>330</c:v>
                </c:pt>
                <c:pt idx="6">
                  <c:v>349</c:v>
                </c:pt>
                <c:pt idx="7">
                  <c:v>381</c:v>
                </c:pt>
                <c:pt idx="8">
                  <c:v>390</c:v>
                </c:pt>
                <c:pt idx="9">
                  <c:v>368</c:v>
                </c:pt>
                <c:pt idx="10">
                  <c:v>421</c:v>
                </c:pt>
                <c:pt idx="11">
                  <c:v>421</c:v>
                </c:pt>
                <c:pt idx="12">
                  <c:v>284</c:v>
                </c:pt>
                <c:pt idx="13">
                  <c:v>149</c:v>
                </c:pt>
                <c:pt idx="14">
                  <c:v>65</c:v>
                </c:pt>
                <c:pt idx="15">
                  <c:v>22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D5-4767-97E3-8372520BFA6F}"/>
            </c:ext>
          </c:extLst>
        </c:ser>
        <c:ser>
          <c:idx val="1"/>
          <c:order val="1"/>
          <c:tx>
            <c:strRef>
              <c:f>'Table 10.62'!$S$62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10.62'!$S$63:$S$79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10.62'!$Y$63:$Y$79</c:f>
              <c:numCache>
                <c:formatCode>#,##0</c:formatCode>
                <c:ptCount val="17"/>
                <c:pt idx="0">
                  <c:v>11</c:v>
                </c:pt>
                <c:pt idx="1">
                  <c:v>190</c:v>
                </c:pt>
                <c:pt idx="2">
                  <c:v>328</c:v>
                </c:pt>
                <c:pt idx="3">
                  <c:v>337</c:v>
                </c:pt>
                <c:pt idx="4">
                  <c:v>311</c:v>
                </c:pt>
                <c:pt idx="5">
                  <c:v>345</c:v>
                </c:pt>
                <c:pt idx="6">
                  <c:v>363</c:v>
                </c:pt>
                <c:pt idx="7">
                  <c:v>384</c:v>
                </c:pt>
                <c:pt idx="8">
                  <c:v>472</c:v>
                </c:pt>
                <c:pt idx="9">
                  <c:v>474</c:v>
                </c:pt>
                <c:pt idx="10">
                  <c:v>532</c:v>
                </c:pt>
                <c:pt idx="11">
                  <c:v>458</c:v>
                </c:pt>
                <c:pt idx="12">
                  <c:v>252</c:v>
                </c:pt>
                <c:pt idx="13">
                  <c:v>114</c:v>
                </c:pt>
                <c:pt idx="14">
                  <c:v>38</c:v>
                </c:pt>
                <c:pt idx="15">
                  <c:v>32</c:v>
                </c:pt>
                <c:pt idx="1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D5-4767-97E3-8372520BF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10.62'!$S$83:$S$90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10.62'!$Y$83:$Y$90</c:f>
              <c:numCache>
                <c:formatCode>#,##0</c:formatCode>
                <c:ptCount val="8"/>
                <c:pt idx="0">
                  <c:v>311</c:v>
                </c:pt>
                <c:pt idx="1">
                  <c:v>323</c:v>
                </c:pt>
                <c:pt idx="2">
                  <c:v>472</c:v>
                </c:pt>
                <c:pt idx="3">
                  <c:v>267</c:v>
                </c:pt>
                <c:pt idx="4">
                  <c:v>81</c:v>
                </c:pt>
                <c:pt idx="5">
                  <c:v>207</c:v>
                </c:pt>
                <c:pt idx="6">
                  <c:v>241</c:v>
                </c:pt>
                <c:pt idx="7">
                  <c:v>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2B-4155-852D-DFCBE55CE601}"/>
            </c:ext>
          </c:extLst>
        </c:ser>
        <c:ser>
          <c:idx val="1"/>
          <c:order val="1"/>
          <c:tx>
            <c:strRef>
              <c:f>'Table 10.62'!$S$92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10.62'!$S$83:$S$90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10.62'!$Y$93:$Y$100</c:f>
              <c:numCache>
                <c:formatCode>#,##0</c:formatCode>
                <c:ptCount val="8"/>
                <c:pt idx="0">
                  <c:v>190</c:v>
                </c:pt>
                <c:pt idx="1">
                  <c:v>535</c:v>
                </c:pt>
                <c:pt idx="2">
                  <c:v>98</c:v>
                </c:pt>
                <c:pt idx="3">
                  <c:v>650</c:v>
                </c:pt>
                <c:pt idx="4">
                  <c:v>439</c:v>
                </c:pt>
                <c:pt idx="5">
                  <c:v>424</c:v>
                </c:pt>
                <c:pt idx="6">
                  <c:v>10</c:v>
                </c:pt>
                <c:pt idx="7">
                  <c:v>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2B-4155-852D-DFCBE55CE6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10.62'!$S$1</c:f>
              <c:strCache>
                <c:ptCount val="1"/>
                <c:pt idx="0">
                  <c:v>Victor Harbor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10.62'!$U$8:$Y$8</c:f>
              <c:numCache>
                <c:formatCode>#,##0</c:formatCode>
                <c:ptCount val="5"/>
                <c:pt idx="1">
                  <c:v>33271</c:v>
                </c:pt>
                <c:pt idx="2">
                  <c:v>32718</c:v>
                </c:pt>
                <c:pt idx="3">
                  <c:v>33958.980000000003</c:v>
                </c:pt>
                <c:pt idx="4">
                  <c:v>35474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EF-428B-90AF-7DF089A0DCE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EF-428B-90AF-7DF089A0D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10.62'!$S$4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10.62'!$V$4:$Z$4</c:f>
              <c:numCache>
                <c:formatCode>#,##0</c:formatCode>
                <c:ptCount val="5"/>
                <c:pt idx="0">
                  <c:v>8158</c:v>
                </c:pt>
                <c:pt idx="1">
                  <c:v>8364</c:v>
                </c:pt>
                <c:pt idx="2">
                  <c:v>8456</c:v>
                </c:pt>
                <c:pt idx="3">
                  <c:v>9018</c:v>
                </c:pt>
                <c:pt idx="4">
                  <c:v>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98-4195-973A-7237DA1EBDEE}"/>
            </c:ext>
          </c:extLst>
        </c:ser>
        <c:ser>
          <c:idx val="1"/>
          <c:order val="1"/>
          <c:tx>
            <c:strRef>
              <c:f>'Table 10.62'!$S$7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10.62'!$V$7:$Z$7</c:f>
              <c:numCache>
                <c:formatCode>#,##0</c:formatCode>
                <c:ptCount val="5"/>
                <c:pt idx="0">
                  <c:v>6080</c:v>
                </c:pt>
                <c:pt idx="1">
                  <c:v>6154</c:v>
                </c:pt>
                <c:pt idx="2">
                  <c:v>6386</c:v>
                </c:pt>
                <c:pt idx="3">
                  <c:v>6527</c:v>
                </c:pt>
                <c:pt idx="4">
                  <c:v>6830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98-4195-973A-7237DA1EBDEE}"/>
            </c:ext>
          </c:extLst>
        </c:ser>
        <c:ser>
          <c:idx val="2"/>
          <c:order val="2"/>
          <c:tx>
            <c:strRef>
              <c:f>'Table 10.62'!$S$11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10.62'!$V$11:$Z$11</c:f>
              <c:numCache>
                <c:formatCode>#,##0</c:formatCode>
                <c:ptCount val="5"/>
                <c:pt idx="0">
                  <c:v>6733</c:v>
                </c:pt>
                <c:pt idx="1">
                  <c:v>6913</c:v>
                </c:pt>
                <c:pt idx="2">
                  <c:v>6896</c:v>
                </c:pt>
                <c:pt idx="3">
                  <c:v>7413</c:v>
                </c:pt>
                <c:pt idx="4">
                  <c:v>8302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98-4195-973A-7237DA1EBDEE}"/>
            </c:ext>
          </c:extLst>
        </c:ser>
        <c:ser>
          <c:idx val="3"/>
          <c:order val="3"/>
          <c:tx>
            <c:strRef>
              <c:f>'Table 10.62'!$S$12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10.62'!$V$12:$Z$12</c:f>
              <c:numCache>
                <c:formatCode>#,##0</c:formatCode>
                <c:ptCount val="5"/>
                <c:pt idx="0">
                  <c:v>1425</c:v>
                </c:pt>
                <c:pt idx="1">
                  <c:v>1452</c:v>
                </c:pt>
                <c:pt idx="2">
                  <c:v>1566</c:v>
                </c:pt>
                <c:pt idx="3">
                  <c:v>1605</c:v>
                </c:pt>
                <c:pt idx="4">
                  <c:v>1694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E98-4195-973A-7237DA1EBD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10.62'!$S$1</c:f>
              <c:strCache>
                <c:ptCount val="1"/>
                <c:pt idx="0">
                  <c:v>Victor Harbor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10.62'!$AB$15:$AB$33</c:f>
              <c:numCache>
                <c:formatCode>0.0%</c:formatCode>
                <c:ptCount val="19"/>
                <c:pt idx="0">
                  <c:v>3.6610983294988499E-2</c:v>
                </c:pt>
                <c:pt idx="1">
                  <c:v>1.2403721116334901E-2</c:v>
                </c:pt>
                <c:pt idx="2">
                  <c:v>3.9211763529058717E-2</c:v>
                </c:pt>
                <c:pt idx="3">
                  <c:v>8.3024907472241671E-3</c:v>
                </c:pt>
                <c:pt idx="4">
                  <c:v>7.1321396418925681E-2</c:v>
                </c:pt>
                <c:pt idx="5">
                  <c:v>1.6604981494448334E-2</c:v>
                </c:pt>
                <c:pt idx="6">
                  <c:v>0.11263379013704111</c:v>
                </c:pt>
                <c:pt idx="7">
                  <c:v>0.1107332199659898</c:v>
                </c:pt>
                <c:pt idx="8">
                  <c:v>2.4307292187656298E-2</c:v>
                </c:pt>
                <c:pt idx="9">
                  <c:v>7.3021906571971587E-3</c:v>
                </c:pt>
                <c:pt idx="10">
                  <c:v>3.0509152745823748E-2</c:v>
                </c:pt>
                <c:pt idx="11">
                  <c:v>1.2603781134340302E-2</c:v>
                </c:pt>
                <c:pt idx="12">
                  <c:v>4.8914674402320696E-2</c:v>
                </c:pt>
                <c:pt idx="13">
                  <c:v>7.1421426427928383E-2</c:v>
                </c:pt>
                <c:pt idx="14">
                  <c:v>4.9214764429328796E-2</c:v>
                </c:pt>
                <c:pt idx="15">
                  <c:v>7.2821846553966188E-2</c:v>
                </c:pt>
                <c:pt idx="16">
                  <c:v>0.16264879463839152</c:v>
                </c:pt>
                <c:pt idx="17">
                  <c:v>1.7505251575472641E-2</c:v>
                </c:pt>
                <c:pt idx="18">
                  <c:v>4.7514254276282884E-2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C8-48A9-826C-01254F3614A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C8-48A9-826C-01254F361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10.62'!$S$63:$S$79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10.62'!$Z$44:$Z$60</c:f>
              <c:numCache>
                <c:formatCode>#,##0</c:formatCode>
                <c:ptCount val="17"/>
                <c:pt idx="0">
                  <c:v>20</c:v>
                </c:pt>
                <c:pt idx="1">
                  <c:v>185</c:v>
                </c:pt>
                <c:pt idx="2">
                  <c:v>279</c:v>
                </c:pt>
                <c:pt idx="3">
                  <c:v>410</c:v>
                </c:pt>
                <c:pt idx="4">
                  <c:v>352</c:v>
                </c:pt>
                <c:pt idx="5">
                  <c:v>397</c:v>
                </c:pt>
                <c:pt idx="6">
                  <c:v>377</c:v>
                </c:pt>
                <c:pt idx="7">
                  <c:v>421</c:v>
                </c:pt>
                <c:pt idx="8">
                  <c:v>415</c:v>
                </c:pt>
                <c:pt idx="9">
                  <c:v>407</c:v>
                </c:pt>
                <c:pt idx="10">
                  <c:v>407</c:v>
                </c:pt>
                <c:pt idx="11">
                  <c:v>465</c:v>
                </c:pt>
                <c:pt idx="12">
                  <c:v>314</c:v>
                </c:pt>
                <c:pt idx="13">
                  <c:v>153</c:v>
                </c:pt>
                <c:pt idx="14">
                  <c:v>79</c:v>
                </c:pt>
                <c:pt idx="15">
                  <c:v>30</c:v>
                </c:pt>
                <c:pt idx="16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04-44D3-BFE5-5410568D9E6F}"/>
            </c:ext>
          </c:extLst>
        </c:ser>
        <c:ser>
          <c:idx val="1"/>
          <c:order val="1"/>
          <c:tx>
            <c:strRef>
              <c:f>'Table 10.62'!$S$62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10.62'!$S$63:$S$79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10.62'!$Z$63:$Z$79</c:f>
              <c:numCache>
                <c:formatCode>#,##0</c:formatCode>
                <c:ptCount val="17"/>
                <c:pt idx="0">
                  <c:v>16</c:v>
                </c:pt>
                <c:pt idx="1">
                  <c:v>191</c:v>
                </c:pt>
                <c:pt idx="2">
                  <c:v>359</c:v>
                </c:pt>
                <c:pt idx="3">
                  <c:v>404</c:v>
                </c:pt>
                <c:pt idx="4">
                  <c:v>353</c:v>
                </c:pt>
                <c:pt idx="5">
                  <c:v>388</c:v>
                </c:pt>
                <c:pt idx="6">
                  <c:v>460</c:v>
                </c:pt>
                <c:pt idx="7">
                  <c:v>459</c:v>
                </c:pt>
                <c:pt idx="8">
                  <c:v>468</c:v>
                </c:pt>
                <c:pt idx="9">
                  <c:v>556</c:v>
                </c:pt>
                <c:pt idx="10">
                  <c:v>532</c:v>
                </c:pt>
                <c:pt idx="11">
                  <c:v>554</c:v>
                </c:pt>
                <c:pt idx="12">
                  <c:v>281</c:v>
                </c:pt>
                <c:pt idx="13">
                  <c:v>127</c:v>
                </c:pt>
                <c:pt idx="14">
                  <c:v>45</c:v>
                </c:pt>
                <c:pt idx="15">
                  <c:v>27</c:v>
                </c:pt>
                <c:pt idx="1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04-44D3-BFE5-5410568D9E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10.62'!$Z$83:$Z$90</c:f>
              <c:numCache>
                <c:formatCode>#,##0</c:formatCode>
                <c:ptCount val="8"/>
                <c:pt idx="0">
                  <c:v>304</c:v>
                </c:pt>
                <c:pt idx="1">
                  <c:v>368</c:v>
                </c:pt>
                <c:pt idx="2">
                  <c:v>511</c:v>
                </c:pt>
                <c:pt idx="3">
                  <c:v>275</c:v>
                </c:pt>
                <c:pt idx="4">
                  <c:v>87</c:v>
                </c:pt>
                <c:pt idx="5">
                  <c:v>226</c:v>
                </c:pt>
                <c:pt idx="6">
                  <c:v>250</c:v>
                </c:pt>
                <c:pt idx="7">
                  <c:v>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D4-4DF4-BA8E-E775DF38933C}"/>
            </c:ext>
          </c:extLst>
        </c:ser>
        <c:ser>
          <c:idx val="1"/>
          <c:order val="1"/>
          <c:tx>
            <c:strRef>
              <c:f>'Table 10.62'!$S$92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10.62'!$S$83:$S$90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10.62'!$Z$93:$Z$100</c:f>
              <c:numCache>
                <c:formatCode>#,##0</c:formatCode>
                <c:ptCount val="8"/>
                <c:pt idx="0">
                  <c:v>221</c:v>
                </c:pt>
                <c:pt idx="1">
                  <c:v>573</c:v>
                </c:pt>
                <c:pt idx="2">
                  <c:v>106</c:v>
                </c:pt>
                <c:pt idx="3">
                  <c:v>693</c:v>
                </c:pt>
                <c:pt idx="4">
                  <c:v>461</c:v>
                </c:pt>
                <c:pt idx="5">
                  <c:v>424</c:v>
                </c:pt>
                <c:pt idx="6">
                  <c:v>13</c:v>
                </c:pt>
                <c:pt idx="7">
                  <c:v>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D4-4DF4-BA8E-E775DF389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10.7'!$S$1</c:f>
              <c:strCache>
                <c:ptCount val="1"/>
                <c:pt idx="0">
                  <c:v>Barunga West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10.7'!$AB$15:$AB$33</c:f>
              <c:numCache>
                <c:formatCode>0.0%</c:formatCode>
                <c:ptCount val="19"/>
                <c:pt idx="0">
                  <c:v>0.10422535211267606</c:v>
                </c:pt>
                <c:pt idx="1">
                  <c:v>8.4507042253521118E-3</c:v>
                </c:pt>
                <c:pt idx="2">
                  <c:v>3.549295774647887E-2</c:v>
                </c:pt>
                <c:pt idx="3">
                  <c:v>7.3239436619718309E-3</c:v>
                </c:pt>
                <c:pt idx="4">
                  <c:v>3.7746478873239439E-2</c:v>
                </c:pt>
                <c:pt idx="5">
                  <c:v>1.9718309859154931E-2</c:v>
                </c:pt>
                <c:pt idx="6">
                  <c:v>6.6478873239436617E-2</c:v>
                </c:pt>
                <c:pt idx="7">
                  <c:v>7.7746478873239433E-2</c:v>
                </c:pt>
                <c:pt idx="8">
                  <c:v>5.8591549295774648E-2</c:v>
                </c:pt>
                <c:pt idx="9">
                  <c:v>3.3802816901408453E-3</c:v>
                </c:pt>
                <c:pt idx="10">
                  <c:v>1.7464788732394366E-2</c:v>
                </c:pt>
                <c:pt idx="11">
                  <c:v>1.6338028169014085E-2</c:v>
                </c:pt>
                <c:pt idx="12">
                  <c:v>3.3239436619718309E-2</c:v>
                </c:pt>
                <c:pt idx="13">
                  <c:v>6.1971830985915494E-2</c:v>
                </c:pt>
                <c:pt idx="14">
                  <c:v>5.5774647887323947E-2</c:v>
                </c:pt>
                <c:pt idx="15">
                  <c:v>7.7746478873239433E-2</c:v>
                </c:pt>
                <c:pt idx="16">
                  <c:v>0.14253521126760563</c:v>
                </c:pt>
                <c:pt idx="17">
                  <c:v>8.4507042253521118E-3</c:v>
                </c:pt>
                <c:pt idx="18">
                  <c:v>2.7042253521126762E-2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9A-42A3-A348-70ECDB6544A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9A-42A3-A348-70ECDB654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10.62'!$S$1</c:f>
              <c:strCache>
                <c:ptCount val="1"/>
                <c:pt idx="0">
                  <c:v>Victor Harbor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10.62'!$V$8:$Z$8</c:f>
              <c:numCache>
                <c:formatCode>#,##0</c:formatCode>
                <c:ptCount val="5"/>
                <c:pt idx="0">
                  <c:v>33271</c:v>
                </c:pt>
                <c:pt idx="1">
                  <c:v>32718</c:v>
                </c:pt>
                <c:pt idx="2">
                  <c:v>33958.980000000003</c:v>
                </c:pt>
                <c:pt idx="3">
                  <c:v>35474</c:v>
                </c:pt>
                <c:pt idx="4">
                  <c:v>33757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77-4934-B9D5-D2A729BFB38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42727.89</c:v>
                </c:pt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77-4934-B9D5-D2A729BFB3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10.63'!$S$4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10.63'!$U$4:$Y$4</c:f>
              <c:numCache>
                <c:formatCode>#,##0</c:formatCode>
                <c:ptCount val="5"/>
                <c:pt idx="1">
                  <c:v>4904</c:v>
                </c:pt>
                <c:pt idx="2">
                  <c:v>4576</c:v>
                </c:pt>
                <c:pt idx="3">
                  <c:v>4787</c:v>
                </c:pt>
                <c:pt idx="4">
                  <c:v>5023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D2-432B-B73D-75C19A8DCA3B}"/>
            </c:ext>
          </c:extLst>
        </c:ser>
        <c:ser>
          <c:idx val="1"/>
          <c:order val="1"/>
          <c:tx>
            <c:strRef>
              <c:f>'Table 10.63'!$S$7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10.63'!$U$7:$Y$7</c:f>
              <c:numCache>
                <c:formatCode>#,##0</c:formatCode>
                <c:ptCount val="5"/>
                <c:pt idx="1">
                  <c:v>3491</c:v>
                </c:pt>
                <c:pt idx="2">
                  <c:v>3290</c:v>
                </c:pt>
                <c:pt idx="3">
                  <c:v>3458</c:v>
                </c:pt>
                <c:pt idx="4">
                  <c:v>3512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D2-432B-B73D-75C19A8DCA3B}"/>
            </c:ext>
          </c:extLst>
        </c:ser>
        <c:ser>
          <c:idx val="2"/>
          <c:order val="2"/>
          <c:tx>
            <c:strRef>
              <c:f>'Table 10.63'!$S$11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10.63'!$U$11:$Y$11</c:f>
              <c:numCache>
                <c:formatCode>#,##0</c:formatCode>
                <c:ptCount val="5"/>
                <c:pt idx="1">
                  <c:v>3951</c:v>
                </c:pt>
                <c:pt idx="2">
                  <c:v>3740</c:v>
                </c:pt>
                <c:pt idx="3">
                  <c:v>3846</c:v>
                </c:pt>
                <c:pt idx="4">
                  <c:v>4085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D2-432B-B73D-75C19A8DCA3B}"/>
            </c:ext>
          </c:extLst>
        </c:ser>
        <c:ser>
          <c:idx val="3"/>
          <c:order val="3"/>
          <c:tx>
            <c:strRef>
              <c:f>'Table 10.63'!$S$12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10.63'!$U$12:$Y$12</c:f>
              <c:numCache>
                <c:formatCode>#,##0</c:formatCode>
                <c:ptCount val="5"/>
                <c:pt idx="1">
                  <c:v>955</c:v>
                </c:pt>
                <c:pt idx="2">
                  <c:v>835</c:v>
                </c:pt>
                <c:pt idx="3">
                  <c:v>943</c:v>
                </c:pt>
                <c:pt idx="4">
                  <c:v>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0D2-432B-B73D-75C19A8DCA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10.63'!$S$1</c:f>
              <c:strCache>
                <c:ptCount val="1"/>
                <c:pt idx="0">
                  <c:v>Wakefield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10.63'!$AB$15:$AB$33</c:f>
              <c:numCache>
                <c:formatCode>0.0%</c:formatCode>
                <c:ptCount val="19"/>
                <c:pt idx="0">
                  <c:v>0.14394079555966696</c:v>
                </c:pt>
                <c:pt idx="1">
                  <c:v>1.1655874190564292E-2</c:v>
                </c:pt>
                <c:pt idx="2">
                  <c:v>8.085106382978724E-2</c:v>
                </c:pt>
                <c:pt idx="3">
                  <c:v>4.8103607770582793E-3</c:v>
                </c:pt>
                <c:pt idx="4">
                  <c:v>4.9953746530989822E-2</c:v>
                </c:pt>
                <c:pt idx="5">
                  <c:v>3.8297872340425532E-2</c:v>
                </c:pt>
                <c:pt idx="6">
                  <c:v>8.2331174838112864E-2</c:v>
                </c:pt>
                <c:pt idx="7">
                  <c:v>4.5698427382053652E-2</c:v>
                </c:pt>
                <c:pt idx="8">
                  <c:v>6.6234967622571694E-2</c:v>
                </c:pt>
                <c:pt idx="9">
                  <c:v>9.2506938020351531E-4</c:v>
                </c:pt>
                <c:pt idx="10">
                  <c:v>2.1461609620721554E-2</c:v>
                </c:pt>
                <c:pt idx="11">
                  <c:v>1.3320999074930619E-2</c:v>
                </c:pt>
                <c:pt idx="12">
                  <c:v>3.2932469935245144E-2</c:v>
                </c:pt>
                <c:pt idx="13">
                  <c:v>6.641998149861239E-2</c:v>
                </c:pt>
                <c:pt idx="14">
                  <c:v>4.9028677150786307E-2</c:v>
                </c:pt>
                <c:pt idx="15">
                  <c:v>7.5485661424606845E-2</c:v>
                </c:pt>
                <c:pt idx="16">
                  <c:v>8.1776133209990748E-2</c:v>
                </c:pt>
                <c:pt idx="17">
                  <c:v>1.2210915818686401E-2</c:v>
                </c:pt>
                <c:pt idx="18">
                  <c:v>2.6641998149861238E-2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92-45A1-AE91-299B2B7B52E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92-45A1-AE91-299B2B7B52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10.63'!$S$63:$S$79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10.63'!$Y$44:$Y$60</c:f>
              <c:numCache>
                <c:formatCode>#,##0</c:formatCode>
                <c:ptCount val="17"/>
                <c:pt idx="0">
                  <c:v>0</c:v>
                </c:pt>
                <c:pt idx="1">
                  <c:v>56</c:v>
                </c:pt>
                <c:pt idx="2">
                  <c:v>197</c:v>
                </c:pt>
                <c:pt idx="3">
                  <c:v>221</c:v>
                </c:pt>
                <c:pt idx="4">
                  <c:v>263</c:v>
                </c:pt>
                <c:pt idx="5">
                  <c:v>242</c:v>
                </c:pt>
                <c:pt idx="6">
                  <c:v>259</c:v>
                </c:pt>
                <c:pt idx="7">
                  <c:v>213</c:v>
                </c:pt>
                <c:pt idx="8">
                  <c:v>243</c:v>
                </c:pt>
                <c:pt idx="9">
                  <c:v>228</c:v>
                </c:pt>
                <c:pt idx="10">
                  <c:v>237</c:v>
                </c:pt>
                <c:pt idx="11">
                  <c:v>204</c:v>
                </c:pt>
                <c:pt idx="12">
                  <c:v>162</c:v>
                </c:pt>
                <c:pt idx="13">
                  <c:v>79</c:v>
                </c:pt>
                <c:pt idx="14">
                  <c:v>36</c:v>
                </c:pt>
                <c:pt idx="15">
                  <c:v>11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39-41A1-8BCF-CF66848BB3DA}"/>
            </c:ext>
          </c:extLst>
        </c:ser>
        <c:ser>
          <c:idx val="1"/>
          <c:order val="1"/>
          <c:tx>
            <c:strRef>
              <c:f>'Table 10.63'!$S$62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10.63'!$S$63:$S$79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10.63'!$Y$63:$Y$79</c:f>
              <c:numCache>
                <c:formatCode>#,##0</c:formatCode>
                <c:ptCount val="17"/>
                <c:pt idx="0">
                  <c:v>4</c:v>
                </c:pt>
                <c:pt idx="1">
                  <c:v>61</c:v>
                </c:pt>
                <c:pt idx="2">
                  <c:v>158</c:v>
                </c:pt>
                <c:pt idx="3">
                  <c:v>201</c:v>
                </c:pt>
                <c:pt idx="4">
                  <c:v>219</c:v>
                </c:pt>
                <c:pt idx="5">
                  <c:v>171</c:v>
                </c:pt>
                <c:pt idx="6">
                  <c:v>245</c:v>
                </c:pt>
                <c:pt idx="7">
                  <c:v>214</c:v>
                </c:pt>
                <c:pt idx="8">
                  <c:v>206</c:v>
                </c:pt>
                <c:pt idx="9">
                  <c:v>268</c:v>
                </c:pt>
                <c:pt idx="10">
                  <c:v>239</c:v>
                </c:pt>
                <c:pt idx="11">
                  <c:v>177</c:v>
                </c:pt>
                <c:pt idx="12">
                  <c:v>105</c:v>
                </c:pt>
                <c:pt idx="13">
                  <c:v>42</c:v>
                </c:pt>
                <c:pt idx="14">
                  <c:v>21</c:v>
                </c:pt>
                <c:pt idx="15">
                  <c:v>10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39-41A1-8BCF-CF66848BB3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10.63'!$S$83:$S$90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10.63'!$Y$83:$Y$90</c:f>
              <c:numCache>
                <c:formatCode>#,##0</c:formatCode>
                <c:ptCount val="8"/>
                <c:pt idx="0">
                  <c:v>166</c:v>
                </c:pt>
                <c:pt idx="1">
                  <c:v>72</c:v>
                </c:pt>
                <c:pt idx="2">
                  <c:v>253</c:v>
                </c:pt>
                <c:pt idx="3">
                  <c:v>49</c:v>
                </c:pt>
                <c:pt idx="4">
                  <c:v>36</c:v>
                </c:pt>
                <c:pt idx="5">
                  <c:v>49</c:v>
                </c:pt>
                <c:pt idx="6">
                  <c:v>309</c:v>
                </c:pt>
                <c:pt idx="7">
                  <c:v>470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60-4B1D-9E15-6EA5DF9CA1C6}"/>
            </c:ext>
          </c:extLst>
        </c:ser>
        <c:ser>
          <c:idx val="1"/>
          <c:order val="1"/>
          <c:tx>
            <c:strRef>
              <c:f>'Table 10.63'!$S$92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10.63'!$S$83:$S$90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10.63'!$Y$93:$Y$100</c:f>
              <c:numCache>
                <c:formatCode>#,##0</c:formatCode>
                <c:ptCount val="8"/>
                <c:pt idx="0">
                  <c:v>88</c:v>
                </c:pt>
                <c:pt idx="1">
                  <c:v>219</c:v>
                </c:pt>
                <c:pt idx="2">
                  <c:v>46</c:v>
                </c:pt>
                <c:pt idx="3">
                  <c:v>292</c:v>
                </c:pt>
                <c:pt idx="4">
                  <c:v>212</c:v>
                </c:pt>
                <c:pt idx="5">
                  <c:v>140</c:v>
                </c:pt>
                <c:pt idx="6">
                  <c:v>36</c:v>
                </c:pt>
                <c:pt idx="7">
                  <c:v>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60-4B1D-9E15-6EA5DF9CA1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10.63'!$S$1</c:f>
              <c:strCache>
                <c:ptCount val="1"/>
                <c:pt idx="0">
                  <c:v>Wakefield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10.63'!$U$8:$Y$8</c:f>
              <c:numCache>
                <c:formatCode>#,##0</c:formatCode>
                <c:ptCount val="5"/>
                <c:pt idx="1">
                  <c:v>35178.019999999997</c:v>
                </c:pt>
                <c:pt idx="2">
                  <c:v>36252.51</c:v>
                </c:pt>
                <c:pt idx="3">
                  <c:v>37728.71</c:v>
                </c:pt>
                <c:pt idx="4">
                  <c:v>39013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D9-4684-A293-01A419E0F60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D9-4684-A293-01A419E0F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10.63'!$S$4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10.63'!$V$4:$Z$4</c:f>
              <c:numCache>
                <c:formatCode>#,##0</c:formatCode>
                <c:ptCount val="5"/>
                <c:pt idx="0">
                  <c:v>4904</c:v>
                </c:pt>
                <c:pt idx="1">
                  <c:v>4576</c:v>
                </c:pt>
                <c:pt idx="2">
                  <c:v>4787</c:v>
                </c:pt>
                <c:pt idx="3">
                  <c:v>5023</c:v>
                </c:pt>
                <c:pt idx="4">
                  <c:v>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04-444A-A762-5752399913FD}"/>
            </c:ext>
          </c:extLst>
        </c:ser>
        <c:ser>
          <c:idx val="1"/>
          <c:order val="1"/>
          <c:tx>
            <c:strRef>
              <c:f>'Table 10.63'!$S$7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10.63'!$V$7:$Z$7</c:f>
              <c:numCache>
                <c:formatCode>#,##0</c:formatCode>
                <c:ptCount val="5"/>
                <c:pt idx="0">
                  <c:v>3491</c:v>
                </c:pt>
                <c:pt idx="1">
                  <c:v>3290</c:v>
                </c:pt>
                <c:pt idx="2">
                  <c:v>3458</c:v>
                </c:pt>
                <c:pt idx="3">
                  <c:v>3512</c:v>
                </c:pt>
                <c:pt idx="4">
                  <c:v>3656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04-444A-A762-5752399913FD}"/>
            </c:ext>
          </c:extLst>
        </c:ser>
        <c:ser>
          <c:idx val="2"/>
          <c:order val="2"/>
          <c:tx>
            <c:strRef>
              <c:f>'Table 10.63'!$S$11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10.63'!$V$11:$Z$11</c:f>
              <c:numCache>
                <c:formatCode>#,##0</c:formatCode>
                <c:ptCount val="5"/>
                <c:pt idx="0">
                  <c:v>3951</c:v>
                </c:pt>
                <c:pt idx="1">
                  <c:v>3740</c:v>
                </c:pt>
                <c:pt idx="2">
                  <c:v>3846</c:v>
                </c:pt>
                <c:pt idx="3">
                  <c:v>4085</c:v>
                </c:pt>
                <c:pt idx="4">
                  <c:v>4475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04-444A-A762-5752399913FD}"/>
            </c:ext>
          </c:extLst>
        </c:ser>
        <c:ser>
          <c:idx val="3"/>
          <c:order val="3"/>
          <c:tx>
            <c:strRef>
              <c:f>'Table 10.63'!$S$12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10.63'!$V$12:$Z$12</c:f>
              <c:numCache>
                <c:formatCode>#,##0</c:formatCode>
                <c:ptCount val="5"/>
                <c:pt idx="0">
                  <c:v>955</c:v>
                </c:pt>
                <c:pt idx="1">
                  <c:v>835</c:v>
                </c:pt>
                <c:pt idx="2">
                  <c:v>943</c:v>
                </c:pt>
                <c:pt idx="3">
                  <c:v>938</c:v>
                </c:pt>
                <c:pt idx="4">
                  <c:v>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404-444A-A762-5752399913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10.63'!$S$1</c:f>
              <c:strCache>
                <c:ptCount val="1"/>
                <c:pt idx="0">
                  <c:v>Wakefield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10.63'!$AB$15:$AB$33</c:f>
              <c:numCache>
                <c:formatCode>0.0%</c:formatCode>
                <c:ptCount val="19"/>
                <c:pt idx="0">
                  <c:v>0.14394079555966696</c:v>
                </c:pt>
                <c:pt idx="1">
                  <c:v>1.1655874190564292E-2</c:v>
                </c:pt>
                <c:pt idx="2">
                  <c:v>8.085106382978724E-2</c:v>
                </c:pt>
                <c:pt idx="3">
                  <c:v>4.8103607770582793E-3</c:v>
                </c:pt>
                <c:pt idx="4">
                  <c:v>4.9953746530989822E-2</c:v>
                </c:pt>
                <c:pt idx="5">
                  <c:v>3.8297872340425532E-2</c:v>
                </c:pt>
                <c:pt idx="6">
                  <c:v>8.2331174838112864E-2</c:v>
                </c:pt>
                <c:pt idx="7">
                  <c:v>4.5698427382053652E-2</c:v>
                </c:pt>
                <c:pt idx="8">
                  <c:v>6.6234967622571694E-2</c:v>
                </c:pt>
                <c:pt idx="9">
                  <c:v>9.2506938020351531E-4</c:v>
                </c:pt>
                <c:pt idx="10">
                  <c:v>2.1461609620721554E-2</c:v>
                </c:pt>
                <c:pt idx="11">
                  <c:v>1.3320999074930619E-2</c:v>
                </c:pt>
                <c:pt idx="12">
                  <c:v>3.2932469935245144E-2</c:v>
                </c:pt>
                <c:pt idx="13">
                  <c:v>6.641998149861239E-2</c:v>
                </c:pt>
                <c:pt idx="14">
                  <c:v>4.9028677150786307E-2</c:v>
                </c:pt>
                <c:pt idx="15">
                  <c:v>7.5485661424606845E-2</c:v>
                </c:pt>
                <c:pt idx="16">
                  <c:v>8.1776133209990748E-2</c:v>
                </c:pt>
                <c:pt idx="17">
                  <c:v>1.2210915818686401E-2</c:v>
                </c:pt>
                <c:pt idx="18">
                  <c:v>2.6641998149861238E-2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AD-427A-8ACA-4FC51E25142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AD-427A-8ACA-4FC51E251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10.63'!$S$63:$S$79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10.63'!$Z$44:$Z$60</c:f>
              <c:numCache>
                <c:formatCode>#,##0</c:formatCode>
                <c:ptCount val="17"/>
                <c:pt idx="0">
                  <c:v>5</c:v>
                </c:pt>
                <c:pt idx="1">
                  <c:v>80</c:v>
                </c:pt>
                <c:pt idx="2">
                  <c:v>196</c:v>
                </c:pt>
                <c:pt idx="3">
                  <c:v>248</c:v>
                </c:pt>
                <c:pt idx="4">
                  <c:v>309</c:v>
                </c:pt>
                <c:pt idx="5">
                  <c:v>266</c:v>
                </c:pt>
                <c:pt idx="6">
                  <c:v>234</c:v>
                </c:pt>
                <c:pt idx="7">
                  <c:v>243</c:v>
                </c:pt>
                <c:pt idx="8">
                  <c:v>242</c:v>
                </c:pt>
                <c:pt idx="9">
                  <c:v>254</c:v>
                </c:pt>
                <c:pt idx="10">
                  <c:v>233</c:v>
                </c:pt>
                <c:pt idx="11">
                  <c:v>235</c:v>
                </c:pt>
                <c:pt idx="12">
                  <c:v>152</c:v>
                </c:pt>
                <c:pt idx="13">
                  <c:v>87</c:v>
                </c:pt>
                <c:pt idx="14">
                  <c:v>46</c:v>
                </c:pt>
                <c:pt idx="15">
                  <c:v>13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15-4115-B949-D5CA85172197}"/>
            </c:ext>
          </c:extLst>
        </c:ser>
        <c:ser>
          <c:idx val="1"/>
          <c:order val="1"/>
          <c:tx>
            <c:strRef>
              <c:f>'Table 10.63'!$S$62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10.63'!$S$63:$S$79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10.63'!$Z$63:$Z$79</c:f>
              <c:numCache>
                <c:formatCode>#,##0</c:formatCode>
                <c:ptCount val="17"/>
                <c:pt idx="0">
                  <c:v>8</c:v>
                </c:pt>
                <c:pt idx="1">
                  <c:v>84</c:v>
                </c:pt>
                <c:pt idx="2">
                  <c:v>180</c:v>
                </c:pt>
                <c:pt idx="3">
                  <c:v>208</c:v>
                </c:pt>
                <c:pt idx="4">
                  <c:v>251</c:v>
                </c:pt>
                <c:pt idx="5">
                  <c:v>191</c:v>
                </c:pt>
                <c:pt idx="6">
                  <c:v>251</c:v>
                </c:pt>
                <c:pt idx="7">
                  <c:v>245</c:v>
                </c:pt>
                <c:pt idx="8">
                  <c:v>217</c:v>
                </c:pt>
                <c:pt idx="9">
                  <c:v>273</c:v>
                </c:pt>
                <c:pt idx="10">
                  <c:v>234</c:v>
                </c:pt>
                <c:pt idx="11">
                  <c:v>194</c:v>
                </c:pt>
                <c:pt idx="12">
                  <c:v>106</c:v>
                </c:pt>
                <c:pt idx="13">
                  <c:v>43</c:v>
                </c:pt>
                <c:pt idx="14">
                  <c:v>26</c:v>
                </c:pt>
                <c:pt idx="15">
                  <c:v>13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15-4115-B949-D5CA85172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10.63'!$Z$83:$Z$90</c:f>
              <c:numCache>
                <c:formatCode>#,##0</c:formatCode>
                <c:ptCount val="8"/>
                <c:pt idx="0">
                  <c:v>163</c:v>
                </c:pt>
                <c:pt idx="1">
                  <c:v>85</c:v>
                </c:pt>
                <c:pt idx="2">
                  <c:v>268</c:v>
                </c:pt>
                <c:pt idx="3">
                  <c:v>71</c:v>
                </c:pt>
                <c:pt idx="4">
                  <c:v>35</c:v>
                </c:pt>
                <c:pt idx="5">
                  <c:v>56</c:v>
                </c:pt>
                <c:pt idx="6">
                  <c:v>317</c:v>
                </c:pt>
                <c:pt idx="7">
                  <c:v>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BB-4209-8CC3-7272F0E88D71}"/>
            </c:ext>
          </c:extLst>
        </c:ser>
        <c:ser>
          <c:idx val="1"/>
          <c:order val="1"/>
          <c:tx>
            <c:strRef>
              <c:f>'Table 10.63'!$S$92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10.63'!$S$83:$S$90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10.63'!$Z$93:$Z$100</c:f>
              <c:numCache>
                <c:formatCode>#,##0</c:formatCode>
                <c:ptCount val="8"/>
                <c:pt idx="0">
                  <c:v>89</c:v>
                </c:pt>
                <c:pt idx="1">
                  <c:v>227</c:v>
                </c:pt>
                <c:pt idx="2">
                  <c:v>43</c:v>
                </c:pt>
                <c:pt idx="3">
                  <c:v>305</c:v>
                </c:pt>
                <c:pt idx="4">
                  <c:v>208</c:v>
                </c:pt>
                <c:pt idx="5">
                  <c:v>165</c:v>
                </c:pt>
                <c:pt idx="6">
                  <c:v>33</c:v>
                </c:pt>
                <c:pt idx="7">
                  <c:v>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BB-4209-8CC3-7272F0E88D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10.7'!$Y$44:$Y$60</c:f>
              <c:numCache>
                <c:formatCode>#,##0</c:formatCode>
                <c:ptCount val="17"/>
                <c:pt idx="0">
                  <c:v>2</c:v>
                </c:pt>
                <c:pt idx="1">
                  <c:v>15</c:v>
                </c:pt>
                <c:pt idx="2">
                  <c:v>50</c:v>
                </c:pt>
                <c:pt idx="3">
                  <c:v>68</c:v>
                </c:pt>
                <c:pt idx="4">
                  <c:v>49</c:v>
                </c:pt>
                <c:pt idx="5">
                  <c:v>81</c:v>
                </c:pt>
                <c:pt idx="6">
                  <c:v>38</c:v>
                </c:pt>
                <c:pt idx="7">
                  <c:v>49</c:v>
                </c:pt>
                <c:pt idx="8">
                  <c:v>61</c:v>
                </c:pt>
                <c:pt idx="9">
                  <c:v>74</c:v>
                </c:pt>
                <c:pt idx="10">
                  <c:v>98</c:v>
                </c:pt>
                <c:pt idx="11">
                  <c:v>115</c:v>
                </c:pt>
                <c:pt idx="12">
                  <c:v>50</c:v>
                </c:pt>
                <c:pt idx="13">
                  <c:v>24</c:v>
                </c:pt>
                <c:pt idx="14">
                  <c:v>8</c:v>
                </c:pt>
                <c:pt idx="15">
                  <c:v>2</c:v>
                </c:pt>
                <c:pt idx="1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79-4C51-898E-6D2DF583E1DF}"/>
            </c:ext>
          </c:extLst>
        </c:ser>
        <c:ser>
          <c:idx val="1"/>
          <c:order val="1"/>
          <c:tx>
            <c:strRef>
              <c:f>'Table 10.7'!$S$62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10.7'!$Y$63:$Y$79</c:f>
              <c:numCache>
                <c:formatCode>#,##0</c:formatCode>
                <c:ptCount val="17"/>
                <c:pt idx="0">
                  <c:v>8</c:v>
                </c:pt>
                <c:pt idx="1">
                  <c:v>24</c:v>
                </c:pt>
                <c:pt idx="2">
                  <c:v>40</c:v>
                </c:pt>
                <c:pt idx="3">
                  <c:v>44</c:v>
                </c:pt>
                <c:pt idx="4">
                  <c:v>50</c:v>
                </c:pt>
                <c:pt idx="5">
                  <c:v>42</c:v>
                </c:pt>
                <c:pt idx="6">
                  <c:v>56</c:v>
                </c:pt>
                <c:pt idx="7">
                  <c:v>42</c:v>
                </c:pt>
                <c:pt idx="8">
                  <c:v>84</c:v>
                </c:pt>
                <c:pt idx="9">
                  <c:v>96</c:v>
                </c:pt>
                <c:pt idx="10">
                  <c:v>104</c:v>
                </c:pt>
                <c:pt idx="11">
                  <c:v>88</c:v>
                </c:pt>
                <c:pt idx="12">
                  <c:v>50</c:v>
                </c:pt>
                <c:pt idx="13">
                  <c:v>16</c:v>
                </c:pt>
                <c:pt idx="14">
                  <c:v>7</c:v>
                </c:pt>
                <c:pt idx="15">
                  <c:v>10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79-4C51-898E-6D2DF583E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10.63'!$S$1</c:f>
              <c:strCache>
                <c:ptCount val="1"/>
                <c:pt idx="0">
                  <c:v>Wakefield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10.63'!$V$8:$Z$8</c:f>
              <c:numCache>
                <c:formatCode>#,##0</c:formatCode>
                <c:ptCount val="5"/>
                <c:pt idx="0">
                  <c:v>35178.019999999997</c:v>
                </c:pt>
                <c:pt idx="1">
                  <c:v>36252.51</c:v>
                </c:pt>
                <c:pt idx="2">
                  <c:v>37728.71</c:v>
                </c:pt>
                <c:pt idx="3">
                  <c:v>39013</c:v>
                </c:pt>
                <c:pt idx="4">
                  <c:v>39000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14-40CE-8E84-FBAFE6FB401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42727.89</c:v>
                </c:pt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14-40CE-8E84-FBAFE6FB40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10.64'!$S$4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10.64'!$U$4:$Y$4</c:f>
              <c:numCache>
                <c:formatCode>#,##0</c:formatCode>
                <c:ptCount val="5"/>
                <c:pt idx="1">
                  <c:v>5826</c:v>
                </c:pt>
                <c:pt idx="2">
                  <c:v>5960</c:v>
                </c:pt>
                <c:pt idx="3">
                  <c:v>6005</c:v>
                </c:pt>
                <c:pt idx="4">
                  <c:v>6281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7B-4C51-B8D0-E86A0B729515}"/>
            </c:ext>
          </c:extLst>
        </c:ser>
        <c:ser>
          <c:idx val="1"/>
          <c:order val="1"/>
          <c:tx>
            <c:strRef>
              <c:f>'Table 10.64'!$S$7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10.64'!$U$7:$Y$7</c:f>
              <c:numCache>
                <c:formatCode>#,##0</c:formatCode>
                <c:ptCount val="5"/>
                <c:pt idx="1">
                  <c:v>4127</c:v>
                </c:pt>
                <c:pt idx="2">
                  <c:v>4128</c:v>
                </c:pt>
                <c:pt idx="3">
                  <c:v>4226</c:v>
                </c:pt>
                <c:pt idx="4">
                  <c:v>4299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7B-4C51-B8D0-E86A0B729515}"/>
            </c:ext>
          </c:extLst>
        </c:ser>
        <c:ser>
          <c:idx val="2"/>
          <c:order val="2"/>
          <c:tx>
            <c:strRef>
              <c:f>'Table 10.64'!$S$11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10.64'!$U$11:$Y$11</c:f>
              <c:numCache>
                <c:formatCode>#,##0</c:formatCode>
                <c:ptCount val="5"/>
                <c:pt idx="1">
                  <c:v>5053</c:v>
                </c:pt>
                <c:pt idx="2">
                  <c:v>5171</c:v>
                </c:pt>
                <c:pt idx="3">
                  <c:v>5178</c:v>
                </c:pt>
                <c:pt idx="4">
                  <c:v>5424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7B-4C51-B8D0-E86A0B729515}"/>
            </c:ext>
          </c:extLst>
        </c:ser>
        <c:ser>
          <c:idx val="3"/>
          <c:order val="3"/>
          <c:tx>
            <c:strRef>
              <c:f>'Table 10.64'!$S$12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10.64'!$U$12:$Y$12</c:f>
              <c:numCache>
                <c:formatCode>#,##0</c:formatCode>
                <c:ptCount val="5"/>
                <c:pt idx="1">
                  <c:v>771</c:v>
                </c:pt>
                <c:pt idx="2">
                  <c:v>785</c:v>
                </c:pt>
                <c:pt idx="3">
                  <c:v>821</c:v>
                </c:pt>
                <c:pt idx="4">
                  <c:v>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A7B-4C51-B8D0-E86A0B729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10.64'!$S$1</c:f>
              <c:strCache>
                <c:ptCount val="1"/>
                <c:pt idx="0">
                  <c:v>Walkerville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10.64'!$AB$15:$AB$33</c:f>
              <c:numCache>
                <c:formatCode>0.0%</c:formatCode>
                <c:ptCount val="19"/>
                <c:pt idx="0">
                  <c:v>6.400931044515566E-3</c:v>
                </c:pt>
                <c:pt idx="1">
                  <c:v>5.5280768111725343E-3</c:v>
                </c:pt>
                <c:pt idx="2">
                  <c:v>4.1315100378236831E-2</c:v>
                </c:pt>
                <c:pt idx="3">
                  <c:v>5.8190282222868777E-3</c:v>
                </c:pt>
                <c:pt idx="4">
                  <c:v>3.6223450683735815E-2</c:v>
                </c:pt>
                <c:pt idx="5">
                  <c:v>3.0986325283677625E-2</c:v>
                </c:pt>
                <c:pt idx="6">
                  <c:v>8.161187081757347E-2</c:v>
                </c:pt>
                <c:pt idx="7">
                  <c:v>8.0593540878673264E-2</c:v>
                </c:pt>
                <c:pt idx="8">
                  <c:v>2.02211230724469E-2</c:v>
                </c:pt>
                <c:pt idx="9">
                  <c:v>1.55659004946174E-2</c:v>
                </c:pt>
                <c:pt idx="10">
                  <c:v>4.567937154495199E-2</c:v>
                </c:pt>
                <c:pt idx="11">
                  <c:v>2.3712540005819027E-2</c:v>
                </c:pt>
                <c:pt idx="12">
                  <c:v>0.10765202211230725</c:v>
                </c:pt>
                <c:pt idx="13">
                  <c:v>7.2883328484143153E-2</c:v>
                </c:pt>
                <c:pt idx="14">
                  <c:v>5.5280768111725345E-2</c:v>
                </c:pt>
                <c:pt idx="15">
                  <c:v>9.2086121617689851E-2</c:v>
                </c:pt>
                <c:pt idx="16">
                  <c:v>0.19537387256328193</c:v>
                </c:pt>
                <c:pt idx="17">
                  <c:v>2.2257782950247308E-2</c:v>
                </c:pt>
                <c:pt idx="18">
                  <c:v>3.0695373872563284E-2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0E-4C58-9824-D428B9C14CA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0E-4C58-9824-D428B9C14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10.64'!$S$63:$S$79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10.64'!$Y$44:$Y$60</c:f>
              <c:numCache>
                <c:formatCode>#,##0</c:formatCode>
                <c:ptCount val="17"/>
                <c:pt idx="0">
                  <c:v>4</c:v>
                </c:pt>
                <c:pt idx="1">
                  <c:v>45</c:v>
                </c:pt>
                <c:pt idx="2">
                  <c:v>178</c:v>
                </c:pt>
                <c:pt idx="3">
                  <c:v>258</c:v>
                </c:pt>
                <c:pt idx="4">
                  <c:v>385</c:v>
                </c:pt>
                <c:pt idx="5">
                  <c:v>292</c:v>
                </c:pt>
                <c:pt idx="6">
                  <c:v>319</c:v>
                </c:pt>
                <c:pt idx="7">
                  <c:v>237</c:v>
                </c:pt>
                <c:pt idx="8">
                  <c:v>269</c:v>
                </c:pt>
                <c:pt idx="9">
                  <c:v>318</c:v>
                </c:pt>
                <c:pt idx="10">
                  <c:v>253</c:v>
                </c:pt>
                <c:pt idx="11">
                  <c:v>211</c:v>
                </c:pt>
                <c:pt idx="12">
                  <c:v>133</c:v>
                </c:pt>
                <c:pt idx="13">
                  <c:v>77</c:v>
                </c:pt>
                <c:pt idx="14">
                  <c:v>42</c:v>
                </c:pt>
                <c:pt idx="15">
                  <c:v>23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BD-4A3D-A894-A8461545BA26}"/>
            </c:ext>
          </c:extLst>
        </c:ser>
        <c:ser>
          <c:idx val="1"/>
          <c:order val="1"/>
          <c:tx>
            <c:strRef>
              <c:f>'Table 10.64'!$S$62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10.64'!$S$63:$S$79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10.64'!$Y$63:$Y$79</c:f>
              <c:numCache>
                <c:formatCode>#,##0</c:formatCode>
                <c:ptCount val="17"/>
                <c:pt idx="0">
                  <c:v>3</c:v>
                </c:pt>
                <c:pt idx="1">
                  <c:v>58</c:v>
                </c:pt>
                <c:pt idx="2">
                  <c:v>212</c:v>
                </c:pt>
                <c:pt idx="3">
                  <c:v>346</c:v>
                </c:pt>
                <c:pt idx="4">
                  <c:v>414</c:v>
                </c:pt>
                <c:pt idx="5">
                  <c:v>353</c:v>
                </c:pt>
                <c:pt idx="6">
                  <c:v>306</c:v>
                </c:pt>
                <c:pt idx="7">
                  <c:v>275</c:v>
                </c:pt>
                <c:pt idx="8">
                  <c:v>253</c:v>
                </c:pt>
                <c:pt idx="9">
                  <c:v>305</c:v>
                </c:pt>
                <c:pt idx="10">
                  <c:v>252</c:v>
                </c:pt>
                <c:pt idx="11">
                  <c:v>207</c:v>
                </c:pt>
                <c:pt idx="12">
                  <c:v>130</c:v>
                </c:pt>
                <c:pt idx="13">
                  <c:v>64</c:v>
                </c:pt>
                <c:pt idx="14">
                  <c:v>22</c:v>
                </c:pt>
                <c:pt idx="15">
                  <c:v>13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BD-4A3D-A894-A8461545BA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10.64'!$S$83:$S$90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10.64'!$Y$83:$Y$90</c:f>
              <c:numCache>
                <c:formatCode>#,##0</c:formatCode>
                <c:ptCount val="8"/>
                <c:pt idx="0">
                  <c:v>348</c:v>
                </c:pt>
                <c:pt idx="1">
                  <c:v>603</c:v>
                </c:pt>
                <c:pt idx="2">
                  <c:v>161</c:v>
                </c:pt>
                <c:pt idx="3">
                  <c:v>127</c:v>
                </c:pt>
                <c:pt idx="4">
                  <c:v>129</c:v>
                </c:pt>
                <c:pt idx="5">
                  <c:v>134</c:v>
                </c:pt>
                <c:pt idx="6">
                  <c:v>51</c:v>
                </c:pt>
                <c:pt idx="7">
                  <c:v>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B9-4505-9171-A5BBDF61513C}"/>
            </c:ext>
          </c:extLst>
        </c:ser>
        <c:ser>
          <c:idx val="1"/>
          <c:order val="1"/>
          <c:tx>
            <c:strRef>
              <c:f>'Table 10.64'!$S$92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10.64'!$S$83:$S$90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10.64'!$Y$93:$Y$100</c:f>
              <c:numCache>
                <c:formatCode>#,##0</c:formatCode>
                <c:ptCount val="8"/>
                <c:pt idx="0">
                  <c:v>232</c:v>
                </c:pt>
                <c:pt idx="1">
                  <c:v>743</c:v>
                </c:pt>
                <c:pt idx="2">
                  <c:v>42</c:v>
                </c:pt>
                <c:pt idx="3">
                  <c:v>224</c:v>
                </c:pt>
                <c:pt idx="4">
                  <c:v>339</c:v>
                </c:pt>
                <c:pt idx="5">
                  <c:v>180</c:v>
                </c:pt>
                <c:pt idx="6">
                  <c:v>0</c:v>
                </c:pt>
                <c:pt idx="7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B9-4505-9171-A5BBDF615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10.64'!$S$1</c:f>
              <c:strCache>
                <c:ptCount val="1"/>
                <c:pt idx="0">
                  <c:v>Walkerville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10.64'!$U$8:$Y$8</c:f>
              <c:numCache>
                <c:formatCode>#,##0</c:formatCode>
                <c:ptCount val="5"/>
                <c:pt idx="1">
                  <c:v>47935.66</c:v>
                </c:pt>
                <c:pt idx="2">
                  <c:v>46385.11</c:v>
                </c:pt>
                <c:pt idx="3">
                  <c:v>47654.44</c:v>
                </c:pt>
                <c:pt idx="4">
                  <c:v>49399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23-4A36-B582-553D61A8A2D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23-4A36-B582-553D61A8A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10.64'!$S$4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10.64'!$V$4:$Z$4</c:f>
              <c:numCache>
                <c:formatCode>#,##0</c:formatCode>
                <c:ptCount val="5"/>
                <c:pt idx="0">
                  <c:v>5826</c:v>
                </c:pt>
                <c:pt idx="1">
                  <c:v>5960</c:v>
                </c:pt>
                <c:pt idx="2">
                  <c:v>6005</c:v>
                </c:pt>
                <c:pt idx="3">
                  <c:v>6281</c:v>
                </c:pt>
                <c:pt idx="4">
                  <c:v>6876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92-4D2E-BFF3-9AF0430027BD}"/>
            </c:ext>
          </c:extLst>
        </c:ser>
        <c:ser>
          <c:idx val="1"/>
          <c:order val="1"/>
          <c:tx>
            <c:strRef>
              <c:f>'Table 10.64'!$S$7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10.64'!$V$7:$Z$7</c:f>
              <c:numCache>
                <c:formatCode>#,##0</c:formatCode>
                <c:ptCount val="5"/>
                <c:pt idx="0">
                  <c:v>4127</c:v>
                </c:pt>
                <c:pt idx="1">
                  <c:v>4128</c:v>
                </c:pt>
                <c:pt idx="2">
                  <c:v>4226</c:v>
                </c:pt>
                <c:pt idx="3">
                  <c:v>4299</c:v>
                </c:pt>
                <c:pt idx="4">
                  <c:v>4464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92-4D2E-BFF3-9AF0430027BD}"/>
            </c:ext>
          </c:extLst>
        </c:ser>
        <c:ser>
          <c:idx val="2"/>
          <c:order val="2"/>
          <c:tx>
            <c:strRef>
              <c:f>'Table 10.64'!$S$11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10.64'!$V$11:$Z$11</c:f>
              <c:numCache>
                <c:formatCode>#,##0</c:formatCode>
                <c:ptCount val="5"/>
                <c:pt idx="0">
                  <c:v>5053</c:v>
                </c:pt>
                <c:pt idx="1">
                  <c:v>5171</c:v>
                </c:pt>
                <c:pt idx="2">
                  <c:v>5178</c:v>
                </c:pt>
                <c:pt idx="3">
                  <c:v>5424</c:v>
                </c:pt>
                <c:pt idx="4">
                  <c:v>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92-4D2E-BFF3-9AF0430027BD}"/>
            </c:ext>
          </c:extLst>
        </c:ser>
        <c:ser>
          <c:idx val="3"/>
          <c:order val="3"/>
          <c:tx>
            <c:strRef>
              <c:f>'Table 10.64'!$S$12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10.64'!$V$12:$Z$12</c:f>
              <c:numCache>
                <c:formatCode>#,##0</c:formatCode>
                <c:ptCount val="5"/>
                <c:pt idx="0">
                  <c:v>771</c:v>
                </c:pt>
                <c:pt idx="1">
                  <c:v>785</c:v>
                </c:pt>
                <c:pt idx="2">
                  <c:v>821</c:v>
                </c:pt>
                <c:pt idx="3">
                  <c:v>857</c:v>
                </c:pt>
                <c:pt idx="4">
                  <c:v>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92-4D2E-BFF3-9AF043002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10.64'!$S$1</c:f>
              <c:strCache>
                <c:ptCount val="1"/>
                <c:pt idx="0">
                  <c:v>Walkerville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10.64'!$AB$15:$AB$33</c:f>
              <c:numCache>
                <c:formatCode>0.0%</c:formatCode>
                <c:ptCount val="19"/>
                <c:pt idx="0">
                  <c:v>6.400931044515566E-3</c:v>
                </c:pt>
                <c:pt idx="1">
                  <c:v>5.5280768111725343E-3</c:v>
                </c:pt>
                <c:pt idx="2">
                  <c:v>4.1315100378236831E-2</c:v>
                </c:pt>
                <c:pt idx="3">
                  <c:v>5.8190282222868777E-3</c:v>
                </c:pt>
                <c:pt idx="4">
                  <c:v>3.6223450683735815E-2</c:v>
                </c:pt>
                <c:pt idx="5">
                  <c:v>3.0986325283677625E-2</c:v>
                </c:pt>
                <c:pt idx="6">
                  <c:v>8.161187081757347E-2</c:v>
                </c:pt>
                <c:pt idx="7">
                  <c:v>8.0593540878673264E-2</c:v>
                </c:pt>
                <c:pt idx="8">
                  <c:v>2.02211230724469E-2</c:v>
                </c:pt>
                <c:pt idx="9">
                  <c:v>1.55659004946174E-2</c:v>
                </c:pt>
                <c:pt idx="10">
                  <c:v>4.567937154495199E-2</c:v>
                </c:pt>
                <c:pt idx="11">
                  <c:v>2.3712540005819027E-2</c:v>
                </c:pt>
                <c:pt idx="12">
                  <c:v>0.10765202211230725</c:v>
                </c:pt>
                <c:pt idx="13">
                  <c:v>7.2883328484143153E-2</c:v>
                </c:pt>
                <c:pt idx="14">
                  <c:v>5.5280768111725345E-2</c:v>
                </c:pt>
                <c:pt idx="15">
                  <c:v>9.2086121617689851E-2</c:v>
                </c:pt>
                <c:pt idx="16">
                  <c:v>0.19537387256328193</c:v>
                </c:pt>
                <c:pt idx="17">
                  <c:v>2.2257782950247308E-2</c:v>
                </c:pt>
                <c:pt idx="18">
                  <c:v>3.0695373872563284E-2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31-48AD-ADB6-8D79613A344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31-48AD-ADB6-8D79613A3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10.64'!$S$63:$S$79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10.64'!$Z$44:$Z$60</c:f>
              <c:numCache>
                <c:formatCode>#,##0</c:formatCode>
                <c:ptCount val="17"/>
                <c:pt idx="0">
                  <c:v>4</c:v>
                </c:pt>
                <c:pt idx="1">
                  <c:v>46</c:v>
                </c:pt>
                <c:pt idx="2">
                  <c:v>234</c:v>
                </c:pt>
                <c:pt idx="3">
                  <c:v>312</c:v>
                </c:pt>
                <c:pt idx="4">
                  <c:v>435</c:v>
                </c:pt>
                <c:pt idx="5">
                  <c:v>330</c:v>
                </c:pt>
                <c:pt idx="6">
                  <c:v>363</c:v>
                </c:pt>
                <c:pt idx="7">
                  <c:v>267</c:v>
                </c:pt>
                <c:pt idx="8">
                  <c:v>246</c:v>
                </c:pt>
                <c:pt idx="9">
                  <c:v>304</c:v>
                </c:pt>
                <c:pt idx="10">
                  <c:v>248</c:v>
                </c:pt>
                <c:pt idx="11">
                  <c:v>228</c:v>
                </c:pt>
                <c:pt idx="12">
                  <c:v>132</c:v>
                </c:pt>
                <c:pt idx="13">
                  <c:v>66</c:v>
                </c:pt>
                <c:pt idx="14">
                  <c:v>55</c:v>
                </c:pt>
                <c:pt idx="15">
                  <c:v>21</c:v>
                </c:pt>
                <c:pt idx="1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C3-4138-8B8B-6E021775F436}"/>
            </c:ext>
          </c:extLst>
        </c:ser>
        <c:ser>
          <c:idx val="1"/>
          <c:order val="1"/>
          <c:tx>
            <c:strRef>
              <c:f>'Table 10.64'!$S$62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10.64'!$S$63:$S$79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10.64'!$Z$63:$Z$79</c:f>
              <c:numCache>
                <c:formatCode>#,##0</c:formatCode>
                <c:ptCount val="17"/>
                <c:pt idx="0">
                  <c:v>0</c:v>
                </c:pt>
                <c:pt idx="1">
                  <c:v>80</c:v>
                </c:pt>
                <c:pt idx="2">
                  <c:v>262</c:v>
                </c:pt>
                <c:pt idx="3">
                  <c:v>412</c:v>
                </c:pt>
                <c:pt idx="4">
                  <c:v>435</c:v>
                </c:pt>
                <c:pt idx="5">
                  <c:v>396</c:v>
                </c:pt>
                <c:pt idx="6">
                  <c:v>354</c:v>
                </c:pt>
                <c:pt idx="7">
                  <c:v>338</c:v>
                </c:pt>
                <c:pt idx="8">
                  <c:v>276</c:v>
                </c:pt>
                <c:pt idx="9">
                  <c:v>316</c:v>
                </c:pt>
                <c:pt idx="10">
                  <c:v>252</c:v>
                </c:pt>
                <c:pt idx="11">
                  <c:v>191</c:v>
                </c:pt>
                <c:pt idx="12">
                  <c:v>141</c:v>
                </c:pt>
                <c:pt idx="13">
                  <c:v>73</c:v>
                </c:pt>
                <c:pt idx="14">
                  <c:v>24</c:v>
                </c:pt>
                <c:pt idx="15">
                  <c:v>9</c:v>
                </c:pt>
                <c:pt idx="1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C3-4138-8B8B-6E021775F4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10.64'!$Z$83:$Z$90</c:f>
              <c:numCache>
                <c:formatCode>#,##0</c:formatCode>
                <c:ptCount val="8"/>
                <c:pt idx="0">
                  <c:v>347</c:v>
                </c:pt>
                <c:pt idx="1">
                  <c:v>657</c:v>
                </c:pt>
                <c:pt idx="2">
                  <c:v>172</c:v>
                </c:pt>
                <c:pt idx="3">
                  <c:v>143</c:v>
                </c:pt>
                <c:pt idx="4">
                  <c:v>142</c:v>
                </c:pt>
                <c:pt idx="5">
                  <c:v>137</c:v>
                </c:pt>
                <c:pt idx="6">
                  <c:v>54</c:v>
                </c:pt>
                <c:pt idx="7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A4-499E-A0B6-2D4B985DDC00}"/>
            </c:ext>
          </c:extLst>
        </c:ser>
        <c:ser>
          <c:idx val="1"/>
          <c:order val="1"/>
          <c:tx>
            <c:strRef>
              <c:f>'Table 10.64'!$S$92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10.64'!$S$83:$S$90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10.64'!$Z$93:$Z$100</c:f>
              <c:numCache>
                <c:formatCode>#,##0</c:formatCode>
                <c:ptCount val="8"/>
                <c:pt idx="0">
                  <c:v>258</c:v>
                </c:pt>
                <c:pt idx="1">
                  <c:v>762</c:v>
                </c:pt>
                <c:pt idx="2">
                  <c:v>59</c:v>
                </c:pt>
                <c:pt idx="3">
                  <c:v>225</c:v>
                </c:pt>
                <c:pt idx="4">
                  <c:v>362</c:v>
                </c:pt>
                <c:pt idx="5">
                  <c:v>180</c:v>
                </c:pt>
                <c:pt idx="6">
                  <c:v>6</c:v>
                </c:pt>
                <c:pt idx="7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A4-499E-A0B6-2D4B985DD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10.7'!$Y$83:$Y$90</c:f>
              <c:numCache>
                <c:formatCode>#,##0</c:formatCode>
                <c:ptCount val="8"/>
                <c:pt idx="0">
                  <c:v>38</c:v>
                </c:pt>
                <c:pt idx="1">
                  <c:v>34</c:v>
                </c:pt>
                <c:pt idx="2">
                  <c:v>79</c:v>
                </c:pt>
                <c:pt idx="3">
                  <c:v>19</c:v>
                </c:pt>
                <c:pt idx="4">
                  <c:v>10</c:v>
                </c:pt>
                <c:pt idx="5">
                  <c:v>14</c:v>
                </c:pt>
                <c:pt idx="6">
                  <c:v>67</c:v>
                </c:pt>
                <c:pt idx="7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27-49E4-BB2F-E530B0875998}"/>
            </c:ext>
          </c:extLst>
        </c:ser>
        <c:ser>
          <c:idx val="1"/>
          <c:order val="1"/>
          <c:tx>
            <c:strRef>
              <c:f>'Table 10.7'!$S$92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10.7'!$Y$93:$Y$100</c:f>
              <c:numCache>
                <c:formatCode>#,##0</c:formatCode>
                <c:ptCount val="8"/>
                <c:pt idx="0">
                  <c:v>44</c:v>
                </c:pt>
                <c:pt idx="1">
                  <c:v>107</c:v>
                </c:pt>
                <c:pt idx="2">
                  <c:v>14</c:v>
                </c:pt>
                <c:pt idx="3">
                  <c:v>109</c:v>
                </c:pt>
                <c:pt idx="4">
                  <c:v>65</c:v>
                </c:pt>
                <c:pt idx="5">
                  <c:v>32</c:v>
                </c:pt>
                <c:pt idx="6">
                  <c:v>5</c:v>
                </c:pt>
                <c:pt idx="7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27-49E4-BB2F-E530B0875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10.64'!$S$1</c:f>
              <c:strCache>
                <c:ptCount val="1"/>
                <c:pt idx="0">
                  <c:v>Walkerville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10.64'!$V$8:$Z$8</c:f>
              <c:numCache>
                <c:formatCode>#,##0</c:formatCode>
                <c:ptCount val="5"/>
                <c:pt idx="0">
                  <c:v>47935.66</c:v>
                </c:pt>
                <c:pt idx="1">
                  <c:v>46385.11</c:v>
                </c:pt>
                <c:pt idx="2">
                  <c:v>47654.44</c:v>
                </c:pt>
                <c:pt idx="3">
                  <c:v>49399</c:v>
                </c:pt>
                <c:pt idx="4">
                  <c:v>49428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0C-4873-BB80-22FC85EA58E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42727.89</c:v>
                </c:pt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0C-4873-BB80-22FC85EA5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10.65'!$S$4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10.65'!$U$4:$Y$4</c:f>
              <c:numCache>
                <c:formatCode>#,##0</c:formatCode>
                <c:ptCount val="5"/>
                <c:pt idx="1">
                  <c:v>9573</c:v>
                </c:pt>
                <c:pt idx="2">
                  <c:v>8869</c:v>
                </c:pt>
                <c:pt idx="3">
                  <c:v>9311</c:v>
                </c:pt>
                <c:pt idx="4">
                  <c:v>9737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A8-45AC-B374-39BD6B32FDEC}"/>
            </c:ext>
          </c:extLst>
        </c:ser>
        <c:ser>
          <c:idx val="1"/>
          <c:order val="1"/>
          <c:tx>
            <c:strRef>
              <c:f>'Table 10.65'!$S$7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10.65'!$U$7:$Y$7</c:f>
              <c:numCache>
                <c:formatCode>#,##0</c:formatCode>
                <c:ptCount val="5"/>
                <c:pt idx="1">
                  <c:v>6418</c:v>
                </c:pt>
                <c:pt idx="2">
                  <c:v>5923</c:v>
                </c:pt>
                <c:pt idx="3">
                  <c:v>6494</c:v>
                </c:pt>
                <c:pt idx="4">
                  <c:v>6554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A8-45AC-B374-39BD6B32FDEC}"/>
            </c:ext>
          </c:extLst>
        </c:ser>
        <c:ser>
          <c:idx val="2"/>
          <c:order val="2"/>
          <c:tx>
            <c:strRef>
              <c:f>'Table 10.65'!$S$11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10.65'!$U$11:$Y$11</c:f>
              <c:numCache>
                <c:formatCode>#,##0</c:formatCode>
                <c:ptCount val="5"/>
                <c:pt idx="1">
                  <c:v>7911</c:v>
                </c:pt>
                <c:pt idx="2">
                  <c:v>7518</c:v>
                </c:pt>
                <c:pt idx="3">
                  <c:v>7654</c:v>
                </c:pt>
                <c:pt idx="4">
                  <c:v>8065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A8-45AC-B374-39BD6B32FDEC}"/>
            </c:ext>
          </c:extLst>
        </c:ser>
        <c:ser>
          <c:idx val="3"/>
          <c:order val="3"/>
          <c:tx>
            <c:strRef>
              <c:f>'Table 10.65'!$S$12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10.65'!$U$12:$Y$12</c:f>
              <c:numCache>
                <c:formatCode>#,##0</c:formatCode>
                <c:ptCount val="5"/>
                <c:pt idx="1">
                  <c:v>1664</c:v>
                </c:pt>
                <c:pt idx="2">
                  <c:v>1346</c:v>
                </c:pt>
                <c:pt idx="3">
                  <c:v>1662</c:v>
                </c:pt>
                <c:pt idx="4">
                  <c:v>1672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BA8-45AC-B374-39BD6B32FD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10.65'!$S$1</c:f>
              <c:strCache>
                <c:ptCount val="1"/>
                <c:pt idx="0">
                  <c:v>Wattle Range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10.65'!$AB$15:$AB$33</c:f>
              <c:numCache>
                <c:formatCode>0.0%</c:formatCode>
                <c:ptCount val="19"/>
                <c:pt idx="0">
                  <c:v>0.19316390858944049</c:v>
                </c:pt>
                <c:pt idx="1">
                  <c:v>4.6296296296296294E-3</c:v>
                </c:pt>
                <c:pt idx="2">
                  <c:v>9.1804570527974777E-2</c:v>
                </c:pt>
                <c:pt idx="3">
                  <c:v>4.6296296296296294E-3</c:v>
                </c:pt>
                <c:pt idx="4">
                  <c:v>5.3782505910165486E-2</c:v>
                </c:pt>
                <c:pt idx="5">
                  <c:v>3.2308904649330179E-2</c:v>
                </c:pt>
                <c:pt idx="6">
                  <c:v>7.9491725768321517E-2</c:v>
                </c:pt>
                <c:pt idx="7">
                  <c:v>6.0086682427107962E-2</c:v>
                </c:pt>
                <c:pt idx="8">
                  <c:v>2.7285263987391648E-2</c:v>
                </c:pt>
                <c:pt idx="9">
                  <c:v>2.1670606776989757E-3</c:v>
                </c:pt>
                <c:pt idx="10">
                  <c:v>1.8814026792750196E-2</c:v>
                </c:pt>
                <c:pt idx="11">
                  <c:v>1.3100866824271079E-2</c:v>
                </c:pt>
                <c:pt idx="12">
                  <c:v>3.0732860520094562E-2</c:v>
                </c:pt>
                <c:pt idx="13">
                  <c:v>6.6292356185973206E-2</c:v>
                </c:pt>
                <c:pt idx="14">
                  <c:v>4.0386130811662729E-2</c:v>
                </c:pt>
                <c:pt idx="15">
                  <c:v>5.5555555555555552E-2</c:v>
                </c:pt>
                <c:pt idx="16">
                  <c:v>9.5547675334909377E-2</c:v>
                </c:pt>
                <c:pt idx="17">
                  <c:v>8.2742316784869974E-3</c:v>
                </c:pt>
                <c:pt idx="18">
                  <c:v>2.5216706067769899E-2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C0-4863-ABF0-668FA97C586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C0-4863-ABF0-668FA97C58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10.65'!$S$63:$S$79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10.65'!$Y$44:$Y$60</c:f>
              <c:numCache>
                <c:formatCode>#,##0</c:formatCode>
                <c:ptCount val="17"/>
                <c:pt idx="0">
                  <c:v>15</c:v>
                </c:pt>
                <c:pt idx="1">
                  <c:v>134</c:v>
                </c:pt>
                <c:pt idx="2">
                  <c:v>349</c:v>
                </c:pt>
                <c:pt idx="3">
                  <c:v>385</c:v>
                </c:pt>
                <c:pt idx="4">
                  <c:v>507</c:v>
                </c:pt>
                <c:pt idx="5">
                  <c:v>441</c:v>
                </c:pt>
                <c:pt idx="6">
                  <c:v>375</c:v>
                </c:pt>
                <c:pt idx="7">
                  <c:v>438</c:v>
                </c:pt>
                <c:pt idx="8">
                  <c:v>403</c:v>
                </c:pt>
                <c:pt idx="9">
                  <c:v>543</c:v>
                </c:pt>
                <c:pt idx="10">
                  <c:v>523</c:v>
                </c:pt>
                <c:pt idx="11">
                  <c:v>377</c:v>
                </c:pt>
                <c:pt idx="12">
                  <c:v>269</c:v>
                </c:pt>
                <c:pt idx="13">
                  <c:v>159</c:v>
                </c:pt>
                <c:pt idx="14">
                  <c:v>65</c:v>
                </c:pt>
                <c:pt idx="15">
                  <c:v>36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F1-46CC-B611-ADB5CF6D8BD5}"/>
            </c:ext>
          </c:extLst>
        </c:ser>
        <c:ser>
          <c:idx val="1"/>
          <c:order val="1"/>
          <c:tx>
            <c:strRef>
              <c:f>'Table 10.65'!$S$62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10.65'!$S$63:$S$79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10.65'!$Y$63:$Y$79</c:f>
              <c:numCache>
                <c:formatCode>#,##0</c:formatCode>
                <c:ptCount val="17"/>
                <c:pt idx="0">
                  <c:v>20</c:v>
                </c:pt>
                <c:pt idx="1">
                  <c:v>152</c:v>
                </c:pt>
                <c:pt idx="2">
                  <c:v>354</c:v>
                </c:pt>
                <c:pt idx="3">
                  <c:v>396</c:v>
                </c:pt>
                <c:pt idx="4">
                  <c:v>386</c:v>
                </c:pt>
                <c:pt idx="5">
                  <c:v>354</c:v>
                </c:pt>
                <c:pt idx="6">
                  <c:v>355</c:v>
                </c:pt>
                <c:pt idx="7">
                  <c:v>429</c:v>
                </c:pt>
                <c:pt idx="8">
                  <c:v>440</c:v>
                </c:pt>
                <c:pt idx="9">
                  <c:v>508</c:v>
                </c:pt>
                <c:pt idx="10">
                  <c:v>484</c:v>
                </c:pt>
                <c:pt idx="11">
                  <c:v>416</c:v>
                </c:pt>
                <c:pt idx="12">
                  <c:v>192</c:v>
                </c:pt>
                <c:pt idx="13">
                  <c:v>111</c:v>
                </c:pt>
                <c:pt idx="14">
                  <c:v>57</c:v>
                </c:pt>
                <c:pt idx="15">
                  <c:v>23</c:v>
                </c:pt>
                <c:pt idx="16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F1-46CC-B611-ADB5CF6D8B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10.65'!$S$83:$S$90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10.65'!$Y$83:$Y$90</c:f>
              <c:numCache>
                <c:formatCode>#,##0</c:formatCode>
                <c:ptCount val="8"/>
                <c:pt idx="0">
                  <c:v>271</c:v>
                </c:pt>
                <c:pt idx="1">
                  <c:v>160</c:v>
                </c:pt>
                <c:pt idx="2">
                  <c:v>586</c:v>
                </c:pt>
                <c:pt idx="3">
                  <c:v>114</c:v>
                </c:pt>
                <c:pt idx="4">
                  <c:v>45</c:v>
                </c:pt>
                <c:pt idx="5">
                  <c:v>145</c:v>
                </c:pt>
                <c:pt idx="6">
                  <c:v>371</c:v>
                </c:pt>
                <c:pt idx="7">
                  <c:v>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E8-4AEB-85AD-4A02B2DFB0EE}"/>
            </c:ext>
          </c:extLst>
        </c:ser>
        <c:ser>
          <c:idx val="1"/>
          <c:order val="1"/>
          <c:tx>
            <c:strRef>
              <c:f>'Table 10.65'!$S$92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10.65'!$S$83:$S$90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10.65'!$Y$93:$Y$100</c:f>
              <c:numCache>
                <c:formatCode>#,##0</c:formatCode>
                <c:ptCount val="8"/>
                <c:pt idx="0">
                  <c:v>177</c:v>
                </c:pt>
                <c:pt idx="1">
                  <c:v>436</c:v>
                </c:pt>
                <c:pt idx="2">
                  <c:v>106</c:v>
                </c:pt>
                <c:pt idx="3">
                  <c:v>561</c:v>
                </c:pt>
                <c:pt idx="4">
                  <c:v>397</c:v>
                </c:pt>
                <c:pt idx="5">
                  <c:v>300</c:v>
                </c:pt>
                <c:pt idx="6">
                  <c:v>41</c:v>
                </c:pt>
                <c:pt idx="7">
                  <c:v>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E8-4AEB-85AD-4A02B2DFB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10.65'!$S$1</c:f>
              <c:strCache>
                <c:ptCount val="1"/>
                <c:pt idx="0">
                  <c:v>Wattle Range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10.65'!$U$8:$Y$8</c:f>
              <c:numCache>
                <c:formatCode>#,##0</c:formatCode>
                <c:ptCount val="5"/>
                <c:pt idx="1">
                  <c:v>32584</c:v>
                </c:pt>
                <c:pt idx="2">
                  <c:v>33801.370000000003</c:v>
                </c:pt>
                <c:pt idx="3">
                  <c:v>35012.04</c:v>
                </c:pt>
                <c:pt idx="4">
                  <c:v>36147.47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C6-4FF9-9675-5302FC4911D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C6-4FF9-9675-5302FC491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10.65'!$S$4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10.65'!$V$4:$Z$4</c:f>
              <c:numCache>
                <c:formatCode>#,##0</c:formatCode>
                <c:ptCount val="5"/>
                <c:pt idx="0">
                  <c:v>9573</c:v>
                </c:pt>
                <c:pt idx="1">
                  <c:v>8869</c:v>
                </c:pt>
                <c:pt idx="2">
                  <c:v>9311</c:v>
                </c:pt>
                <c:pt idx="3">
                  <c:v>9737</c:v>
                </c:pt>
                <c:pt idx="4">
                  <c:v>10154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09-4D9B-9957-C00F0866BC0A}"/>
            </c:ext>
          </c:extLst>
        </c:ser>
        <c:ser>
          <c:idx val="1"/>
          <c:order val="1"/>
          <c:tx>
            <c:strRef>
              <c:f>'Table 10.65'!$S$7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10.65'!$V$7:$Z$7</c:f>
              <c:numCache>
                <c:formatCode>#,##0</c:formatCode>
                <c:ptCount val="5"/>
                <c:pt idx="0">
                  <c:v>6418</c:v>
                </c:pt>
                <c:pt idx="1">
                  <c:v>5923</c:v>
                </c:pt>
                <c:pt idx="2">
                  <c:v>6494</c:v>
                </c:pt>
                <c:pt idx="3">
                  <c:v>6554</c:v>
                </c:pt>
                <c:pt idx="4">
                  <c:v>6706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9-4D9B-9957-C00F0866BC0A}"/>
            </c:ext>
          </c:extLst>
        </c:ser>
        <c:ser>
          <c:idx val="2"/>
          <c:order val="2"/>
          <c:tx>
            <c:strRef>
              <c:f>'Table 10.65'!$S$11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10.65'!$V$11:$Z$11</c:f>
              <c:numCache>
                <c:formatCode>#,##0</c:formatCode>
                <c:ptCount val="5"/>
                <c:pt idx="0">
                  <c:v>7911</c:v>
                </c:pt>
                <c:pt idx="1">
                  <c:v>7518</c:v>
                </c:pt>
                <c:pt idx="2">
                  <c:v>7654</c:v>
                </c:pt>
                <c:pt idx="3">
                  <c:v>8065</c:v>
                </c:pt>
                <c:pt idx="4">
                  <c:v>8451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09-4D9B-9957-C00F0866BC0A}"/>
            </c:ext>
          </c:extLst>
        </c:ser>
        <c:ser>
          <c:idx val="3"/>
          <c:order val="3"/>
          <c:tx>
            <c:strRef>
              <c:f>'Table 10.65'!$S$12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10.65'!$V$12:$Z$12</c:f>
              <c:numCache>
                <c:formatCode>#,##0</c:formatCode>
                <c:ptCount val="5"/>
                <c:pt idx="0">
                  <c:v>1664</c:v>
                </c:pt>
                <c:pt idx="1">
                  <c:v>1346</c:v>
                </c:pt>
                <c:pt idx="2">
                  <c:v>1662</c:v>
                </c:pt>
                <c:pt idx="3">
                  <c:v>1672</c:v>
                </c:pt>
                <c:pt idx="4">
                  <c:v>1702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9-4D9B-9957-C00F0866BC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10.65'!$S$1</c:f>
              <c:strCache>
                <c:ptCount val="1"/>
                <c:pt idx="0">
                  <c:v>Wattle Range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10.65'!$AB$15:$AB$33</c:f>
              <c:numCache>
                <c:formatCode>0.0%</c:formatCode>
                <c:ptCount val="19"/>
                <c:pt idx="0">
                  <c:v>0.19316390858944049</c:v>
                </c:pt>
                <c:pt idx="1">
                  <c:v>4.6296296296296294E-3</c:v>
                </c:pt>
                <c:pt idx="2">
                  <c:v>9.1804570527974777E-2</c:v>
                </c:pt>
                <c:pt idx="3">
                  <c:v>4.6296296296296294E-3</c:v>
                </c:pt>
                <c:pt idx="4">
                  <c:v>5.3782505910165486E-2</c:v>
                </c:pt>
                <c:pt idx="5">
                  <c:v>3.2308904649330179E-2</c:v>
                </c:pt>
                <c:pt idx="6">
                  <c:v>7.9491725768321517E-2</c:v>
                </c:pt>
                <c:pt idx="7">
                  <c:v>6.0086682427107962E-2</c:v>
                </c:pt>
                <c:pt idx="8">
                  <c:v>2.7285263987391648E-2</c:v>
                </c:pt>
                <c:pt idx="9">
                  <c:v>2.1670606776989757E-3</c:v>
                </c:pt>
                <c:pt idx="10">
                  <c:v>1.8814026792750196E-2</c:v>
                </c:pt>
                <c:pt idx="11">
                  <c:v>1.3100866824271079E-2</c:v>
                </c:pt>
                <c:pt idx="12">
                  <c:v>3.0732860520094562E-2</c:v>
                </c:pt>
                <c:pt idx="13">
                  <c:v>6.6292356185973206E-2</c:v>
                </c:pt>
                <c:pt idx="14">
                  <c:v>4.0386130811662729E-2</c:v>
                </c:pt>
                <c:pt idx="15">
                  <c:v>5.5555555555555552E-2</c:v>
                </c:pt>
                <c:pt idx="16">
                  <c:v>9.5547675334909377E-2</c:v>
                </c:pt>
                <c:pt idx="17">
                  <c:v>8.2742316784869974E-3</c:v>
                </c:pt>
                <c:pt idx="18">
                  <c:v>2.5216706067769899E-2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16-45BA-B1CA-760BD20F8CB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16-45BA-B1CA-760BD20F8C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10.65'!$S$63:$S$79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10.65'!$Z$44:$Z$60</c:f>
              <c:numCache>
                <c:formatCode>#,##0</c:formatCode>
                <c:ptCount val="17"/>
                <c:pt idx="0">
                  <c:v>24</c:v>
                </c:pt>
                <c:pt idx="1">
                  <c:v>174</c:v>
                </c:pt>
                <c:pt idx="2">
                  <c:v>370</c:v>
                </c:pt>
                <c:pt idx="3">
                  <c:v>402</c:v>
                </c:pt>
                <c:pt idx="4">
                  <c:v>468</c:v>
                </c:pt>
                <c:pt idx="5">
                  <c:v>471</c:v>
                </c:pt>
                <c:pt idx="6">
                  <c:v>397</c:v>
                </c:pt>
                <c:pt idx="7">
                  <c:v>465</c:v>
                </c:pt>
                <c:pt idx="8">
                  <c:v>397</c:v>
                </c:pt>
                <c:pt idx="9">
                  <c:v>501</c:v>
                </c:pt>
                <c:pt idx="10">
                  <c:v>548</c:v>
                </c:pt>
                <c:pt idx="11">
                  <c:v>425</c:v>
                </c:pt>
                <c:pt idx="12">
                  <c:v>260</c:v>
                </c:pt>
                <c:pt idx="13">
                  <c:v>156</c:v>
                </c:pt>
                <c:pt idx="14">
                  <c:v>84</c:v>
                </c:pt>
                <c:pt idx="15">
                  <c:v>35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9C-4F16-9994-E62F4D16807A}"/>
            </c:ext>
          </c:extLst>
        </c:ser>
        <c:ser>
          <c:idx val="1"/>
          <c:order val="1"/>
          <c:tx>
            <c:strRef>
              <c:f>'Table 10.65'!$S$62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10.65'!$S$63:$S$79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10.65'!$Z$63:$Z$79</c:f>
              <c:numCache>
                <c:formatCode>#,##0</c:formatCode>
                <c:ptCount val="17"/>
                <c:pt idx="0">
                  <c:v>28</c:v>
                </c:pt>
                <c:pt idx="1">
                  <c:v>179</c:v>
                </c:pt>
                <c:pt idx="2">
                  <c:v>389</c:v>
                </c:pt>
                <c:pt idx="3">
                  <c:v>395</c:v>
                </c:pt>
                <c:pt idx="4">
                  <c:v>377</c:v>
                </c:pt>
                <c:pt idx="5">
                  <c:v>414</c:v>
                </c:pt>
                <c:pt idx="6">
                  <c:v>403</c:v>
                </c:pt>
                <c:pt idx="7">
                  <c:v>432</c:v>
                </c:pt>
                <c:pt idx="8">
                  <c:v>479</c:v>
                </c:pt>
                <c:pt idx="9">
                  <c:v>492</c:v>
                </c:pt>
                <c:pt idx="10">
                  <c:v>485</c:v>
                </c:pt>
                <c:pt idx="11">
                  <c:v>424</c:v>
                </c:pt>
                <c:pt idx="12">
                  <c:v>226</c:v>
                </c:pt>
                <c:pt idx="13">
                  <c:v>115</c:v>
                </c:pt>
                <c:pt idx="14">
                  <c:v>48</c:v>
                </c:pt>
                <c:pt idx="15">
                  <c:v>26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9C-4F16-9994-E62F4D1680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10.65'!$Z$83:$Z$90</c:f>
              <c:numCache>
                <c:formatCode>#,##0</c:formatCode>
                <c:ptCount val="8"/>
                <c:pt idx="0">
                  <c:v>274</c:v>
                </c:pt>
                <c:pt idx="1">
                  <c:v>170</c:v>
                </c:pt>
                <c:pt idx="2">
                  <c:v>632</c:v>
                </c:pt>
                <c:pt idx="3">
                  <c:v>111</c:v>
                </c:pt>
                <c:pt idx="4">
                  <c:v>48</c:v>
                </c:pt>
                <c:pt idx="5">
                  <c:v>143</c:v>
                </c:pt>
                <c:pt idx="6">
                  <c:v>387</c:v>
                </c:pt>
                <c:pt idx="7">
                  <c:v>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4B-4CA2-BBAC-821DF37DE478}"/>
            </c:ext>
          </c:extLst>
        </c:ser>
        <c:ser>
          <c:idx val="1"/>
          <c:order val="1"/>
          <c:tx>
            <c:strRef>
              <c:f>'Table 10.65'!$S$92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10.65'!$S$83:$S$90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10.65'!$Z$93:$Z$100</c:f>
              <c:numCache>
                <c:formatCode>#,##0</c:formatCode>
                <c:ptCount val="8"/>
                <c:pt idx="0">
                  <c:v>186</c:v>
                </c:pt>
                <c:pt idx="1">
                  <c:v>442</c:v>
                </c:pt>
                <c:pt idx="2">
                  <c:v>119</c:v>
                </c:pt>
                <c:pt idx="3">
                  <c:v>583</c:v>
                </c:pt>
                <c:pt idx="4">
                  <c:v>390</c:v>
                </c:pt>
                <c:pt idx="5">
                  <c:v>301</c:v>
                </c:pt>
                <c:pt idx="6">
                  <c:v>40</c:v>
                </c:pt>
                <c:pt idx="7">
                  <c:v>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4B-4CA2-BBAC-821DF37DE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10.7'!$S$1</c:f>
              <c:strCache>
                <c:ptCount val="1"/>
                <c:pt idx="0">
                  <c:v>Barunga West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10.7'!$U$8:$Y$8</c:f>
              <c:numCache>
                <c:formatCode>#,##0</c:formatCode>
                <c:ptCount val="5"/>
                <c:pt idx="1">
                  <c:v>35774.35</c:v>
                </c:pt>
                <c:pt idx="2">
                  <c:v>33956</c:v>
                </c:pt>
                <c:pt idx="3">
                  <c:v>36876.39</c:v>
                </c:pt>
                <c:pt idx="4">
                  <c:v>37666.5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0D-4252-8EE6-D19C20642D2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0D-4252-8EE6-D19C20642D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10.65'!$S$1</c:f>
              <c:strCache>
                <c:ptCount val="1"/>
                <c:pt idx="0">
                  <c:v>Wattle Range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10.65'!$V$8:$Z$8</c:f>
              <c:numCache>
                <c:formatCode>#,##0</c:formatCode>
                <c:ptCount val="5"/>
                <c:pt idx="0">
                  <c:v>32584</c:v>
                </c:pt>
                <c:pt idx="1">
                  <c:v>33801.370000000003</c:v>
                </c:pt>
                <c:pt idx="2">
                  <c:v>35012.04</c:v>
                </c:pt>
                <c:pt idx="3">
                  <c:v>36147.47</c:v>
                </c:pt>
                <c:pt idx="4">
                  <c:v>36580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AA-405E-81E4-EB74BBCDECD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42727.89</c:v>
                </c:pt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AA-405E-81E4-EB74BBCDE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10.66'!$S$4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10.66'!$U$4:$Y$4</c:f>
              <c:numCache>
                <c:formatCode>#,##0</c:formatCode>
                <c:ptCount val="5"/>
                <c:pt idx="1">
                  <c:v>48506</c:v>
                </c:pt>
                <c:pt idx="2">
                  <c:v>50711</c:v>
                </c:pt>
                <c:pt idx="3">
                  <c:v>51936</c:v>
                </c:pt>
                <c:pt idx="4">
                  <c:v>55460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19-4BF8-B566-F7CA1378C6C1}"/>
            </c:ext>
          </c:extLst>
        </c:ser>
        <c:ser>
          <c:idx val="1"/>
          <c:order val="1"/>
          <c:tx>
            <c:strRef>
              <c:f>'Table 10.66'!$S$7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10.66'!$U$7:$Y$7</c:f>
              <c:numCache>
                <c:formatCode>#,##0</c:formatCode>
                <c:ptCount val="5"/>
                <c:pt idx="1">
                  <c:v>33616</c:v>
                </c:pt>
                <c:pt idx="2">
                  <c:v>34813</c:v>
                </c:pt>
                <c:pt idx="3">
                  <c:v>35749</c:v>
                </c:pt>
                <c:pt idx="4">
                  <c:v>36339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19-4BF8-B566-F7CA1378C6C1}"/>
            </c:ext>
          </c:extLst>
        </c:ser>
        <c:ser>
          <c:idx val="2"/>
          <c:order val="2"/>
          <c:tx>
            <c:strRef>
              <c:f>'Table 10.66'!$S$11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10.66'!$U$11:$Y$11</c:f>
              <c:numCache>
                <c:formatCode>#,##0</c:formatCode>
                <c:ptCount val="5"/>
                <c:pt idx="1">
                  <c:v>43521</c:v>
                </c:pt>
                <c:pt idx="2">
                  <c:v>45351</c:v>
                </c:pt>
                <c:pt idx="3">
                  <c:v>46250</c:v>
                </c:pt>
                <c:pt idx="4">
                  <c:v>49459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19-4BF8-B566-F7CA1378C6C1}"/>
            </c:ext>
          </c:extLst>
        </c:ser>
        <c:ser>
          <c:idx val="3"/>
          <c:order val="3"/>
          <c:tx>
            <c:strRef>
              <c:f>'Table 10.66'!$S$12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10.66'!$U$12:$Y$12</c:f>
              <c:numCache>
                <c:formatCode>#,##0</c:formatCode>
                <c:ptCount val="5"/>
                <c:pt idx="1">
                  <c:v>4984</c:v>
                </c:pt>
                <c:pt idx="2">
                  <c:v>5365</c:v>
                </c:pt>
                <c:pt idx="3">
                  <c:v>5687</c:v>
                </c:pt>
                <c:pt idx="4">
                  <c:v>6001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19-4BF8-B566-F7CA1378C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10.66'!$S$1</c:f>
              <c:strCache>
                <c:ptCount val="1"/>
                <c:pt idx="0">
                  <c:v>West Torrens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10.66'!$AB$15:$AB$33</c:f>
              <c:numCache>
                <c:formatCode>0.0%</c:formatCode>
                <c:ptCount val="19"/>
                <c:pt idx="0">
                  <c:v>5.3705867082035307E-3</c:v>
                </c:pt>
                <c:pt idx="1">
                  <c:v>5.7437694704049842E-3</c:v>
                </c:pt>
                <c:pt idx="2">
                  <c:v>4.3305425752855661E-2</c:v>
                </c:pt>
                <c:pt idx="3">
                  <c:v>6.7984164070612665E-3</c:v>
                </c:pt>
                <c:pt idx="4">
                  <c:v>5.0266095534787121E-2</c:v>
                </c:pt>
                <c:pt idx="5">
                  <c:v>2.8978452751817239E-2</c:v>
                </c:pt>
                <c:pt idx="6">
                  <c:v>8.6773104880581514E-2</c:v>
                </c:pt>
                <c:pt idx="7">
                  <c:v>9.2695353063343713E-2</c:v>
                </c:pt>
                <c:pt idx="8">
                  <c:v>4.3159397715472482E-2</c:v>
                </c:pt>
                <c:pt idx="9">
                  <c:v>1.2736889927310488E-2</c:v>
                </c:pt>
                <c:pt idx="10">
                  <c:v>3.7026220145379027E-2</c:v>
                </c:pt>
                <c:pt idx="11">
                  <c:v>1.5332943925233645E-2</c:v>
                </c:pt>
                <c:pt idx="12">
                  <c:v>7.5804776739356178E-2</c:v>
                </c:pt>
                <c:pt idx="13">
                  <c:v>0.11140316718587746</c:v>
                </c:pt>
                <c:pt idx="14">
                  <c:v>6.0212227414330216E-2</c:v>
                </c:pt>
                <c:pt idx="15">
                  <c:v>7.6145508826583594E-2</c:v>
                </c:pt>
                <c:pt idx="16">
                  <c:v>0.17348130841121495</c:v>
                </c:pt>
                <c:pt idx="17">
                  <c:v>2.3607866043613708E-2</c:v>
                </c:pt>
                <c:pt idx="18">
                  <c:v>3.538746105919003E-2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11-4C41-BEF0-CAFA4B4D645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11-4C41-BEF0-CAFA4B4D6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10.66'!$S$63:$S$79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10.66'!$Y$44:$Y$60</c:f>
              <c:numCache>
                <c:formatCode>#,##0</c:formatCode>
                <c:ptCount val="17"/>
                <c:pt idx="0">
                  <c:v>19</c:v>
                </c:pt>
                <c:pt idx="1">
                  <c:v>416</c:v>
                </c:pt>
                <c:pt idx="2">
                  <c:v>1219</c:v>
                </c:pt>
                <c:pt idx="3">
                  <c:v>2917</c:v>
                </c:pt>
                <c:pt idx="4">
                  <c:v>4851</c:v>
                </c:pt>
                <c:pt idx="5">
                  <c:v>4263</c:v>
                </c:pt>
                <c:pt idx="6">
                  <c:v>3546</c:v>
                </c:pt>
                <c:pt idx="7">
                  <c:v>2554</c:v>
                </c:pt>
                <c:pt idx="8">
                  <c:v>2081</c:v>
                </c:pt>
                <c:pt idx="9">
                  <c:v>1961</c:v>
                </c:pt>
                <c:pt idx="10">
                  <c:v>1723</c:v>
                </c:pt>
                <c:pt idx="11">
                  <c:v>1279</c:v>
                </c:pt>
                <c:pt idx="12">
                  <c:v>621</c:v>
                </c:pt>
                <c:pt idx="13">
                  <c:v>235</c:v>
                </c:pt>
                <c:pt idx="14">
                  <c:v>94</c:v>
                </c:pt>
                <c:pt idx="15">
                  <c:v>60</c:v>
                </c:pt>
                <c:pt idx="16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71-4CE2-A3A9-90431AF1CF98}"/>
            </c:ext>
          </c:extLst>
        </c:ser>
        <c:ser>
          <c:idx val="1"/>
          <c:order val="1"/>
          <c:tx>
            <c:strRef>
              <c:f>'Table 10.66'!$S$62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10.66'!$S$63:$S$79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10.66'!$Y$63:$Y$79</c:f>
              <c:numCache>
                <c:formatCode>#,##0</c:formatCode>
                <c:ptCount val="17"/>
                <c:pt idx="0">
                  <c:v>40</c:v>
                </c:pt>
                <c:pt idx="1">
                  <c:v>480</c:v>
                </c:pt>
                <c:pt idx="2">
                  <c:v>1314</c:v>
                </c:pt>
                <c:pt idx="3">
                  <c:v>3419</c:v>
                </c:pt>
                <c:pt idx="4">
                  <c:v>4764</c:v>
                </c:pt>
                <c:pt idx="5">
                  <c:v>4059</c:v>
                </c:pt>
                <c:pt idx="6">
                  <c:v>2995</c:v>
                </c:pt>
                <c:pt idx="7">
                  <c:v>2426</c:v>
                </c:pt>
                <c:pt idx="8">
                  <c:v>2112</c:v>
                </c:pt>
                <c:pt idx="9">
                  <c:v>2001</c:v>
                </c:pt>
                <c:pt idx="10">
                  <c:v>1759</c:v>
                </c:pt>
                <c:pt idx="11">
                  <c:v>1182</c:v>
                </c:pt>
                <c:pt idx="12">
                  <c:v>632</c:v>
                </c:pt>
                <c:pt idx="13">
                  <c:v>212</c:v>
                </c:pt>
                <c:pt idx="14">
                  <c:v>70</c:v>
                </c:pt>
                <c:pt idx="15">
                  <c:v>36</c:v>
                </c:pt>
                <c:pt idx="16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71-4CE2-A3A9-90431AF1CF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10.66'!$S$83:$S$90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10.66'!$Y$83:$Y$90</c:f>
              <c:numCache>
                <c:formatCode>#,##0</c:formatCode>
                <c:ptCount val="8"/>
                <c:pt idx="0">
                  <c:v>2067</c:v>
                </c:pt>
                <c:pt idx="1">
                  <c:v>3396</c:v>
                </c:pt>
                <c:pt idx="2">
                  <c:v>2646</c:v>
                </c:pt>
                <c:pt idx="3">
                  <c:v>1681</c:v>
                </c:pt>
                <c:pt idx="4">
                  <c:v>1233</c:v>
                </c:pt>
                <c:pt idx="5">
                  <c:v>1181</c:v>
                </c:pt>
                <c:pt idx="6">
                  <c:v>1046</c:v>
                </c:pt>
                <c:pt idx="7">
                  <c:v>1943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1D-41BE-8243-D610C1C0A142}"/>
            </c:ext>
          </c:extLst>
        </c:ser>
        <c:ser>
          <c:idx val="1"/>
          <c:order val="1"/>
          <c:tx>
            <c:strRef>
              <c:f>'Table 10.66'!$S$92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10.66'!$S$83:$S$90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10.66'!$Y$93:$Y$100</c:f>
              <c:numCache>
                <c:formatCode>#,##0</c:formatCode>
                <c:ptCount val="8"/>
                <c:pt idx="0">
                  <c:v>1573</c:v>
                </c:pt>
                <c:pt idx="1">
                  <c:v>4571</c:v>
                </c:pt>
                <c:pt idx="2">
                  <c:v>583</c:v>
                </c:pt>
                <c:pt idx="3">
                  <c:v>3018</c:v>
                </c:pt>
                <c:pt idx="4">
                  <c:v>3163</c:v>
                </c:pt>
                <c:pt idx="5">
                  <c:v>1619</c:v>
                </c:pt>
                <c:pt idx="6">
                  <c:v>104</c:v>
                </c:pt>
                <c:pt idx="7">
                  <c:v>1010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1D-41BE-8243-D610C1C0A1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10.66'!$S$1</c:f>
              <c:strCache>
                <c:ptCount val="1"/>
                <c:pt idx="0">
                  <c:v>West Torrens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10.66'!$U$8:$Y$8</c:f>
              <c:numCache>
                <c:formatCode>#,##0</c:formatCode>
                <c:ptCount val="5"/>
                <c:pt idx="1">
                  <c:v>41895</c:v>
                </c:pt>
                <c:pt idx="2">
                  <c:v>42458.63</c:v>
                </c:pt>
                <c:pt idx="3">
                  <c:v>41960.91</c:v>
                </c:pt>
                <c:pt idx="4">
                  <c:v>43935.38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E5-404D-BCCB-F845CEE8BAF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E5-404D-BCCB-F845CEE8BA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10.66'!$S$4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10.66'!$V$4:$Z$4</c:f>
              <c:numCache>
                <c:formatCode>#,##0</c:formatCode>
                <c:ptCount val="5"/>
                <c:pt idx="0">
                  <c:v>48506</c:v>
                </c:pt>
                <c:pt idx="1">
                  <c:v>50711</c:v>
                </c:pt>
                <c:pt idx="2">
                  <c:v>51936</c:v>
                </c:pt>
                <c:pt idx="3">
                  <c:v>55460</c:v>
                </c:pt>
                <c:pt idx="4">
                  <c:v>61633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06-4A47-A73D-E4315E044DDE}"/>
            </c:ext>
          </c:extLst>
        </c:ser>
        <c:ser>
          <c:idx val="1"/>
          <c:order val="1"/>
          <c:tx>
            <c:strRef>
              <c:f>'Table 10.66'!$S$7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10.66'!$V$7:$Z$7</c:f>
              <c:numCache>
                <c:formatCode>#,##0</c:formatCode>
                <c:ptCount val="5"/>
                <c:pt idx="0">
                  <c:v>33616</c:v>
                </c:pt>
                <c:pt idx="1">
                  <c:v>34813</c:v>
                </c:pt>
                <c:pt idx="2">
                  <c:v>35749</c:v>
                </c:pt>
                <c:pt idx="3">
                  <c:v>36339</c:v>
                </c:pt>
                <c:pt idx="4">
                  <c:v>37941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06-4A47-A73D-E4315E044DDE}"/>
            </c:ext>
          </c:extLst>
        </c:ser>
        <c:ser>
          <c:idx val="2"/>
          <c:order val="2"/>
          <c:tx>
            <c:strRef>
              <c:f>'Table 10.66'!$S$11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10.66'!$V$11:$Z$11</c:f>
              <c:numCache>
                <c:formatCode>#,##0</c:formatCode>
                <c:ptCount val="5"/>
                <c:pt idx="0">
                  <c:v>43521</c:v>
                </c:pt>
                <c:pt idx="1">
                  <c:v>45351</c:v>
                </c:pt>
                <c:pt idx="2">
                  <c:v>46250</c:v>
                </c:pt>
                <c:pt idx="3">
                  <c:v>49459</c:v>
                </c:pt>
                <c:pt idx="4">
                  <c:v>55510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06-4A47-A73D-E4315E044DDE}"/>
            </c:ext>
          </c:extLst>
        </c:ser>
        <c:ser>
          <c:idx val="3"/>
          <c:order val="3"/>
          <c:tx>
            <c:strRef>
              <c:f>'Table 10.66'!$S$12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10.66'!$V$12:$Z$12</c:f>
              <c:numCache>
                <c:formatCode>#,##0</c:formatCode>
                <c:ptCount val="5"/>
                <c:pt idx="0">
                  <c:v>4984</c:v>
                </c:pt>
                <c:pt idx="1">
                  <c:v>5365</c:v>
                </c:pt>
                <c:pt idx="2">
                  <c:v>5687</c:v>
                </c:pt>
                <c:pt idx="3">
                  <c:v>6001</c:v>
                </c:pt>
                <c:pt idx="4">
                  <c:v>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406-4A47-A73D-E4315E044D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10.66'!$S$1</c:f>
              <c:strCache>
                <c:ptCount val="1"/>
                <c:pt idx="0">
                  <c:v>West Torrens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10.66'!$AB$15:$AB$33</c:f>
              <c:numCache>
                <c:formatCode>0.0%</c:formatCode>
                <c:ptCount val="19"/>
                <c:pt idx="0">
                  <c:v>5.3705867082035307E-3</c:v>
                </c:pt>
                <c:pt idx="1">
                  <c:v>5.7437694704049842E-3</c:v>
                </c:pt>
                <c:pt idx="2">
                  <c:v>4.3305425752855661E-2</c:v>
                </c:pt>
                <c:pt idx="3">
                  <c:v>6.7984164070612665E-3</c:v>
                </c:pt>
                <c:pt idx="4">
                  <c:v>5.0266095534787121E-2</c:v>
                </c:pt>
                <c:pt idx="5">
                  <c:v>2.8978452751817239E-2</c:v>
                </c:pt>
                <c:pt idx="6">
                  <c:v>8.6773104880581514E-2</c:v>
                </c:pt>
                <c:pt idx="7">
                  <c:v>9.2695353063343713E-2</c:v>
                </c:pt>
                <c:pt idx="8">
                  <c:v>4.3159397715472482E-2</c:v>
                </c:pt>
                <c:pt idx="9">
                  <c:v>1.2736889927310488E-2</c:v>
                </c:pt>
                <c:pt idx="10">
                  <c:v>3.7026220145379027E-2</c:v>
                </c:pt>
                <c:pt idx="11">
                  <c:v>1.5332943925233645E-2</c:v>
                </c:pt>
                <c:pt idx="12">
                  <c:v>7.5804776739356178E-2</c:v>
                </c:pt>
                <c:pt idx="13">
                  <c:v>0.11140316718587746</c:v>
                </c:pt>
                <c:pt idx="14">
                  <c:v>6.0212227414330216E-2</c:v>
                </c:pt>
                <c:pt idx="15">
                  <c:v>7.6145508826583594E-2</c:v>
                </c:pt>
                <c:pt idx="16">
                  <c:v>0.17348130841121495</c:v>
                </c:pt>
                <c:pt idx="17">
                  <c:v>2.3607866043613708E-2</c:v>
                </c:pt>
                <c:pt idx="18">
                  <c:v>3.538746105919003E-2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4B-4F28-AD73-9A3207CE53D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4B-4F28-AD73-9A3207CE5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10.66'!$S$63:$S$79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10.66'!$Z$44:$Z$60</c:f>
              <c:numCache>
                <c:formatCode>#,##0</c:formatCode>
                <c:ptCount val="17"/>
                <c:pt idx="0">
                  <c:v>31</c:v>
                </c:pt>
                <c:pt idx="1">
                  <c:v>492</c:v>
                </c:pt>
                <c:pt idx="2">
                  <c:v>1406</c:v>
                </c:pt>
                <c:pt idx="3">
                  <c:v>3277</c:v>
                </c:pt>
                <c:pt idx="4">
                  <c:v>5373</c:v>
                </c:pt>
                <c:pt idx="5">
                  <c:v>4699</c:v>
                </c:pt>
                <c:pt idx="6">
                  <c:v>3849</c:v>
                </c:pt>
                <c:pt idx="7">
                  <c:v>2823</c:v>
                </c:pt>
                <c:pt idx="8">
                  <c:v>2197</c:v>
                </c:pt>
                <c:pt idx="9">
                  <c:v>2133</c:v>
                </c:pt>
                <c:pt idx="10">
                  <c:v>1868</c:v>
                </c:pt>
                <c:pt idx="11">
                  <c:v>1358</c:v>
                </c:pt>
                <c:pt idx="12">
                  <c:v>712</c:v>
                </c:pt>
                <c:pt idx="13">
                  <c:v>274</c:v>
                </c:pt>
                <c:pt idx="14">
                  <c:v>126</c:v>
                </c:pt>
                <c:pt idx="15">
                  <c:v>44</c:v>
                </c:pt>
                <c:pt idx="1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F7-420F-AAF0-B97F3E47E675}"/>
            </c:ext>
          </c:extLst>
        </c:ser>
        <c:ser>
          <c:idx val="1"/>
          <c:order val="1"/>
          <c:tx>
            <c:strRef>
              <c:f>'Table 10.66'!$S$62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10.66'!$S$63:$S$79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10.66'!$Z$63:$Z$79</c:f>
              <c:numCache>
                <c:formatCode>#,##0</c:formatCode>
                <c:ptCount val="17"/>
                <c:pt idx="0">
                  <c:v>60</c:v>
                </c:pt>
                <c:pt idx="1">
                  <c:v>626</c:v>
                </c:pt>
                <c:pt idx="2">
                  <c:v>1467</c:v>
                </c:pt>
                <c:pt idx="3">
                  <c:v>3776</c:v>
                </c:pt>
                <c:pt idx="4">
                  <c:v>5669</c:v>
                </c:pt>
                <c:pt idx="5">
                  <c:v>4541</c:v>
                </c:pt>
                <c:pt idx="6">
                  <c:v>3454</c:v>
                </c:pt>
                <c:pt idx="7">
                  <c:v>2612</c:v>
                </c:pt>
                <c:pt idx="8">
                  <c:v>2262</c:v>
                </c:pt>
                <c:pt idx="9">
                  <c:v>2165</c:v>
                </c:pt>
                <c:pt idx="10">
                  <c:v>1847</c:v>
                </c:pt>
                <c:pt idx="11">
                  <c:v>1364</c:v>
                </c:pt>
                <c:pt idx="12">
                  <c:v>659</c:v>
                </c:pt>
                <c:pt idx="13">
                  <c:v>234</c:v>
                </c:pt>
                <c:pt idx="14">
                  <c:v>91</c:v>
                </c:pt>
                <c:pt idx="15">
                  <c:v>32</c:v>
                </c:pt>
                <c:pt idx="16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F7-420F-AAF0-B97F3E47E6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10.66'!$Z$83:$Z$90</c:f>
              <c:numCache>
                <c:formatCode>#,##0</c:formatCode>
                <c:ptCount val="8"/>
                <c:pt idx="0">
                  <c:v>2184</c:v>
                </c:pt>
                <c:pt idx="1">
                  <c:v>3754</c:v>
                </c:pt>
                <c:pt idx="2">
                  <c:v>2803</c:v>
                </c:pt>
                <c:pt idx="3">
                  <c:v>1820</c:v>
                </c:pt>
                <c:pt idx="4">
                  <c:v>1308</c:v>
                </c:pt>
                <c:pt idx="5">
                  <c:v>1238</c:v>
                </c:pt>
                <c:pt idx="6">
                  <c:v>1055</c:v>
                </c:pt>
                <c:pt idx="7">
                  <c:v>1942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B0-46D2-BA1C-382A7E5CAB9C}"/>
            </c:ext>
          </c:extLst>
        </c:ser>
        <c:ser>
          <c:idx val="1"/>
          <c:order val="1"/>
          <c:tx>
            <c:strRef>
              <c:f>'Table 10.66'!$S$92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10.66'!$S$83:$S$90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10.66'!$Z$93:$Z$100</c:f>
              <c:numCache>
                <c:formatCode>#,##0</c:formatCode>
                <c:ptCount val="8"/>
                <c:pt idx="0">
                  <c:v>1588</c:v>
                </c:pt>
                <c:pt idx="1">
                  <c:v>4971</c:v>
                </c:pt>
                <c:pt idx="2">
                  <c:v>671</c:v>
                </c:pt>
                <c:pt idx="3">
                  <c:v>3069</c:v>
                </c:pt>
                <c:pt idx="4">
                  <c:v>3233</c:v>
                </c:pt>
                <c:pt idx="5">
                  <c:v>1680</c:v>
                </c:pt>
                <c:pt idx="6">
                  <c:v>128</c:v>
                </c:pt>
                <c:pt idx="7">
                  <c:v>1004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B0-46D2-BA1C-382A7E5CA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10.7'!$V$4:$Z$4</c:f>
              <c:numCache>
                <c:formatCode>#,##0</c:formatCode>
                <c:ptCount val="5"/>
                <c:pt idx="0">
                  <c:v>1527</c:v>
                </c:pt>
                <c:pt idx="1">
                  <c:v>1455</c:v>
                </c:pt>
                <c:pt idx="2">
                  <c:v>1468</c:v>
                </c:pt>
                <c:pt idx="3">
                  <c:v>1558</c:v>
                </c:pt>
                <c:pt idx="4">
                  <c:v>1772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FA-421C-8836-D9FB1E5BB9E8}"/>
            </c:ext>
          </c:extLst>
        </c:ser>
        <c:ser>
          <c:idx val="1"/>
          <c:order val="1"/>
          <c:tx>
            <c:strRef>
              <c:f>'Table 10.7'!$S$7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10.7'!$V$7:$Z$7</c:f>
              <c:numCache>
                <c:formatCode>#,##0</c:formatCode>
                <c:ptCount val="5"/>
                <c:pt idx="0">
                  <c:v>1088</c:v>
                </c:pt>
                <c:pt idx="1">
                  <c:v>1043</c:v>
                </c:pt>
                <c:pt idx="2">
                  <c:v>1084</c:v>
                </c:pt>
                <c:pt idx="3">
                  <c:v>1108</c:v>
                </c:pt>
                <c:pt idx="4">
                  <c:v>1190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FA-421C-8836-D9FB1E5BB9E8}"/>
            </c:ext>
          </c:extLst>
        </c:ser>
        <c:ser>
          <c:idx val="2"/>
          <c:order val="2"/>
          <c:tx>
            <c:strRef>
              <c:f>'Table 10.7'!$S$11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10.7'!$V$11:$Z$11</c:f>
              <c:numCache>
                <c:formatCode>#,##0</c:formatCode>
                <c:ptCount val="5"/>
                <c:pt idx="0">
                  <c:v>1131</c:v>
                </c:pt>
                <c:pt idx="1">
                  <c:v>1091</c:v>
                </c:pt>
                <c:pt idx="2">
                  <c:v>1075</c:v>
                </c:pt>
                <c:pt idx="3">
                  <c:v>1172</c:v>
                </c:pt>
                <c:pt idx="4">
                  <c:v>1373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FA-421C-8836-D9FB1E5BB9E8}"/>
            </c:ext>
          </c:extLst>
        </c:ser>
        <c:ser>
          <c:idx val="3"/>
          <c:order val="3"/>
          <c:tx>
            <c:strRef>
              <c:f>'Table 10.7'!$S$12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10.7'!$V$12:$Z$12</c:f>
              <c:numCache>
                <c:formatCode>#,##0</c:formatCode>
                <c:ptCount val="5"/>
                <c:pt idx="0">
                  <c:v>395</c:v>
                </c:pt>
                <c:pt idx="1">
                  <c:v>362</c:v>
                </c:pt>
                <c:pt idx="2">
                  <c:v>391</c:v>
                </c:pt>
                <c:pt idx="3">
                  <c:v>386</c:v>
                </c:pt>
                <c:pt idx="4">
                  <c:v>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3FA-421C-8836-D9FB1E5BB9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10.66'!$S$1</c:f>
              <c:strCache>
                <c:ptCount val="1"/>
                <c:pt idx="0">
                  <c:v>West Torrens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10.66'!$V$8:$Z$8</c:f>
              <c:numCache>
                <c:formatCode>#,##0</c:formatCode>
                <c:ptCount val="5"/>
                <c:pt idx="0">
                  <c:v>41895</c:v>
                </c:pt>
                <c:pt idx="1">
                  <c:v>42458.63</c:v>
                </c:pt>
                <c:pt idx="2">
                  <c:v>41960.91</c:v>
                </c:pt>
                <c:pt idx="3">
                  <c:v>43935.38</c:v>
                </c:pt>
                <c:pt idx="4">
                  <c:v>44528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7B-4128-898C-F941D912491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42727.89</c:v>
                </c:pt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7B-4128-898C-F941D91249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10.67'!$S$4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10.67'!$U$4:$Y$4</c:f>
              <c:numCache>
                <c:formatCode>#,##0</c:formatCode>
                <c:ptCount val="5"/>
                <c:pt idx="1">
                  <c:v>13428</c:v>
                </c:pt>
                <c:pt idx="2">
                  <c:v>13767</c:v>
                </c:pt>
                <c:pt idx="3">
                  <c:v>13371</c:v>
                </c:pt>
                <c:pt idx="4">
                  <c:v>14881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E8-4479-9E34-7C1DCA4EE148}"/>
            </c:ext>
          </c:extLst>
        </c:ser>
        <c:ser>
          <c:idx val="1"/>
          <c:order val="1"/>
          <c:tx>
            <c:strRef>
              <c:f>'Table 10.67'!$S$7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10.67'!$U$7:$Y$7</c:f>
              <c:numCache>
                <c:formatCode>#,##0</c:formatCode>
                <c:ptCount val="5"/>
                <c:pt idx="1">
                  <c:v>10070</c:v>
                </c:pt>
                <c:pt idx="2">
                  <c:v>10263</c:v>
                </c:pt>
                <c:pt idx="3">
                  <c:v>10350</c:v>
                </c:pt>
                <c:pt idx="4">
                  <c:v>10658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E8-4479-9E34-7C1DCA4EE148}"/>
            </c:ext>
          </c:extLst>
        </c:ser>
        <c:ser>
          <c:idx val="2"/>
          <c:order val="2"/>
          <c:tx>
            <c:strRef>
              <c:f>'Table 10.67'!$S$11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10.67'!$U$11:$Y$11</c:f>
              <c:numCache>
                <c:formatCode>#,##0</c:formatCode>
                <c:ptCount val="5"/>
                <c:pt idx="1">
                  <c:v>12753</c:v>
                </c:pt>
                <c:pt idx="2">
                  <c:v>13102</c:v>
                </c:pt>
                <c:pt idx="3">
                  <c:v>12683</c:v>
                </c:pt>
                <c:pt idx="4">
                  <c:v>14193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E8-4479-9E34-7C1DCA4EE148}"/>
            </c:ext>
          </c:extLst>
        </c:ser>
        <c:ser>
          <c:idx val="3"/>
          <c:order val="3"/>
          <c:tx>
            <c:strRef>
              <c:f>'Table 10.67'!$S$12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10.67'!$U$12:$Y$12</c:f>
              <c:numCache>
                <c:formatCode>#,##0</c:formatCode>
                <c:ptCount val="5"/>
                <c:pt idx="1">
                  <c:v>670</c:v>
                </c:pt>
                <c:pt idx="2">
                  <c:v>669</c:v>
                </c:pt>
                <c:pt idx="3">
                  <c:v>689</c:v>
                </c:pt>
                <c:pt idx="4">
                  <c:v>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E8-4479-9E34-7C1DCA4EE1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10.67'!$S$1</c:f>
              <c:strCache>
                <c:ptCount val="1"/>
                <c:pt idx="0">
                  <c:v>Whyalla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10.67'!$AB$15:$AB$33</c:f>
              <c:numCache>
                <c:formatCode>0.0%</c:formatCode>
                <c:ptCount val="19"/>
                <c:pt idx="0">
                  <c:v>8.9279895731508643E-3</c:v>
                </c:pt>
                <c:pt idx="1">
                  <c:v>5.5131964809384162E-2</c:v>
                </c:pt>
                <c:pt idx="2">
                  <c:v>8.2502443792766375E-2</c:v>
                </c:pt>
                <c:pt idx="3">
                  <c:v>1.863799283154122E-2</c:v>
                </c:pt>
                <c:pt idx="4">
                  <c:v>9.2407950472466596E-2</c:v>
                </c:pt>
                <c:pt idx="5">
                  <c:v>1.9745845552297164E-2</c:v>
                </c:pt>
                <c:pt idx="6">
                  <c:v>0.10459433040078202</c:v>
                </c:pt>
                <c:pt idx="7">
                  <c:v>7.3769957640925379E-2</c:v>
                </c:pt>
                <c:pt idx="8">
                  <c:v>4.6138807429130013E-2</c:v>
                </c:pt>
                <c:pt idx="9">
                  <c:v>3.2583903551645487E-3</c:v>
                </c:pt>
                <c:pt idx="10">
                  <c:v>2.4503095470837406E-2</c:v>
                </c:pt>
                <c:pt idx="11">
                  <c:v>1.2903225806451613E-2</c:v>
                </c:pt>
                <c:pt idx="12">
                  <c:v>3.486477680026067E-2</c:v>
                </c:pt>
                <c:pt idx="13">
                  <c:v>0.11704138155751059</c:v>
                </c:pt>
                <c:pt idx="14">
                  <c:v>4.7768002606712281E-2</c:v>
                </c:pt>
                <c:pt idx="15">
                  <c:v>7.174975562072336E-2</c:v>
                </c:pt>
                <c:pt idx="16">
                  <c:v>0.1313782991202346</c:v>
                </c:pt>
                <c:pt idx="17">
                  <c:v>4.3662430759204953E-3</c:v>
                </c:pt>
                <c:pt idx="18">
                  <c:v>3.6754643206256113E-2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B-40B2-9C14-93A9356F38E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3B-40B2-9C14-93A9356F3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10.67'!$S$63:$S$79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10.67'!$Y$44:$Y$60</c:f>
              <c:numCache>
                <c:formatCode>#,##0</c:formatCode>
                <c:ptCount val="17"/>
                <c:pt idx="0">
                  <c:v>6</c:v>
                </c:pt>
                <c:pt idx="1">
                  <c:v>181</c:v>
                </c:pt>
                <c:pt idx="2">
                  <c:v>464</c:v>
                </c:pt>
                <c:pt idx="3">
                  <c:v>705</c:v>
                </c:pt>
                <c:pt idx="4">
                  <c:v>1013</c:v>
                </c:pt>
                <c:pt idx="5">
                  <c:v>849</c:v>
                </c:pt>
                <c:pt idx="6">
                  <c:v>788</c:v>
                </c:pt>
                <c:pt idx="7">
                  <c:v>697</c:v>
                </c:pt>
                <c:pt idx="8">
                  <c:v>788</c:v>
                </c:pt>
                <c:pt idx="9">
                  <c:v>872</c:v>
                </c:pt>
                <c:pt idx="10">
                  <c:v>772</c:v>
                </c:pt>
                <c:pt idx="11">
                  <c:v>551</c:v>
                </c:pt>
                <c:pt idx="12">
                  <c:v>251</c:v>
                </c:pt>
                <c:pt idx="13">
                  <c:v>65</c:v>
                </c:pt>
                <c:pt idx="14">
                  <c:v>15</c:v>
                </c:pt>
                <c:pt idx="15">
                  <c:v>9</c:v>
                </c:pt>
                <c:pt idx="1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F0-4B06-96CC-50873A33E3D2}"/>
            </c:ext>
          </c:extLst>
        </c:ser>
        <c:ser>
          <c:idx val="1"/>
          <c:order val="1"/>
          <c:tx>
            <c:strRef>
              <c:f>'Table 10.67'!$S$62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10.67'!$S$63:$S$79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10.67'!$Y$63:$Y$79</c:f>
              <c:numCache>
                <c:formatCode>#,##0</c:formatCode>
                <c:ptCount val="17"/>
                <c:pt idx="0">
                  <c:v>18</c:v>
                </c:pt>
                <c:pt idx="1">
                  <c:v>248</c:v>
                </c:pt>
                <c:pt idx="2">
                  <c:v>480</c:v>
                </c:pt>
                <c:pt idx="3">
                  <c:v>607</c:v>
                </c:pt>
                <c:pt idx="4">
                  <c:v>764</c:v>
                </c:pt>
                <c:pt idx="5">
                  <c:v>714</c:v>
                </c:pt>
                <c:pt idx="6">
                  <c:v>697</c:v>
                </c:pt>
                <c:pt idx="7">
                  <c:v>525</c:v>
                </c:pt>
                <c:pt idx="8">
                  <c:v>738</c:v>
                </c:pt>
                <c:pt idx="9">
                  <c:v>737</c:v>
                </c:pt>
                <c:pt idx="10">
                  <c:v>640</c:v>
                </c:pt>
                <c:pt idx="11">
                  <c:v>453</c:v>
                </c:pt>
                <c:pt idx="12">
                  <c:v>133</c:v>
                </c:pt>
                <c:pt idx="13">
                  <c:v>50</c:v>
                </c:pt>
                <c:pt idx="14">
                  <c:v>23</c:v>
                </c:pt>
                <c:pt idx="15">
                  <c:v>9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F0-4B06-96CC-50873A33E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10.67'!$S$83:$S$90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10.67'!$Y$83:$Y$90</c:f>
              <c:numCache>
                <c:formatCode>#,##0</c:formatCode>
                <c:ptCount val="8"/>
                <c:pt idx="0">
                  <c:v>387</c:v>
                </c:pt>
                <c:pt idx="1">
                  <c:v>443</c:v>
                </c:pt>
                <c:pt idx="2">
                  <c:v>1643</c:v>
                </c:pt>
                <c:pt idx="3">
                  <c:v>247</c:v>
                </c:pt>
                <c:pt idx="4">
                  <c:v>124</c:v>
                </c:pt>
                <c:pt idx="5">
                  <c:v>186</c:v>
                </c:pt>
                <c:pt idx="6">
                  <c:v>1076</c:v>
                </c:pt>
                <c:pt idx="7">
                  <c:v>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54-4B09-898A-F87F1B9990C4}"/>
            </c:ext>
          </c:extLst>
        </c:ser>
        <c:ser>
          <c:idx val="1"/>
          <c:order val="1"/>
          <c:tx>
            <c:strRef>
              <c:f>'Table 10.67'!$S$92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10.67'!$S$83:$S$90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10.67'!$Y$93:$Y$100</c:f>
              <c:numCache>
                <c:formatCode>#,##0</c:formatCode>
                <c:ptCount val="8"/>
                <c:pt idx="0">
                  <c:v>345</c:v>
                </c:pt>
                <c:pt idx="1">
                  <c:v>834</c:v>
                </c:pt>
                <c:pt idx="2">
                  <c:v>209</c:v>
                </c:pt>
                <c:pt idx="3">
                  <c:v>1001</c:v>
                </c:pt>
                <c:pt idx="4">
                  <c:v>647</c:v>
                </c:pt>
                <c:pt idx="5">
                  <c:v>611</c:v>
                </c:pt>
                <c:pt idx="6">
                  <c:v>136</c:v>
                </c:pt>
                <c:pt idx="7">
                  <c:v>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54-4B09-898A-F87F1B9990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10.67'!$S$1</c:f>
              <c:strCache>
                <c:ptCount val="1"/>
                <c:pt idx="0">
                  <c:v>Whyalla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10.67'!$U$8:$Y$8</c:f>
              <c:numCache>
                <c:formatCode>#,##0</c:formatCode>
                <c:ptCount val="5"/>
                <c:pt idx="1">
                  <c:v>50532</c:v>
                </c:pt>
                <c:pt idx="2">
                  <c:v>49950.55</c:v>
                </c:pt>
                <c:pt idx="3">
                  <c:v>50962.83</c:v>
                </c:pt>
                <c:pt idx="4">
                  <c:v>50945.41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2D-4449-8473-176010F760B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2D-4449-8473-176010F760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10.67'!$S$4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10.67'!$V$4:$Z$4</c:f>
              <c:numCache>
                <c:formatCode>#,##0</c:formatCode>
                <c:ptCount val="5"/>
                <c:pt idx="0">
                  <c:v>13428</c:v>
                </c:pt>
                <c:pt idx="1">
                  <c:v>13767</c:v>
                </c:pt>
                <c:pt idx="2">
                  <c:v>13371</c:v>
                </c:pt>
                <c:pt idx="3">
                  <c:v>14881</c:v>
                </c:pt>
                <c:pt idx="4">
                  <c:v>15346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B2-4CF6-818E-90639AFA3FF9}"/>
            </c:ext>
          </c:extLst>
        </c:ser>
        <c:ser>
          <c:idx val="1"/>
          <c:order val="1"/>
          <c:tx>
            <c:strRef>
              <c:f>'Table 10.67'!$S$7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10.67'!$V$7:$Z$7</c:f>
              <c:numCache>
                <c:formatCode>#,##0</c:formatCode>
                <c:ptCount val="5"/>
                <c:pt idx="0">
                  <c:v>10070</c:v>
                </c:pt>
                <c:pt idx="1">
                  <c:v>10263</c:v>
                </c:pt>
                <c:pt idx="2">
                  <c:v>10350</c:v>
                </c:pt>
                <c:pt idx="3">
                  <c:v>10658</c:v>
                </c:pt>
                <c:pt idx="4">
                  <c:v>10931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B2-4CF6-818E-90639AFA3FF9}"/>
            </c:ext>
          </c:extLst>
        </c:ser>
        <c:ser>
          <c:idx val="2"/>
          <c:order val="2"/>
          <c:tx>
            <c:strRef>
              <c:f>'Table 10.67'!$S$11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10.67'!$V$11:$Z$11</c:f>
              <c:numCache>
                <c:formatCode>#,##0</c:formatCode>
                <c:ptCount val="5"/>
                <c:pt idx="0">
                  <c:v>12753</c:v>
                </c:pt>
                <c:pt idx="1">
                  <c:v>13102</c:v>
                </c:pt>
                <c:pt idx="2">
                  <c:v>12683</c:v>
                </c:pt>
                <c:pt idx="3">
                  <c:v>14193</c:v>
                </c:pt>
                <c:pt idx="4">
                  <c:v>14559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B2-4CF6-818E-90639AFA3FF9}"/>
            </c:ext>
          </c:extLst>
        </c:ser>
        <c:ser>
          <c:idx val="3"/>
          <c:order val="3"/>
          <c:tx>
            <c:strRef>
              <c:f>'Table 10.67'!$S$12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10.67'!$V$12:$Z$12</c:f>
              <c:numCache>
                <c:formatCode>#,##0</c:formatCode>
                <c:ptCount val="5"/>
                <c:pt idx="0">
                  <c:v>670</c:v>
                </c:pt>
                <c:pt idx="1">
                  <c:v>669</c:v>
                </c:pt>
                <c:pt idx="2">
                  <c:v>689</c:v>
                </c:pt>
                <c:pt idx="3">
                  <c:v>688</c:v>
                </c:pt>
                <c:pt idx="4">
                  <c:v>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B2-4CF6-818E-90639AFA3F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10.67'!$S$1</c:f>
              <c:strCache>
                <c:ptCount val="1"/>
                <c:pt idx="0">
                  <c:v>Whyalla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10.67'!$AB$15:$AB$33</c:f>
              <c:numCache>
                <c:formatCode>0.0%</c:formatCode>
                <c:ptCount val="19"/>
                <c:pt idx="0">
                  <c:v>8.9279895731508643E-3</c:v>
                </c:pt>
                <c:pt idx="1">
                  <c:v>5.5131964809384162E-2</c:v>
                </c:pt>
                <c:pt idx="2">
                  <c:v>8.2502443792766375E-2</c:v>
                </c:pt>
                <c:pt idx="3">
                  <c:v>1.863799283154122E-2</c:v>
                </c:pt>
                <c:pt idx="4">
                  <c:v>9.2407950472466596E-2</c:v>
                </c:pt>
                <c:pt idx="5">
                  <c:v>1.9745845552297164E-2</c:v>
                </c:pt>
                <c:pt idx="6">
                  <c:v>0.10459433040078202</c:v>
                </c:pt>
                <c:pt idx="7">
                  <c:v>7.3769957640925379E-2</c:v>
                </c:pt>
                <c:pt idx="8">
                  <c:v>4.6138807429130013E-2</c:v>
                </c:pt>
                <c:pt idx="9">
                  <c:v>3.2583903551645487E-3</c:v>
                </c:pt>
                <c:pt idx="10">
                  <c:v>2.4503095470837406E-2</c:v>
                </c:pt>
                <c:pt idx="11">
                  <c:v>1.2903225806451613E-2</c:v>
                </c:pt>
                <c:pt idx="12">
                  <c:v>3.486477680026067E-2</c:v>
                </c:pt>
                <c:pt idx="13">
                  <c:v>0.11704138155751059</c:v>
                </c:pt>
                <c:pt idx="14">
                  <c:v>4.7768002606712281E-2</c:v>
                </c:pt>
                <c:pt idx="15">
                  <c:v>7.174975562072336E-2</c:v>
                </c:pt>
                <c:pt idx="16">
                  <c:v>0.1313782991202346</c:v>
                </c:pt>
                <c:pt idx="17">
                  <c:v>4.3662430759204953E-3</c:v>
                </c:pt>
                <c:pt idx="18">
                  <c:v>3.6754643206256113E-2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DE-42B0-8C2B-8549A68C7F6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DE-42B0-8C2B-8549A68C7F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10.67'!$S$63:$S$79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10.67'!$Z$44:$Z$60</c:f>
              <c:numCache>
                <c:formatCode>#,##0</c:formatCode>
                <c:ptCount val="17"/>
                <c:pt idx="0">
                  <c:v>4</c:v>
                </c:pt>
                <c:pt idx="1">
                  <c:v>201</c:v>
                </c:pt>
                <c:pt idx="2">
                  <c:v>487</c:v>
                </c:pt>
                <c:pt idx="3">
                  <c:v>681</c:v>
                </c:pt>
                <c:pt idx="4">
                  <c:v>1126</c:v>
                </c:pt>
                <c:pt idx="5">
                  <c:v>885</c:v>
                </c:pt>
                <c:pt idx="6">
                  <c:v>781</c:v>
                </c:pt>
                <c:pt idx="7">
                  <c:v>726</c:v>
                </c:pt>
                <c:pt idx="8">
                  <c:v>689</c:v>
                </c:pt>
                <c:pt idx="9">
                  <c:v>864</c:v>
                </c:pt>
                <c:pt idx="10">
                  <c:v>772</c:v>
                </c:pt>
                <c:pt idx="11">
                  <c:v>606</c:v>
                </c:pt>
                <c:pt idx="12">
                  <c:v>222</c:v>
                </c:pt>
                <c:pt idx="13">
                  <c:v>79</c:v>
                </c:pt>
                <c:pt idx="14">
                  <c:v>22</c:v>
                </c:pt>
                <c:pt idx="15">
                  <c:v>8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7D-4DF9-837E-F67F6575315D}"/>
            </c:ext>
          </c:extLst>
        </c:ser>
        <c:ser>
          <c:idx val="1"/>
          <c:order val="1"/>
          <c:tx>
            <c:strRef>
              <c:f>'Table 10.67'!$S$62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10.67'!$S$63:$S$79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10.67'!$Z$63:$Z$79</c:f>
              <c:numCache>
                <c:formatCode>#,##0</c:formatCode>
                <c:ptCount val="17"/>
                <c:pt idx="0">
                  <c:v>26</c:v>
                </c:pt>
                <c:pt idx="1">
                  <c:v>254</c:v>
                </c:pt>
                <c:pt idx="2">
                  <c:v>486</c:v>
                </c:pt>
                <c:pt idx="3">
                  <c:v>699</c:v>
                </c:pt>
                <c:pt idx="4">
                  <c:v>797</c:v>
                </c:pt>
                <c:pt idx="5">
                  <c:v>735</c:v>
                </c:pt>
                <c:pt idx="6">
                  <c:v>765</c:v>
                </c:pt>
                <c:pt idx="7">
                  <c:v>574</c:v>
                </c:pt>
                <c:pt idx="8">
                  <c:v>719</c:v>
                </c:pt>
                <c:pt idx="9">
                  <c:v>739</c:v>
                </c:pt>
                <c:pt idx="10">
                  <c:v>638</c:v>
                </c:pt>
                <c:pt idx="11">
                  <c:v>475</c:v>
                </c:pt>
                <c:pt idx="12">
                  <c:v>175</c:v>
                </c:pt>
                <c:pt idx="13">
                  <c:v>49</c:v>
                </c:pt>
                <c:pt idx="14">
                  <c:v>34</c:v>
                </c:pt>
                <c:pt idx="15">
                  <c:v>10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7D-4DF9-837E-F67F65753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10.67'!$Z$83:$Z$90</c:f>
              <c:numCache>
                <c:formatCode>#,##0</c:formatCode>
                <c:ptCount val="8"/>
                <c:pt idx="0">
                  <c:v>385</c:v>
                </c:pt>
                <c:pt idx="1">
                  <c:v>444</c:v>
                </c:pt>
                <c:pt idx="2">
                  <c:v>1647</c:v>
                </c:pt>
                <c:pt idx="3">
                  <c:v>269</c:v>
                </c:pt>
                <c:pt idx="4">
                  <c:v>138</c:v>
                </c:pt>
                <c:pt idx="5">
                  <c:v>222</c:v>
                </c:pt>
                <c:pt idx="6">
                  <c:v>1104</c:v>
                </c:pt>
                <c:pt idx="7">
                  <c:v>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6F-45A4-8910-FAA0A869BB0C}"/>
            </c:ext>
          </c:extLst>
        </c:ser>
        <c:ser>
          <c:idx val="1"/>
          <c:order val="1"/>
          <c:tx>
            <c:strRef>
              <c:f>'Table 10.67'!$S$92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10.67'!$S$83:$S$90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10.67'!$Z$93:$Z$100</c:f>
              <c:numCache>
                <c:formatCode>#,##0</c:formatCode>
                <c:ptCount val="8"/>
                <c:pt idx="0">
                  <c:v>351</c:v>
                </c:pt>
                <c:pt idx="1">
                  <c:v>849</c:v>
                </c:pt>
                <c:pt idx="2">
                  <c:v>219</c:v>
                </c:pt>
                <c:pt idx="3">
                  <c:v>1010</c:v>
                </c:pt>
                <c:pt idx="4">
                  <c:v>671</c:v>
                </c:pt>
                <c:pt idx="5">
                  <c:v>639</c:v>
                </c:pt>
                <c:pt idx="6">
                  <c:v>134</c:v>
                </c:pt>
                <c:pt idx="7">
                  <c:v>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6F-45A4-8910-FAA0A869B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10.7'!$S$1</c:f>
              <c:strCache>
                <c:ptCount val="1"/>
                <c:pt idx="0">
                  <c:v>Barunga West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10.7'!$AB$15:$AB$33</c:f>
              <c:numCache>
                <c:formatCode>0.0%</c:formatCode>
                <c:ptCount val="19"/>
                <c:pt idx="0">
                  <c:v>0.10422535211267606</c:v>
                </c:pt>
                <c:pt idx="1">
                  <c:v>8.4507042253521118E-3</c:v>
                </c:pt>
                <c:pt idx="2">
                  <c:v>3.549295774647887E-2</c:v>
                </c:pt>
                <c:pt idx="3">
                  <c:v>7.3239436619718309E-3</c:v>
                </c:pt>
                <c:pt idx="4">
                  <c:v>3.7746478873239439E-2</c:v>
                </c:pt>
                <c:pt idx="5">
                  <c:v>1.9718309859154931E-2</c:v>
                </c:pt>
                <c:pt idx="6">
                  <c:v>6.6478873239436617E-2</c:v>
                </c:pt>
                <c:pt idx="7">
                  <c:v>7.7746478873239433E-2</c:v>
                </c:pt>
                <c:pt idx="8">
                  <c:v>5.8591549295774648E-2</c:v>
                </c:pt>
                <c:pt idx="9">
                  <c:v>3.3802816901408453E-3</c:v>
                </c:pt>
                <c:pt idx="10">
                  <c:v>1.7464788732394366E-2</c:v>
                </c:pt>
                <c:pt idx="11">
                  <c:v>1.6338028169014085E-2</c:v>
                </c:pt>
                <c:pt idx="12">
                  <c:v>3.3239436619718309E-2</c:v>
                </c:pt>
                <c:pt idx="13">
                  <c:v>6.1971830985915494E-2</c:v>
                </c:pt>
                <c:pt idx="14">
                  <c:v>5.5774647887323947E-2</c:v>
                </c:pt>
                <c:pt idx="15">
                  <c:v>7.7746478873239433E-2</c:v>
                </c:pt>
                <c:pt idx="16">
                  <c:v>0.14253521126760563</c:v>
                </c:pt>
                <c:pt idx="17">
                  <c:v>8.4507042253521118E-3</c:v>
                </c:pt>
                <c:pt idx="18">
                  <c:v>2.7042253521126762E-2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FD-439A-9FFC-79C91185FE1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FD-439A-9FFC-79C91185FE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10.67'!$S$1</c:f>
              <c:strCache>
                <c:ptCount val="1"/>
                <c:pt idx="0">
                  <c:v>Whyalla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10.67'!$V$8:$Z$8</c:f>
              <c:numCache>
                <c:formatCode>#,##0</c:formatCode>
                <c:ptCount val="5"/>
                <c:pt idx="0">
                  <c:v>50532</c:v>
                </c:pt>
                <c:pt idx="1">
                  <c:v>49950.55</c:v>
                </c:pt>
                <c:pt idx="2">
                  <c:v>50962.83</c:v>
                </c:pt>
                <c:pt idx="3">
                  <c:v>50945.41</c:v>
                </c:pt>
                <c:pt idx="4">
                  <c:v>51507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E2-4C03-AE6A-D326ADCE60F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42727.89</c:v>
                </c:pt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E2-4C03-AE6A-D326ADCE6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10.68'!$S$4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10.68'!$U$4:$Y$4</c:f>
              <c:numCache>
                <c:formatCode>#,##0</c:formatCode>
                <c:ptCount val="5"/>
                <c:pt idx="1">
                  <c:v>1006</c:v>
                </c:pt>
                <c:pt idx="2">
                  <c:v>944</c:v>
                </c:pt>
                <c:pt idx="3">
                  <c:v>1023</c:v>
                </c:pt>
                <c:pt idx="4">
                  <c:v>1037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B2-4891-A254-6B4FB48C12D5}"/>
            </c:ext>
          </c:extLst>
        </c:ser>
        <c:ser>
          <c:idx val="1"/>
          <c:order val="1"/>
          <c:tx>
            <c:strRef>
              <c:f>'Table 10.68'!$S$7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10.68'!$U$7:$Y$7</c:f>
              <c:numCache>
                <c:formatCode>#,##0</c:formatCode>
                <c:ptCount val="5"/>
                <c:pt idx="1">
                  <c:v>679</c:v>
                </c:pt>
                <c:pt idx="2">
                  <c:v>620</c:v>
                </c:pt>
                <c:pt idx="3">
                  <c:v>696</c:v>
                </c:pt>
                <c:pt idx="4">
                  <c:v>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B2-4891-A254-6B4FB48C12D5}"/>
            </c:ext>
          </c:extLst>
        </c:ser>
        <c:ser>
          <c:idx val="2"/>
          <c:order val="2"/>
          <c:tx>
            <c:strRef>
              <c:f>'Table 10.68'!$S$11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10.68'!$U$11:$Y$11</c:f>
              <c:numCache>
                <c:formatCode>#,##0</c:formatCode>
                <c:ptCount val="5"/>
                <c:pt idx="1">
                  <c:v>711</c:v>
                </c:pt>
                <c:pt idx="2">
                  <c:v>680</c:v>
                </c:pt>
                <c:pt idx="3">
                  <c:v>718</c:v>
                </c:pt>
                <c:pt idx="4">
                  <c:v>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B2-4891-A254-6B4FB48C12D5}"/>
            </c:ext>
          </c:extLst>
        </c:ser>
        <c:ser>
          <c:idx val="3"/>
          <c:order val="3"/>
          <c:tx>
            <c:strRef>
              <c:f>'Table 10.68'!$S$12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10.68'!$U$12:$Y$12</c:f>
              <c:numCache>
                <c:formatCode>#,##0</c:formatCode>
                <c:ptCount val="5"/>
                <c:pt idx="1">
                  <c:v>293</c:v>
                </c:pt>
                <c:pt idx="2">
                  <c:v>267</c:v>
                </c:pt>
                <c:pt idx="3">
                  <c:v>303</c:v>
                </c:pt>
                <c:pt idx="4">
                  <c:v>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FB2-4891-A254-6B4FB48C12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10.68'!$S$1</c:f>
              <c:strCache>
                <c:ptCount val="1"/>
                <c:pt idx="0">
                  <c:v>Wudinna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10.68'!$AB$15:$AB$33</c:f>
              <c:numCache>
                <c:formatCode>0.0%</c:formatCode>
                <c:ptCount val="19"/>
                <c:pt idx="0">
                  <c:v>0.18869644484958978</c:v>
                </c:pt>
                <c:pt idx="1">
                  <c:v>3.6463081130355514E-3</c:v>
                </c:pt>
                <c:pt idx="2">
                  <c:v>2.7347310847766638E-2</c:v>
                </c:pt>
                <c:pt idx="3">
                  <c:v>4.5578851412944391E-3</c:v>
                </c:pt>
                <c:pt idx="4">
                  <c:v>3.1905195989061073E-2</c:v>
                </c:pt>
                <c:pt idx="5">
                  <c:v>1.7319963536918871E-2</c:v>
                </c:pt>
                <c:pt idx="6">
                  <c:v>9.4804010938924335E-2</c:v>
                </c:pt>
                <c:pt idx="7">
                  <c:v>5.1048313582497722E-2</c:v>
                </c:pt>
                <c:pt idx="8">
                  <c:v>5.2871467639015499E-2</c:v>
                </c:pt>
                <c:pt idx="9">
                  <c:v>5.4694621695533276E-3</c:v>
                </c:pt>
                <c:pt idx="10">
                  <c:v>2.0966271649954422E-2</c:v>
                </c:pt>
                <c:pt idx="11">
                  <c:v>7.2926162260711028E-3</c:v>
                </c:pt>
                <c:pt idx="12">
                  <c:v>2.4612579762989972E-2</c:v>
                </c:pt>
                <c:pt idx="13">
                  <c:v>4.2844120328167729E-2</c:v>
                </c:pt>
                <c:pt idx="14">
                  <c:v>5.2871467639015499E-2</c:v>
                </c:pt>
                <c:pt idx="15">
                  <c:v>7.6572470373746579E-2</c:v>
                </c:pt>
                <c:pt idx="16">
                  <c:v>7.2014585232452147E-2</c:v>
                </c:pt>
                <c:pt idx="17">
                  <c:v>0</c:v>
                </c:pt>
                <c:pt idx="18">
                  <c:v>4.0109389243391066E-2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E4-46D9-9010-81974954A8D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E4-46D9-9010-81974954A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10.68'!$S$63:$S$79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10.68'!$Y$44:$Y$60</c:f>
              <c:numCache>
                <c:formatCode>#,##0</c:formatCode>
                <c:ptCount val="17"/>
                <c:pt idx="0">
                  <c:v>3</c:v>
                </c:pt>
                <c:pt idx="1">
                  <c:v>25</c:v>
                </c:pt>
                <c:pt idx="2">
                  <c:v>22</c:v>
                </c:pt>
                <c:pt idx="3">
                  <c:v>42</c:v>
                </c:pt>
                <c:pt idx="4">
                  <c:v>31</c:v>
                </c:pt>
                <c:pt idx="5">
                  <c:v>69</c:v>
                </c:pt>
                <c:pt idx="6">
                  <c:v>40</c:v>
                </c:pt>
                <c:pt idx="7">
                  <c:v>45</c:v>
                </c:pt>
                <c:pt idx="8">
                  <c:v>40</c:v>
                </c:pt>
                <c:pt idx="9">
                  <c:v>47</c:v>
                </c:pt>
                <c:pt idx="10">
                  <c:v>48</c:v>
                </c:pt>
                <c:pt idx="11">
                  <c:v>37</c:v>
                </c:pt>
                <c:pt idx="12">
                  <c:v>36</c:v>
                </c:pt>
                <c:pt idx="13">
                  <c:v>19</c:v>
                </c:pt>
                <c:pt idx="14">
                  <c:v>4</c:v>
                </c:pt>
                <c:pt idx="15">
                  <c:v>2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F3-41E3-9382-FD16DAD796A8}"/>
            </c:ext>
          </c:extLst>
        </c:ser>
        <c:ser>
          <c:idx val="1"/>
          <c:order val="1"/>
          <c:tx>
            <c:strRef>
              <c:f>'Table 10.68'!$S$62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10.68'!$S$63:$S$79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10.68'!$Y$63:$Y$79</c:f>
              <c:numCache>
                <c:formatCode>#,##0</c:formatCode>
                <c:ptCount val="17"/>
                <c:pt idx="0">
                  <c:v>4</c:v>
                </c:pt>
                <c:pt idx="1">
                  <c:v>24</c:v>
                </c:pt>
                <c:pt idx="2">
                  <c:v>48</c:v>
                </c:pt>
                <c:pt idx="3">
                  <c:v>41</c:v>
                </c:pt>
                <c:pt idx="4">
                  <c:v>56</c:v>
                </c:pt>
                <c:pt idx="5">
                  <c:v>40</c:v>
                </c:pt>
                <c:pt idx="6">
                  <c:v>46</c:v>
                </c:pt>
                <c:pt idx="7">
                  <c:v>50</c:v>
                </c:pt>
                <c:pt idx="8">
                  <c:v>35</c:v>
                </c:pt>
                <c:pt idx="9">
                  <c:v>57</c:v>
                </c:pt>
                <c:pt idx="10">
                  <c:v>36</c:v>
                </c:pt>
                <c:pt idx="11">
                  <c:v>44</c:v>
                </c:pt>
                <c:pt idx="12">
                  <c:v>27</c:v>
                </c:pt>
                <c:pt idx="13">
                  <c:v>11</c:v>
                </c:pt>
                <c:pt idx="14">
                  <c:v>3</c:v>
                </c:pt>
                <c:pt idx="15">
                  <c:v>2</c:v>
                </c:pt>
                <c:pt idx="1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F3-41E3-9382-FD16DAD79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10.68'!$S$83:$S$90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10.68'!$Y$83:$Y$90</c:f>
              <c:numCache>
                <c:formatCode>#,##0</c:formatCode>
                <c:ptCount val="8"/>
                <c:pt idx="0">
                  <c:v>37</c:v>
                </c:pt>
                <c:pt idx="1">
                  <c:v>9</c:v>
                </c:pt>
                <c:pt idx="2">
                  <c:v>55</c:v>
                </c:pt>
                <c:pt idx="3">
                  <c:v>4</c:v>
                </c:pt>
                <c:pt idx="4">
                  <c:v>4</c:v>
                </c:pt>
                <c:pt idx="5">
                  <c:v>10</c:v>
                </c:pt>
                <c:pt idx="6">
                  <c:v>36</c:v>
                </c:pt>
                <c:pt idx="7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5C-4118-B1A6-200E512C041C}"/>
            </c:ext>
          </c:extLst>
        </c:ser>
        <c:ser>
          <c:idx val="1"/>
          <c:order val="1"/>
          <c:tx>
            <c:strRef>
              <c:f>'Table 10.68'!$S$92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10.68'!$S$83:$S$90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10.68'!$Y$93:$Y$100</c:f>
              <c:numCache>
                <c:formatCode>#,##0</c:formatCode>
                <c:ptCount val="8"/>
                <c:pt idx="0">
                  <c:v>9</c:v>
                </c:pt>
                <c:pt idx="1">
                  <c:v>52</c:v>
                </c:pt>
                <c:pt idx="2">
                  <c:v>17</c:v>
                </c:pt>
                <c:pt idx="3">
                  <c:v>35</c:v>
                </c:pt>
                <c:pt idx="4">
                  <c:v>47</c:v>
                </c:pt>
                <c:pt idx="5">
                  <c:v>24</c:v>
                </c:pt>
                <c:pt idx="6">
                  <c:v>0</c:v>
                </c:pt>
                <c:pt idx="7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5C-4118-B1A6-200E512C0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10.68'!$S$1</c:f>
              <c:strCache>
                <c:ptCount val="1"/>
                <c:pt idx="0">
                  <c:v>Wudinna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10.68'!$U$8:$Y$8</c:f>
              <c:numCache>
                <c:formatCode>#,##0</c:formatCode>
                <c:ptCount val="5"/>
                <c:pt idx="1">
                  <c:v>24549.51</c:v>
                </c:pt>
                <c:pt idx="2">
                  <c:v>27542.83</c:v>
                </c:pt>
                <c:pt idx="3">
                  <c:v>22708.11</c:v>
                </c:pt>
                <c:pt idx="4">
                  <c:v>23722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FD-4CEC-AA45-BF33F4A92A1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FD-4CEC-AA45-BF33F4A92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10.68'!$S$4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10.68'!$V$4:$Z$4</c:f>
              <c:numCache>
                <c:formatCode>#,##0</c:formatCode>
                <c:ptCount val="5"/>
                <c:pt idx="0">
                  <c:v>1006</c:v>
                </c:pt>
                <c:pt idx="1">
                  <c:v>944</c:v>
                </c:pt>
                <c:pt idx="2">
                  <c:v>1023</c:v>
                </c:pt>
                <c:pt idx="3">
                  <c:v>1037</c:v>
                </c:pt>
                <c:pt idx="4">
                  <c:v>1098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E1-4DEF-85CC-B58CC15BA66A}"/>
            </c:ext>
          </c:extLst>
        </c:ser>
        <c:ser>
          <c:idx val="1"/>
          <c:order val="1"/>
          <c:tx>
            <c:strRef>
              <c:f>'Table 10.68'!$S$7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10.68'!$V$7:$Z$7</c:f>
              <c:numCache>
                <c:formatCode>#,##0</c:formatCode>
                <c:ptCount val="5"/>
                <c:pt idx="0">
                  <c:v>679</c:v>
                </c:pt>
                <c:pt idx="1">
                  <c:v>620</c:v>
                </c:pt>
                <c:pt idx="2">
                  <c:v>696</c:v>
                </c:pt>
                <c:pt idx="3">
                  <c:v>694</c:v>
                </c:pt>
                <c:pt idx="4">
                  <c:v>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E1-4DEF-85CC-B58CC15BA66A}"/>
            </c:ext>
          </c:extLst>
        </c:ser>
        <c:ser>
          <c:idx val="2"/>
          <c:order val="2"/>
          <c:tx>
            <c:strRef>
              <c:f>'Table 10.68'!$S$11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10.68'!$V$11:$Z$11</c:f>
              <c:numCache>
                <c:formatCode>#,##0</c:formatCode>
                <c:ptCount val="5"/>
                <c:pt idx="0">
                  <c:v>711</c:v>
                </c:pt>
                <c:pt idx="1">
                  <c:v>680</c:v>
                </c:pt>
                <c:pt idx="2">
                  <c:v>718</c:v>
                </c:pt>
                <c:pt idx="3">
                  <c:v>748</c:v>
                </c:pt>
                <c:pt idx="4">
                  <c:v>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E1-4DEF-85CC-B58CC15BA66A}"/>
            </c:ext>
          </c:extLst>
        </c:ser>
        <c:ser>
          <c:idx val="3"/>
          <c:order val="3"/>
          <c:tx>
            <c:strRef>
              <c:f>'Table 10.68'!$S$12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10.68'!$V$12:$Z$12</c:f>
              <c:numCache>
                <c:formatCode>#,##0</c:formatCode>
                <c:ptCount val="5"/>
                <c:pt idx="0">
                  <c:v>293</c:v>
                </c:pt>
                <c:pt idx="1">
                  <c:v>267</c:v>
                </c:pt>
                <c:pt idx="2">
                  <c:v>303</c:v>
                </c:pt>
                <c:pt idx="3">
                  <c:v>289</c:v>
                </c:pt>
                <c:pt idx="4">
                  <c:v>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E1-4DEF-85CC-B58CC15BA6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10.68'!$S$1</c:f>
              <c:strCache>
                <c:ptCount val="1"/>
                <c:pt idx="0">
                  <c:v>Wudinna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10.68'!$AB$15:$AB$33</c:f>
              <c:numCache>
                <c:formatCode>0.0%</c:formatCode>
                <c:ptCount val="19"/>
                <c:pt idx="0">
                  <c:v>0.18869644484958978</c:v>
                </c:pt>
                <c:pt idx="1">
                  <c:v>3.6463081130355514E-3</c:v>
                </c:pt>
                <c:pt idx="2">
                  <c:v>2.7347310847766638E-2</c:v>
                </c:pt>
                <c:pt idx="3">
                  <c:v>4.5578851412944391E-3</c:v>
                </c:pt>
                <c:pt idx="4">
                  <c:v>3.1905195989061073E-2</c:v>
                </c:pt>
                <c:pt idx="5">
                  <c:v>1.7319963536918871E-2</c:v>
                </c:pt>
                <c:pt idx="6">
                  <c:v>9.4804010938924335E-2</c:v>
                </c:pt>
                <c:pt idx="7">
                  <c:v>5.1048313582497722E-2</c:v>
                </c:pt>
                <c:pt idx="8">
                  <c:v>5.2871467639015499E-2</c:v>
                </c:pt>
                <c:pt idx="9">
                  <c:v>5.4694621695533276E-3</c:v>
                </c:pt>
                <c:pt idx="10">
                  <c:v>2.0966271649954422E-2</c:v>
                </c:pt>
                <c:pt idx="11">
                  <c:v>7.2926162260711028E-3</c:v>
                </c:pt>
                <c:pt idx="12">
                  <c:v>2.4612579762989972E-2</c:v>
                </c:pt>
                <c:pt idx="13">
                  <c:v>4.2844120328167729E-2</c:v>
                </c:pt>
                <c:pt idx="14">
                  <c:v>5.2871467639015499E-2</c:v>
                </c:pt>
                <c:pt idx="15">
                  <c:v>7.6572470373746579E-2</c:v>
                </c:pt>
                <c:pt idx="16">
                  <c:v>7.2014585232452147E-2</c:v>
                </c:pt>
                <c:pt idx="17">
                  <c:v>0</c:v>
                </c:pt>
                <c:pt idx="18">
                  <c:v>4.0109389243391066E-2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98-4962-BC76-3A9B8A6D7EA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98-4962-BC76-3A9B8A6D7E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10.68'!$S$63:$S$79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10.68'!$Z$44:$Z$60</c:f>
              <c:numCache>
                <c:formatCode>#,##0</c:formatCode>
                <c:ptCount val="17"/>
                <c:pt idx="0">
                  <c:v>5</c:v>
                </c:pt>
                <c:pt idx="1">
                  <c:v>25</c:v>
                </c:pt>
                <c:pt idx="2">
                  <c:v>28</c:v>
                </c:pt>
                <c:pt idx="3">
                  <c:v>28</c:v>
                </c:pt>
                <c:pt idx="4">
                  <c:v>41</c:v>
                </c:pt>
                <c:pt idx="5">
                  <c:v>55</c:v>
                </c:pt>
                <c:pt idx="6">
                  <c:v>50</c:v>
                </c:pt>
                <c:pt idx="7">
                  <c:v>45</c:v>
                </c:pt>
                <c:pt idx="8">
                  <c:v>41</c:v>
                </c:pt>
                <c:pt idx="9">
                  <c:v>46</c:v>
                </c:pt>
                <c:pt idx="10">
                  <c:v>44</c:v>
                </c:pt>
                <c:pt idx="11">
                  <c:v>38</c:v>
                </c:pt>
                <c:pt idx="12">
                  <c:v>40</c:v>
                </c:pt>
                <c:pt idx="13">
                  <c:v>25</c:v>
                </c:pt>
                <c:pt idx="14">
                  <c:v>5</c:v>
                </c:pt>
                <c:pt idx="15">
                  <c:v>0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F9-4BE4-B143-548AC17F6DF2}"/>
            </c:ext>
          </c:extLst>
        </c:ser>
        <c:ser>
          <c:idx val="1"/>
          <c:order val="1"/>
          <c:tx>
            <c:strRef>
              <c:f>'Table 10.68'!$S$62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10.68'!$S$63:$S$79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10.68'!$Z$63:$Z$79</c:f>
              <c:numCache>
                <c:formatCode>#,##0</c:formatCode>
                <c:ptCount val="17"/>
                <c:pt idx="0">
                  <c:v>0</c:v>
                </c:pt>
                <c:pt idx="1">
                  <c:v>35</c:v>
                </c:pt>
                <c:pt idx="2">
                  <c:v>47</c:v>
                </c:pt>
                <c:pt idx="3">
                  <c:v>52</c:v>
                </c:pt>
                <c:pt idx="4">
                  <c:v>51</c:v>
                </c:pt>
                <c:pt idx="5">
                  <c:v>34</c:v>
                </c:pt>
                <c:pt idx="6">
                  <c:v>51</c:v>
                </c:pt>
                <c:pt idx="7">
                  <c:v>57</c:v>
                </c:pt>
                <c:pt idx="8">
                  <c:v>43</c:v>
                </c:pt>
                <c:pt idx="9">
                  <c:v>61</c:v>
                </c:pt>
                <c:pt idx="10">
                  <c:v>52</c:v>
                </c:pt>
                <c:pt idx="11">
                  <c:v>46</c:v>
                </c:pt>
                <c:pt idx="12">
                  <c:v>29</c:v>
                </c:pt>
                <c:pt idx="13">
                  <c:v>15</c:v>
                </c:pt>
                <c:pt idx="14">
                  <c:v>4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F9-4BE4-B143-548AC17F6D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10.68'!$Z$83:$Z$90</c:f>
              <c:numCache>
                <c:formatCode>#,##0</c:formatCode>
                <c:ptCount val="8"/>
                <c:pt idx="0">
                  <c:v>32</c:v>
                </c:pt>
                <c:pt idx="1">
                  <c:v>14</c:v>
                </c:pt>
                <c:pt idx="2">
                  <c:v>45</c:v>
                </c:pt>
                <c:pt idx="3">
                  <c:v>6</c:v>
                </c:pt>
                <c:pt idx="4">
                  <c:v>6</c:v>
                </c:pt>
                <c:pt idx="5">
                  <c:v>9</c:v>
                </c:pt>
                <c:pt idx="6">
                  <c:v>44</c:v>
                </c:pt>
                <c:pt idx="7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19-46B2-884F-5F3452579B6C}"/>
            </c:ext>
          </c:extLst>
        </c:ser>
        <c:ser>
          <c:idx val="1"/>
          <c:order val="1"/>
          <c:tx>
            <c:strRef>
              <c:f>'Table 10.68'!$S$92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10.68'!$S$83:$S$90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10.68'!$Z$93:$Z$100</c:f>
              <c:numCache>
                <c:formatCode>#,##0</c:formatCode>
                <c:ptCount val="8"/>
                <c:pt idx="0">
                  <c:v>13</c:v>
                </c:pt>
                <c:pt idx="1">
                  <c:v>63</c:v>
                </c:pt>
                <c:pt idx="2">
                  <c:v>18</c:v>
                </c:pt>
                <c:pt idx="3">
                  <c:v>36</c:v>
                </c:pt>
                <c:pt idx="4">
                  <c:v>57</c:v>
                </c:pt>
                <c:pt idx="5">
                  <c:v>35</c:v>
                </c:pt>
                <c:pt idx="6">
                  <c:v>4</c:v>
                </c:pt>
                <c:pt idx="7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19-46B2-884F-5F3452579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10.7'!$Z$44:$Z$60</c:f>
              <c:numCache>
                <c:formatCode>#,##0</c:formatCode>
                <c:ptCount val="17"/>
                <c:pt idx="0">
                  <c:v>0</c:v>
                </c:pt>
                <c:pt idx="1">
                  <c:v>14</c:v>
                </c:pt>
                <c:pt idx="2">
                  <c:v>54</c:v>
                </c:pt>
                <c:pt idx="3">
                  <c:v>83</c:v>
                </c:pt>
                <c:pt idx="4">
                  <c:v>62</c:v>
                </c:pt>
                <c:pt idx="5">
                  <c:v>78</c:v>
                </c:pt>
                <c:pt idx="6">
                  <c:v>55</c:v>
                </c:pt>
                <c:pt idx="7">
                  <c:v>42</c:v>
                </c:pt>
                <c:pt idx="8">
                  <c:v>53</c:v>
                </c:pt>
                <c:pt idx="9">
                  <c:v>90</c:v>
                </c:pt>
                <c:pt idx="10">
                  <c:v>111</c:v>
                </c:pt>
                <c:pt idx="11">
                  <c:v>122</c:v>
                </c:pt>
                <c:pt idx="12">
                  <c:v>57</c:v>
                </c:pt>
                <c:pt idx="13">
                  <c:v>29</c:v>
                </c:pt>
                <c:pt idx="14">
                  <c:v>11</c:v>
                </c:pt>
                <c:pt idx="15">
                  <c:v>4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6B-4040-A25C-2AB1A73E68BB}"/>
            </c:ext>
          </c:extLst>
        </c:ser>
        <c:ser>
          <c:idx val="1"/>
          <c:order val="1"/>
          <c:tx>
            <c:strRef>
              <c:f>'Table 10.7'!$S$62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10.7'!$Z$63:$Z$79</c:f>
              <c:numCache>
                <c:formatCode>#,##0</c:formatCode>
                <c:ptCount val="17"/>
                <c:pt idx="0">
                  <c:v>3</c:v>
                </c:pt>
                <c:pt idx="1">
                  <c:v>28</c:v>
                </c:pt>
                <c:pt idx="2">
                  <c:v>50</c:v>
                </c:pt>
                <c:pt idx="3">
                  <c:v>66</c:v>
                </c:pt>
                <c:pt idx="4">
                  <c:v>65</c:v>
                </c:pt>
                <c:pt idx="5">
                  <c:v>55</c:v>
                </c:pt>
                <c:pt idx="6">
                  <c:v>68</c:v>
                </c:pt>
                <c:pt idx="7">
                  <c:v>51</c:v>
                </c:pt>
                <c:pt idx="8">
                  <c:v>80</c:v>
                </c:pt>
                <c:pt idx="9">
                  <c:v>108</c:v>
                </c:pt>
                <c:pt idx="10">
                  <c:v>110</c:v>
                </c:pt>
                <c:pt idx="11">
                  <c:v>105</c:v>
                </c:pt>
                <c:pt idx="12">
                  <c:v>62</c:v>
                </c:pt>
                <c:pt idx="13">
                  <c:v>17</c:v>
                </c:pt>
                <c:pt idx="14">
                  <c:v>12</c:v>
                </c:pt>
                <c:pt idx="15">
                  <c:v>8</c:v>
                </c:pt>
                <c:pt idx="1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6B-4040-A25C-2AB1A73E6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10.68'!$S$1</c:f>
              <c:strCache>
                <c:ptCount val="1"/>
                <c:pt idx="0">
                  <c:v>Wudinna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10.68'!$V$8:$Z$8</c:f>
              <c:numCache>
                <c:formatCode>#,##0</c:formatCode>
                <c:ptCount val="5"/>
                <c:pt idx="0">
                  <c:v>24549.51</c:v>
                </c:pt>
                <c:pt idx="1">
                  <c:v>27542.83</c:v>
                </c:pt>
                <c:pt idx="2">
                  <c:v>22708.11</c:v>
                </c:pt>
                <c:pt idx="3">
                  <c:v>23722</c:v>
                </c:pt>
                <c:pt idx="4">
                  <c:v>30529.64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0C-410C-A168-A635FE4671D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42727.89</c:v>
                </c:pt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0C-410C-A168-A635FE4671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10.69'!$S$4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10.69'!$U$2:$Y$2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10.69'!$U$4:$Y$4</c:f>
              <c:numCache>
                <c:formatCode>#,##0</c:formatCode>
                <c:ptCount val="5"/>
                <c:pt idx="1">
                  <c:v>3334</c:v>
                </c:pt>
                <c:pt idx="2">
                  <c:v>3275</c:v>
                </c:pt>
                <c:pt idx="3">
                  <c:v>3541</c:v>
                </c:pt>
                <c:pt idx="4">
                  <c:v>3886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C8-4D7B-8FDD-E68860F8BA03}"/>
            </c:ext>
          </c:extLst>
        </c:ser>
        <c:ser>
          <c:idx val="1"/>
          <c:order val="1"/>
          <c:tx>
            <c:strRef>
              <c:f>'Table 10.69'!$S$7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10.69'!$U$2:$Y$2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10.69'!$U$7:$Y$7</c:f>
              <c:numCache>
                <c:formatCode>#,##0</c:formatCode>
                <c:ptCount val="5"/>
                <c:pt idx="1">
                  <c:v>2404</c:v>
                </c:pt>
                <c:pt idx="2">
                  <c:v>2311</c:v>
                </c:pt>
                <c:pt idx="3">
                  <c:v>2575</c:v>
                </c:pt>
                <c:pt idx="4">
                  <c:v>2761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C8-4D7B-8FDD-E68860F8BA03}"/>
            </c:ext>
          </c:extLst>
        </c:ser>
        <c:ser>
          <c:idx val="2"/>
          <c:order val="2"/>
          <c:tx>
            <c:strRef>
              <c:f>'Table 10.69'!$S$11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10.69'!$U$2:$Y$2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10.69'!$U$11:$Y$11</c:f>
              <c:numCache>
                <c:formatCode>#,##0</c:formatCode>
                <c:ptCount val="5"/>
                <c:pt idx="1">
                  <c:v>2600</c:v>
                </c:pt>
                <c:pt idx="2">
                  <c:v>2614</c:v>
                </c:pt>
                <c:pt idx="3">
                  <c:v>2805</c:v>
                </c:pt>
                <c:pt idx="4">
                  <c:v>3077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C8-4D7B-8FDD-E68860F8BA03}"/>
            </c:ext>
          </c:extLst>
        </c:ser>
        <c:ser>
          <c:idx val="3"/>
          <c:order val="3"/>
          <c:tx>
            <c:strRef>
              <c:f>'Table 10.69'!$S$12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10.69'!$U$2:$Y$2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10.69'!$U$12:$Y$12</c:f>
              <c:numCache>
                <c:formatCode>#,##0</c:formatCode>
                <c:ptCount val="5"/>
                <c:pt idx="1">
                  <c:v>731</c:v>
                </c:pt>
                <c:pt idx="2">
                  <c:v>659</c:v>
                </c:pt>
                <c:pt idx="3">
                  <c:v>734</c:v>
                </c:pt>
                <c:pt idx="4">
                  <c:v>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C8-4D7B-8FDD-E68860F8BA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10.69'!$S$1</c:f>
              <c:strCache>
                <c:ptCount val="1"/>
                <c:pt idx="0">
                  <c:v>Yankalilla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10.69'!$AB$15:$AB$33</c:f>
              <c:numCache>
                <c:formatCode>0.0%</c:formatCode>
                <c:ptCount val="19"/>
                <c:pt idx="0">
                  <c:v>8.7061087061087061E-2</c:v>
                </c:pt>
                <c:pt idx="1">
                  <c:v>1.6835016835016835E-2</c:v>
                </c:pt>
                <c:pt idx="2">
                  <c:v>5.6758056758056757E-2</c:v>
                </c:pt>
                <c:pt idx="3">
                  <c:v>8.8985088985088986E-3</c:v>
                </c:pt>
                <c:pt idx="4">
                  <c:v>8.3934583934583931E-2</c:v>
                </c:pt>
                <c:pt idx="5">
                  <c:v>1.7797017797017797E-2</c:v>
                </c:pt>
                <c:pt idx="6">
                  <c:v>8.5137085137085136E-2</c:v>
                </c:pt>
                <c:pt idx="7">
                  <c:v>8.6099086099086106E-2</c:v>
                </c:pt>
                <c:pt idx="8">
                  <c:v>3.4872534872534874E-2</c:v>
                </c:pt>
                <c:pt idx="9">
                  <c:v>7.9365079365079361E-3</c:v>
                </c:pt>
                <c:pt idx="10">
                  <c:v>3.2467532467532464E-2</c:v>
                </c:pt>
                <c:pt idx="11">
                  <c:v>1.2987012987012988E-2</c:v>
                </c:pt>
                <c:pt idx="12">
                  <c:v>4.7859547859547859E-2</c:v>
                </c:pt>
                <c:pt idx="13">
                  <c:v>7.2871572871572865E-2</c:v>
                </c:pt>
                <c:pt idx="14">
                  <c:v>5.627705627705628E-2</c:v>
                </c:pt>
                <c:pt idx="15">
                  <c:v>5.9644059644059645E-2</c:v>
                </c:pt>
                <c:pt idx="16">
                  <c:v>0.11495911495911496</c:v>
                </c:pt>
                <c:pt idx="17">
                  <c:v>1.4670514670514671E-2</c:v>
                </c:pt>
                <c:pt idx="18">
                  <c:v>3.2948532948532949E-2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75-481C-9208-4F37BDC318E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75-481C-9208-4F37BDC31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10.69'!$S$63:$S$79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10.69'!$Y$44:$Y$60</c:f>
              <c:numCache>
                <c:formatCode>#,##0</c:formatCode>
                <c:ptCount val="17"/>
                <c:pt idx="0">
                  <c:v>8</c:v>
                </c:pt>
                <c:pt idx="1">
                  <c:v>73</c:v>
                </c:pt>
                <c:pt idx="2">
                  <c:v>90</c:v>
                </c:pt>
                <c:pt idx="3">
                  <c:v>126</c:v>
                </c:pt>
                <c:pt idx="4">
                  <c:v>140</c:v>
                </c:pt>
                <c:pt idx="5">
                  <c:v>134</c:v>
                </c:pt>
                <c:pt idx="6">
                  <c:v>151</c:v>
                </c:pt>
                <c:pt idx="7">
                  <c:v>142</c:v>
                </c:pt>
                <c:pt idx="8">
                  <c:v>162</c:v>
                </c:pt>
                <c:pt idx="9">
                  <c:v>174</c:v>
                </c:pt>
                <c:pt idx="10">
                  <c:v>251</c:v>
                </c:pt>
                <c:pt idx="11">
                  <c:v>234</c:v>
                </c:pt>
                <c:pt idx="12">
                  <c:v>146</c:v>
                </c:pt>
                <c:pt idx="13">
                  <c:v>58</c:v>
                </c:pt>
                <c:pt idx="14">
                  <c:v>26</c:v>
                </c:pt>
                <c:pt idx="15">
                  <c:v>11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CA-4D52-988A-EA7B694079C0}"/>
            </c:ext>
          </c:extLst>
        </c:ser>
        <c:ser>
          <c:idx val="1"/>
          <c:order val="1"/>
          <c:tx>
            <c:strRef>
              <c:f>'Table 10.69'!$S$62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10.69'!$S$63:$S$79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10.69'!$Y$63:$Y$79</c:f>
              <c:numCache>
                <c:formatCode>#,##0</c:formatCode>
                <c:ptCount val="17"/>
                <c:pt idx="0">
                  <c:v>10</c:v>
                </c:pt>
                <c:pt idx="1">
                  <c:v>73</c:v>
                </c:pt>
                <c:pt idx="2">
                  <c:v>106</c:v>
                </c:pt>
                <c:pt idx="3">
                  <c:v>121</c:v>
                </c:pt>
                <c:pt idx="4">
                  <c:v>126</c:v>
                </c:pt>
                <c:pt idx="5">
                  <c:v>141</c:v>
                </c:pt>
                <c:pt idx="6">
                  <c:v>149</c:v>
                </c:pt>
                <c:pt idx="7">
                  <c:v>137</c:v>
                </c:pt>
                <c:pt idx="8">
                  <c:v>207</c:v>
                </c:pt>
                <c:pt idx="9">
                  <c:v>210</c:v>
                </c:pt>
                <c:pt idx="10">
                  <c:v>257</c:v>
                </c:pt>
                <c:pt idx="11">
                  <c:v>215</c:v>
                </c:pt>
                <c:pt idx="12">
                  <c:v>112</c:v>
                </c:pt>
                <c:pt idx="13">
                  <c:v>47</c:v>
                </c:pt>
                <c:pt idx="14">
                  <c:v>20</c:v>
                </c:pt>
                <c:pt idx="15">
                  <c:v>8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CA-4D52-988A-EA7B694079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10.69'!$S$83:$S$90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10.69'!$Y$83:$Y$90</c:f>
              <c:numCache>
                <c:formatCode>#,##0</c:formatCode>
                <c:ptCount val="8"/>
                <c:pt idx="0">
                  <c:v>160</c:v>
                </c:pt>
                <c:pt idx="1">
                  <c:v>92</c:v>
                </c:pt>
                <c:pt idx="2">
                  <c:v>213</c:v>
                </c:pt>
                <c:pt idx="3">
                  <c:v>71</c:v>
                </c:pt>
                <c:pt idx="4">
                  <c:v>31</c:v>
                </c:pt>
                <c:pt idx="5">
                  <c:v>53</c:v>
                </c:pt>
                <c:pt idx="6">
                  <c:v>108</c:v>
                </c:pt>
                <c:pt idx="7">
                  <c:v>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9A-40A9-AACD-C049CC8825AF}"/>
            </c:ext>
          </c:extLst>
        </c:ser>
        <c:ser>
          <c:idx val="1"/>
          <c:order val="1"/>
          <c:tx>
            <c:strRef>
              <c:f>'Table 10.69'!$S$92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10.69'!$S$83:$S$90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10.69'!$Y$93:$Y$100</c:f>
              <c:numCache>
                <c:formatCode>#,##0</c:formatCode>
                <c:ptCount val="8"/>
                <c:pt idx="0">
                  <c:v>96</c:v>
                </c:pt>
                <c:pt idx="1">
                  <c:v>205</c:v>
                </c:pt>
                <c:pt idx="2">
                  <c:v>37</c:v>
                </c:pt>
                <c:pt idx="3">
                  <c:v>234</c:v>
                </c:pt>
                <c:pt idx="4">
                  <c:v>188</c:v>
                </c:pt>
                <c:pt idx="5">
                  <c:v>149</c:v>
                </c:pt>
                <c:pt idx="6">
                  <c:v>5</c:v>
                </c:pt>
                <c:pt idx="7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9A-40A9-AACD-C049CC8825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10.69'!$S$1</c:f>
              <c:strCache>
                <c:ptCount val="1"/>
                <c:pt idx="0">
                  <c:v>Yankalilla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10.69'!$U$8:$Y$8</c:f>
              <c:numCache>
                <c:formatCode>#,##0</c:formatCode>
                <c:ptCount val="5"/>
                <c:pt idx="1">
                  <c:v>35316.29</c:v>
                </c:pt>
                <c:pt idx="2">
                  <c:v>36799</c:v>
                </c:pt>
                <c:pt idx="3">
                  <c:v>35003.1</c:v>
                </c:pt>
                <c:pt idx="4">
                  <c:v>36354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F7-4445-84F1-049EBB081A7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F7-4445-84F1-049EBB081A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10.69'!$S$4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10.69'!$V$4:$Z$4</c:f>
              <c:numCache>
                <c:formatCode>#,##0</c:formatCode>
                <c:ptCount val="5"/>
                <c:pt idx="0">
                  <c:v>3334</c:v>
                </c:pt>
                <c:pt idx="1">
                  <c:v>3275</c:v>
                </c:pt>
                <c:pt idx="2">
                  <c:v>3541</c:v>
                </c:pt>
                <c:pt idx="3">
                  <c:v>3886</c:v>
                </c:pt>
                <c:pt idx="4">
                  <c:v>4161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C6-4AE4-82CA-89CEF11CB6C0}"/>
            </c:ext>
          </c:extLst>
        </c:ser>
        <c:ser>
          <c:idx val="1"/>
          <c:order val="1"/>
          <c:tx>
            <c:strRef>
              <c:f>'Table 10.69'!$S$7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10.69'!$V$7:$Z$7</c:f>
              <c:numCache>
                <c:formatCode>#,##0</c:formatCode>
                <c:ptCount val="5"/>
                <c:pt idx="0">
                  <c:v>2404</c:v>
                </c:pt>
                <c:pt idx="1">
                  <c:v>2311</c:v>
                </c:pt>
                <c:pt idx="2">
                  <c:v>2575</c:v>
                </c:pt>
                <c:pt idx="3">
                  <c:v>2761</c:v>
                </c:pt>
                <c:pt idx="4">
                  <c:v>2868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C6-4AE4-82CA-89CEF11CB6C0}"/>
            </c:ext>
          </c:extLst>
        </c:ser>
        <c:ser>
          <c:idx val="2"/>
          <c:order val="2"/>
          <c:tx>
            <c:strRef>
              <c:f>'Table 10.69'!$S$11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10.69'!$V$11:$Z$11</c:f>
              <c:numCache>
                <c:formatCode>#,##0</c:formatCode>
                <c:ptCount val="5"/>
                <c:pt idx="0">
                  <c:v>2600</c:v>
                </c:pt>
                <c:pt idx="1">
                  <c:v>2614</c:v>
                </c:pt>
                <c:pt idx="2">
                  <c:v>2805</c:v>
                </c:pt>
                <c:pt idx="3">
                  <c:v>3077</c:v>
                </c:pt>
                <c:pt idx="4">
                  <c:v>3319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C6-4AE4-82CA-89CEF11CB6C0}"/>
            </c:ext>
          </c:extLst>
        </c:ser>
        <c:ser>
          <c:idx val="3"/>
          <c:order val="3"/>
          <c:tx>
            <c:strRef>
              <c:f>'Table 10.69'!$S$12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10.69'!$V$12:$Z$12</c:f>
              <c:numCache>
                <c:formatCode>#,##0</c:formatCode>
                <c:ptCount val="5"/>
                <c:pt idx="0">
                  <c:v>731</c:v>
                </c:pt>
                <c:pt idx="1">
                  <c:v>659</c:v>
                </c:pt>
                <c:pt idx="2">
                  <c:v>734</c:v>
                </c:pt>
                <c:pt idx="3">
                  <c:v>809</c:v>
                </c:pt>
                <c:pt idx="4">
                  <c:v>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4C6-4AE4-82CA-89CEF11CB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10.69'!$S$1</c:f>
              <c:strCache>
                <c:ptCount val="1"/>
                <c:pt idx="0">
                  <c:v>Yankalilla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10.69'!$AB$15:$AB$33</c:f>
              <c:numCache>
                <c:formatCode>0.0%</c:formatCode>
                <c:ptCount val="19"/>
                <c:pt idx="0">
                  <c:v>8.7061087061087061E-2</c:v>
                </c:pt>
                <c:pt idx="1">
                  <c:v>1.6835016835016835E-2</c:v>
                </c:pt>
                <c:pt idx="2">
                  <c:v>5.6758056758056757E-2</c:v>
                </c:pt>
                <c:pt idx="3">
                  <c:v>8.8985088985088986E-3</c:v>
                </c:pt>
                <c:pt idx="4">
                  <c:v>8.3934583934583931E-2</c:v>
                </c:pt>
                <c:pt idx="5">
                  <c:v>1.7797017797017797E-2</c:v>
                </c:pt>
                <c:pt idx="6">
                  <c:v>8.5137085137085136E-2</c:v>
                </c:pt>
                <c:pt idx="7">
                  <c:v>8.6099086099086106E-2</c:v>
                </c:pt>
                <c:pt idx="8">
                  <c:v>3.4872534872534874E-2</c:v>
                </c:pt>
                <c:pt idx="9">
                  <c:v>7.9365079365079361E-3</c:v>
                </c:pt>
                <c:pt idx="10">
                  <c:v>3.2467532467532464E-2</c:v>
                </c:pt>
                <c:pt idx="11">
                  <c:v>1.2987012987012988E-2</c:v>
                </c:pt>
                <c:pt idx="12">
                  <c:v>4.7859547859547859E-2</c:v>
                </c:pt>
                <c:pt idx="13">
                  <c:v>7.2871572871572865E-2</c:v>
                </c:pt>
                <c:pt idx="14">
                  <c:v>5.627705627705628E-2</c:v>
                </c:pt>
                <c:pt idx="15">
                  <c:v>5.9644059644059645E-2</c:v>
                </c:pt>
                <c:pt idx="16">
                  <c:v>0.11495911495911496</c:v>
                </c:pt>
                <c:pt idx="17">
                  <c:v>1.4670514670514671E-2</c:v>
                </c:pt>
                <c:pt idx="18">
                  <c:v>3.2948532948532949E-2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7F-4513-834E-C5739C7B183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7F-4513-834E-C5739C7B1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10.69'!$S$63:$S$79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10.69'!$Z$44:$Z$60</c:f>
              <c:numCache>
                <c:formatCode>#,##0</c:formatCode>
                <c:ptCount val="17"/>
                <c:pt idx="0">
                  <c:v>12</c:v>
                </c:pt>
                <c:pt idx="1">
                  <c:v>74</c:v>
                </c:pt>
                <c:pt idx="2">
                  <c:v>121</c:v>
                </c:pt>
                <c:pt idx="3">
                  <c:v>109</c:v>
                </c:pt>
                <c:pt idx="4">
                  <c:v>150</c:v>
                </c:pt>
                <c:pt idx="5">
                  <c:v>132</c:v>
                </c:pt>
                <c:pt idx="6">
                  <c:v>139</c:v>
                </c:pt>
                <c:pt idx="7">
                  <c:v>127</c:v>
                </c:pt>
                <c:pt idx="8">
                  <c:v>171</c:v>
                </c:pt>
                <c:pt idx="9">
                  <c:v>204</c:v>
                </c:pt>
                <c:pt idx="10">
                  <c:v>241</c:v>
                </c:pt>
                <c:pt idx="11">
                  <c:v>248</c:v>
                </c:pt>
                <c:pt idx="12">
                  <c:v>172</c:v>
                </c:pt>
                <c:pt idx="13">
                  <c:v>65</c:v>
                </c:pt>
                <c:pt idx="14">
                  <c:v>32</c:v>
                </c:pt>
                <c:pt idx="15">
                  <c:v>12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57-4CA3-8154-90415EC6A6BC}"/>
            </c:ext>
          </c:extLst>
        </c:ser>
        <c:ser>
          <c:idx val="1"/>
          <c:order val="1"/>
          <c:tx>
            <c:strRef>
              <c:f>'Table 10.69'!$S$62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10.69'!$S$63:$S$79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10.69'!$Z$63:$Z$79</c:f>
              <c:numCache>
                <c:formatCode>#,##0</c:formatCode>
                <c:ptCount val="17"/>
                <c:pt idx="0">
                  <c:v>13</c:v>
                </c:pt>
                <c:pt idx="1">
                  <c:v>73</c:v>
                </c:pt>
                <c:pt idx="2">
                  <c:v>126</c:v>
                </c:pt>
                <c:pt idx="3">
                  <c:v>139</c:v>
                </c:pt>
                <c:pt idx="4">
                  <c:v>136</c:v>
                </c:pt>
                <c:pt idx="5">
                  <c:v>175</c:v>
                </c:pt>
                <c:pt idx="6">
                  <c:v>169</c:v>
                </c:pt>
                <c:pt idx="7">
                  <c:v>152</c:v>
                </c:pt>
                <c:pt idx="8">
                  <c:v>171</c:v>
                </c:pt>
                <c:pt idx="9">
                  <c:v>217</c:v>
                </c:pt>
                <c:pt idx="10">
                  <c:v>266</c:v>
                </c:pt>
                <c:pt idx="11">
                  <c:v>265</c:v>
                </c:pt>
                <c:pt idx="12">
                  <c:v>133</c:v>
                </c:pt>
                <c:pt idx="13">
                  <c:v>43</c:v>
                </c:pt>
                <c:pt idx="14">
                  <c:v>22</c:v>
                </c:pt>
                <c:pt idx="15">
                  <c:v>10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57-4CA3-8154-90415EC6A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10.69'!$Z$83:$Z$90</c:f>
              <c:numCache>
                <c:formatCode>#,##0</c:formatCode>
                <c:ptCount val="8"/>
                <c:pt idx="0">
                  <c:v>161</c:v>
                </c:pt>
                <c:pt idx="1">
                  <c:v>109</c:v>
                </c:pt>
                <c:pt idx="2">
                  <c:v>227</c:v>
                </c:pt>
                <c:pt idx="3">
                  <c:v>72</c:v>
                </c:pt>
                <c:pt idx="4">
                  <c:v>37</c:v>
                </c:pt>
                <c:pt idx="5">
                  <c:v>51</c:v>
                </c:pt>
                <c:pt idx="6">
                  <c:v>121</c:v>
                </c:pt>
                <c:pt idx="7">
                  <c:v>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56-465D-ABE1-2A9CA4D7081C}"/>
            </c:ext>
          </c:extLst>
        </c:ser>
        <c:ser>
          <c:idx val="1"/>
          <c:order val="1"/>
          <c:tx>
            <c:strRef>
              <c:f>'Table 10.69'!$S$92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10.69'!$S$83:$S$90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10.69'!$Z$93:$Z$100</c:f>
              <c:numCache>
                <c:formatCode>#,##0</c:formatCode>
                <c:ptCount val="8"/>
                <c:pt idx="0">
                  <c:v>116</c:v>
                </c:pt>
                <c:pt idx="1">
                  <c:v>209</c:v>
                </c:pt>
                <c:pt idx="2">
                  <c:v>50</c:v>
                </c:pt>
                <c:pt idx="3">
                  <c:v>242</c:v>
                </c:pt>
                <c:pt idx="4">
                  <c:v>199</c:v>
                </c:pt>
                <c:pt idx="5">
                  <c:v>144</c:v>
                </c:pt>
                <c:pt idx="6">
                  <c:v>6</c:v>
                </c:pt>
                <c:pt idx="7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56-465D-ABE1-2A9CA4D708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10.7'!$Z$83:$Z$90</c:f>
              <c:numCache>
                <c:formatCode>#,##0</c:formatCode>
                <c:ptCount val="8"/>
                <c:pt idx="0">
                  <c:v>46</c:v>
                </c:pt>
                <c:pt idx="1">
                  <c:v>51</c:v>
                </c:pt>
                <c:pt idx="2">
                  <c:v>74</c:v>
                </c:pt>
                <c:pt idx="3">
                  <c:v>18</c:v>
                </c:pt>
                <c:pt idx="4">
                  <c:v>10</c:v>
                </c:pt>
                <c:pt idx="5">
                  <c:v>17</c:v>
                </c:pt>
                <c:pt idx="6">
                  <c:v>70</c:v>
                </c:pt>
                <c:pt idx="7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E0-426C-BAA6-5C5CB3249B1A}"/>
            </c:ext>
          </c:extLst>
        </c:ser>
        <c:ser>
          <c:idx val="1"/>
          <c:order val="1"/>
          <c:tx>
            <c:strRef>
              <c:f>'Table 10.7'!$S$92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10.7'!$Z$93:$Z$100</c:f>
              <c:numCache>
                <c:formatCode>#,##0</c:formatCode>
                <c:ptCount val="8"/>
                <c:pt idx="0">
                  <c:v>45</c:v>
                </c:pt>
                <c:pt idx="1">
                  <c:v>120</c:v>
                </c:pt>
                <c:pt idx="2">
                  <c:v>15</c:v>
                </c:pt>
                <c:pt idx="3">
                  <c:v>105</c:v>
                </c:pt>
                <c:pt idx="4">
                  <c:v>75</c:v>
                </c:pt>
                <c:pt idx="5">
                  <c:v>43</c:v>
                </c:pt>
                <c:pt idx="6">
                  <c:v>9</c:v>
                </c:pt>
                <c:pt idx="7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E0-426C-BAA6-5C5CB3249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10.69'!$S$1</c:f>
              <c:strCache>
                <c:ptCount val="1"/>
                <c:pt idx="0">
                  <c:v>Yankalilla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10.69'!$V$8:$Z$8</c:f>
              <c:numCache>
                <c:formatCode>#,##0</c:formatCode>
                <c:ptCount val="5"/>
                <c:pt idx="0">
                  <c:v>35316.29</c:v>
                </c:pt>
                <c:pt idx="1">
                  <c:v>36799</c:v>
                </c:pt>
                <c:pt idx="2">
                  <c:v>35003.1</c:v>
                </c:pt>
                <c:pt idx="3">
                  <c:v>36354</c:v>
                </c:pt>
                <c:pt idx="4">
                  <c:v>37677.01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12-4606-9FBF-5B1392B8682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42727.89</c:v>
                </c:pt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12-4606-9FBF-5B1392B868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10.70'!$S$4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10.70'!$U$2:$Y$2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10.70'!$U$4:$Y$4</c:f>
              <c:numCache>
                <c:formatCode>#,##0</c:formatCode>
                <c:ptCount val="5"/>
                <c:pt idx="1">
                  <c:v>6831</c:v>
                </c:pt>
                <c:pt idx="2">
                  <c:v>6483</c:v>
                </c:pt>
                <c:pt idx="3">
                  <c:v>6737</c:v>
                </c:pt>
                <c:pt idx="4">
                  <c:v>7120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AB-4A35-B6D0-26AD7AEF3FDA}"/>
            </c:ext>
          </c:extLst>
        </c:ser>
        <c:ser>
          <c:idx val="1"/>
          <c:order val="1"/>
          <c:tx>
            <c:strRef>
              <c:f>'Table 10.70'!$S$7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10.70'!$U$2:$Y$2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10.70'!$U$7:$Y$7</c:f>
              <c:numCache>
                <c:formatCode>#,##0</c:formatCode>
                <c:ptCount val="5"/>
                <c:pt idx="1">
                  <c:v>4882</c:v>
                </c:pt>
                <c:pt idx="2">
                  <c:v>4571</c:v>
                </c:pt>
                <c:pt idx="3">
                  <c:v>4900</c:v>
                </c:pt>
                <c:pt idx="4">
                  <c:v>5089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AB-4A35-B6D0-26AD7AEF3FDA}"/>
            </c:ext>
          </c:extLst>
        </c:ser>
        <c:ser>
          <c:idx val="2"/>
          <c:order val="2"/>
          <c:tx>
            <c:strRef>
              <c:f>'Table 10.70'!$S$11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10.70'!$U$2:$Y$2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10.70'!$U$11:$Y$11</c:f>
              <c:numCache>
                <c:formatCode>#,##0</c:formatCode>
                <c:ptCount val="5"/>
                <c:pt idx="1">
                  <c:v>5025</c:v>
                </c:pt>
                <c:pt idx="2">
                  <c:v>4925</c:v>
                </c:pt>
                <c:pt idx="3">
                  <c:v>5015</c:v>
                </c:pt>
                <c:pt idx="4">
                  <c:v>5337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AB-4A35-B6D0-26AD7AEF3FDA}"/>
            </c:ext>
          </c:extLst>
        </c:ser>
        <c:ser>
          <c:idx val="3"/>
          <c:order val="3"/>
          <c:tx>
            <c:strRef>
              <c:f>'Table 10.70'!$S$12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10.70'!$U$2:$Y$2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10.70'!$U$12:$Y$12</c:f>
              <c:numCache>
                <c:formatCode>#,##0</c:formatCode>
                <c:ptCount val="5"/>
                <c:pt idx="1">
                  <c:v>1802</c:v>
                </c:pt>
                <c:pt idx="2">
                  <c:v>1559</c:v>
                </c:pt>
                <c:pt idx="3">
                  <c:v>1726</c:v>
                </c:pt>
                <c:pt idx="4">
                  <c:v>1783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1AB-4A35-B6D0-26AD7AEF3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10.70'!$S$1</c:f>
              <c:strCache>
                <c:ptCount val="1"/>
                <c:pt idx="0">
                  <c:v>Yorke Peninsula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10.70'!$S$15:$S$33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10.70'!$AB$15:$AB$33</c:f>
              <c:numCache>
                <c:formatCode>0.0%</c:formatCode>
                <c:ptCount val="19"/>
                <c:pt idx="0">
                  <c:v>0.1133221346427187</c:v>
                </c:pt>
                <c:pt idx="1">
                  <c:v>1.5118232329758367E-2</c:v>
                </c:pt>
                <c:pt idx="2">
                  <c:v>4.7939010208037217E-2</c:v>
                </c:pt>
                <c:pt idx="3">
                  <c:v>3.8764698281431708E-3</c:v>
                </c:pt>
                <c:pt idx="4">
                  <c:v>5.5433518542447345E-2</c:v>
                </c:pt>
                <c:pt idx="5">
                  <c:v>2.3646465951673343E-2</c:v>
                </c:pt>
                <c:pt idx="6">
                  <c:v>7.365292673472025E-2</c:v>
                </c:pt>
                <c:pt idx="7">
                  <c:v>8.4507042253521125E-2</c:v>
                </c:pt>
                <c:pt idx="8">
                  <c:v>5.0006460783046908E-2</c:v>
                </c:pt>
                <c:pt idx="9">
                  <c:v>1.9382349140715854E-3</c:v>
                </c:pt>
                <c:pt idx="10">
                  <c:v>2.196666235947797E-2</c:v>
                </c:pt>
                <c:pt idx="11">
                  <c:v>2.6230779170435457E-2</c:v>
                </c:pt>
                <c:pt idx="12">
                  <c:v>4.1349011500193822E-2</c:v>
                </c:pt>
                <c:pt idx="13">
                  <c:v>5.9439204031528622E-2</c:v>
                </c:pt>
                <c:pt idx="14">
                  <c:v>5.5950381186199764E-2</c:v>
                </c:pt>
                <c:pt idx="15">
                  <c:v>7.0422535211267609E-2</c:v>
                </c:pt>
                <c:pt idx="16">
                  <c:v>9.5361157772322E-2</c:v>
                </c:pt>
                <c:pt idx="17">
                  <c:v>8.011370978162553E-3</c:v>
                </c:pt>
                <c:pt idx="18">
                  <c:v>2.7393720118878407E-2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34-44CF-A6E1-1AFFF5356E3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34-44CF-A6E1-1AFFF5356E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10.70'!$S$43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10.70'!$S$63:$S$79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10.70'!$Y$44:$Y$60</c:f>
              <c:numCache>
                <c:formatCode>#,##0</c:formatCode>
                <c:ptCount val="17"/>
                <c:pt idx="0">
                  <c:v>7</c:v>
                </c:pt>
                <c:pt idx="1">
                  <c:v>69</c:v>
                </c:pt>
                <c:pt idx="2">
                  <c:v>238</c:v>
                </c:pt>
                <c:pt idx="3">
                  <c:v>293</c:v>
                </c:pt>
                <c:pt idx="4">
                  <c:v>290</c:v>
                </c:pt>
                <c:pt idx="5">
                  <c:v>254</c:v>
                </c:pt>
                <c:pt idx="6">
                  <c:v>332</c:v>
                </c:pt>
                <c:pt idx="7">
                  <c:v>227</c:v>
                </c:pt>
                <c:pt idx="8">
                  <c:v>241</c:v>
                </c:pt>
                <c:pt idx="9">
                  <c:v>335</c:v>
                </c:pt>
                <c:pt idx="10">
                  <c:v>413</c:v>
                </c:pt>
                <c:pt idx="11">
                  <c:v>422</c:v>
                </c:pt>
                <c:pt idx="12">
                  <c:v>286</c:v>
                </c:pt>
                <c:pt idx="13">
                  <c:v>112</c:v>
                </c:pt>
                <c:pt idx="14">
                  <c:v>69</c:v>
                </c:pt>
                <c:pt idx="15">
                  <c:v>31</c:v>
                </c:pt>
                <c:pt idx="16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15-4C79-A076-8A7FBB9A5E49}"/>
            </c:ext>
          </c:extLst>
        </c:ser>
        <c:ser>
          <c:idx val="1"/>
          <c:order val="1"/>
          <c:tx>
            <c:strRef>
              <c:f>'Table 10.70'!$S$62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10.70'!$S$63:$S$79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10.70'!$Y$63:$Y$79</c:f>
              <c:numCache>
                <c:formatCode>#,##0</c:formatCode>
                <c:ptCount val="17"/>
                <c:pt idx="0">
                  <c:v>11</c:v>
                </c:pt>
                <c:pt idx="1">
                  <c:v>73</c:v>
                </c:pt>
                <c:pt idx="2">
                  <c:v>237</c:v>
                </c:pt>
                <c:pt idx="3">
                  <c:v>294</c:v>
                </c:pt>
                <c:pt idx="4">
                  <c:v>251</c:v>
                </c:pt>
                <c:pt idx="5">
                  <c:v>238</c:v>
                </c:pt>
                <c:pt idx="6">
                  <c:v>269</c:v>
                </c:pt>
                <c:pt idx="7">
                  <c:v>279</c:v>
                </c:pt>
                <c:pt idx="8">
                  <c:v>292</c:v>
                </c:pt>
                <c:pt idx="9">
                  <c:v>339</c:v>
                </c:pt>
                <c:pt idx="10">
                  <c:v>392</c:v>
                </c:pt>
                <c:pt idx="11">
                  <c:v>397</c:v>
                </c:pt>
                <c:pt idx="12">
                  <c:v>211</c:v>
                </c:pt>
                <c:pt idx="13">
                  <c:v>87</c:v>
                </c:pt>
                <c:pt idx="14">
                  <c:v>48</c:v>
                </c:pt>
                <c:pt idx="15">
                  <c:v>27</c:v>
                </c:pt>
                <c:pt idx="1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15-4C79-A076-8A7FBB9A5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10.70'!$S$82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10.70'!$S$83:$S$90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10.70'!$Y$83:$Y$90</c:f>
              <c:numCache>
                <c:formatCode>#,##0</c:formatCode>
                <c:ptCount val="8"/>
                <c:pt idx="0">
                  <c:v>226</c:v>
                </c:pt>
                <c:pt idx="1">
                  <c:v>145</c:v>
                </c:pt>
                <c:pt idx="2">
                  <c:v>343</c:v>
                </c:pt>
                <c:pt idx="3">
                  <c:v>108</c:v>
                </c:pt>
                <c:pt idx="4">
                  <c:v>68</c:v>
                </c:pt>
                <c:pt idx="5">
                  <c:v>74</c:v>
                </c:pt>
                <c:pt idx="6">
                  <c:v>309</c:v>
                </c:pt>
                <c:pt idx="7">
                  <c:v>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C9-4C8F-8042-5EE92E6C4EBF}"/>
            </c:ext>
          </c:extLst>
        </c:ser>
        <c:ser>
          <c:idx val="1"/>
          <c:order val="1"/>
          <c:tx>
            <c:strRef>
              <c:f>'Table 10.70'!$S$92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10.70'!$S$83:$S$90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10.70'!$Y$93:$Y$100</c:f>
              <c:numCache>
                <c:formatCode>#,##0</c:formatCode>
                <c:ptCount val="8"/>
                <c:pt idx="0">
                  <c:v>148</c:v>
                </c:pt>
                <c:pt idx="1">
                  <c:v>330</c:v>
                </c:pt>
                <c:pt idx="2">
                  <c:v>61</c:v>
                </c:pt>
                <c:pt idx="3">
                  <c:v>409</c:v>
                </c:pt>
                <c:pt idx="4">
                  <c:v>267</c:v>
                </c:pt>
                <c:pt idx="5">
                  <c:v>233</c:v>
                </c:pt>
                <c:pt idx="6">
                  <c:v>34</c:v>
                </c:pt>
                <c:pt idx="7">
                  <c:v>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C9-4C8F-8042-5EE92E6C4E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10.70'!$S$1</c:f>
              <c:strCache>
                <c:ptCount val="1"/>
                <c:pt idx="0">
                  <c:v>Yorke Peninsula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10.70'!$U$8:$Y$8</c:f>
              <c:numCache>
                <c:formatCode>#,##0</c:formatCode>
                <c:ptCount val="5"/>
                <c:pt idx="1">
                  <c:v>30019.5</c:v>
                </c:pt>
                <c:pt idx="2">
                  <c:v>30621.5</c:v>
                </c:pt>
                <c:pt idx="3">
                  <c:v>31385.01</c:v>
                </c:pt>
                <c:pt idx="4">
                  <c:v>34593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14-4AA1-96EC-804F7B7A99D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14-4AA1-96EC-804F7B7A9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10.70'!$S$4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10.70'!$V$2:$Z$2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10.70'!$V$4:$Z$4</c:f>
              <c:numCache>
                <c:formatCode>#,##0</c:formatCode>
                <c:ptCount val="5"/>
                <c:pt idx="0">
                  <c:v>6831</c:v>
                </c:pt>
                <c:pt idx="1">
                  <c:v>6483</c:v>
                </c:pt>
                <c:pt idx="2">
                  <c:v>6737</c:v>
                </c:pt>
                <c:pt idx="3">
                  <c:v>7120</c:v>
                </c:pt>
                <c:pt idx="4">
                  <c:v>7739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67-4AE4-B7B8-61D51BA17E00}"/>
            </c:ext>
          </c:extLst>
        </c:ser>
        <c:ser>
          <c:idx val="1"/>
          <c:order val="1"/>
          <c:tx>
            <c:strRef>
              <c:f>'Table 10.70'!$S$7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10.70'!$V$2:$Z$2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10.70'!$V$7:$Z$7</c:f>
              <c:numCache>
                <c:formatCode>#,##0</c:formatCode>
                <c:ptCount val="5"/>
                <c:pt idx="0">
                  <c:v>4882</c:v>
                </c:pt>
                <c:pt idx="1">
                  <c:v>4571</c:v>
                </c:pt>
                <c:pt idx="2">
                  <c:v>4900</c:v>
                </c:pt>
                <c:pt idx="3">
                  <c:v>5089</c:v>
                </c:pt>
                <c:pt idx="4">
                  <c:v>5301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67-4AE4-B7B8-61D51BA17E00}"/>
            </c:ext>
          </c:extLst>
        </c:ser>
        <c:ser>
          <c:idx val="2"/>
          <c:order val="2"/>
          <c:tx>
            <c:strRef>
              <c:f>'Table 10.70'!$S$11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10.70'!$V$2:$Z$2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10.70'!$V$11:$Z$11</c:f>
              <c:numCache>
                <c:formatCode>#,##0</c:formatCode>
                <c:ptCount val="5"/>
                <c:pt idx="0">
                  <c:v>5025</c:v>
                </c:pt>
                <c:pt idx="1">
                  <c:v>4925</c:v>
                </c:pt>
                <c:pt idx="2">
                  <c:v>5015</c:v>
                </c:pt>
                <c:pt idx="3">
                  <c:v>5337</c:v>
                </c:pt>
                <c:pt idx="4">
                  <c:v>5885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67-4AE4-B7B8-61D51BA17E00}"/>
            </c:ext>
          </c:extLst>
        </c:ser>
        <c:ser>
          <c:idx val="3"/>
          <c:order val="3"/>
          <c:tx>
            <c:strRef>
              <c:f>'Table 10.70'!$S$12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10.70'!$V$2:$Z$2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10.70'!$V$12:$Z$12</c:f>
              <c:numCache>
                <c:formatCode>#,##0</c:formatCode>
                <c:ptCount val="5"/>
                <c:pt idx="0">
                  <c:v>1802</c:v>
                </c:pt>
                <c:pt idx="1">
                  <c:v>1559</c:v>
                </c:pt>
                <c:pt idx="2">
                  <c:v>1726</c:v>
                </c:pt>
                <c:pt idx="3">
                  <c:v>1783</c:v>
                </c:pt>
                <c:pt idx="4">
                  <c:v>1852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167-4AE4-B7B8-61D51BA17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10.70'!$S$1</c:f>
              <c:strCache>
                <c:ptCount val="1"/>
                <c:pt idx="0">
                  <c:v>Yorke Peninsula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10.70'!$S$15:$S$33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10.70'!$AB$15:$AB$33</c:f>
              <c:numCache>
                <c:formatCode>0.0%</c:formatCode>
                <c:ptCount val="19"/>
                <c:pt idx="0">
                  <c:v>0.1133221346427187</c:v>
                </c:pt>
                <c:pt idx="1">
                  <c:v>1.5118232329758367E-2</c:v>
                </c:pt>
                <c:pt idx="2">
                  <c:v>4.7939010208037217E-2</c:v>
                </c:pt>
                <c:pt idx="3">
                  <c:v>3.8764698281431708E-3</c:v>
                </c:pt>
                <c:pt idx="4">
                  <c:v>5.5433518542447345E-2</c:v>
                </c:pt>
                <c:pt idx="5">
                  <c:v>2.3646465951673343E-2</c:v>
                </c:pt>
                <c:pt idx="6">
                  <c:v>7.365292673472025E-2</c:v>
                </c:pt>
                <c:pt idx="7">
                  <c:v>8.4507042253521125E-2</c:v>
                </c:pt>
                <c:pt idx="8">
                  <c:v>5.0006460783046908E-2</c:v>
                </c:pt>
                <c:pt idx="9">
                  <c:v>1.9382349140715854E-3</c:v>
                </c:pt>
                <c:pt idx="10">
                  <c:v>2.196666235947797E-2</c:v>
                </c:pt>
                <c:pt idx="11">
                  <c:v>2.6230779170435457E-2</c:v>
                </c:pt>
                <c:pt idx="12">
                  <c:v>4.1349011500193822E-2</c:v>
                </c:pt>
                <c:pt idx="13">
                  <c:v>5.9439204031528622E-2</c:v>
                </c:pt>
                <c:pt idx="14">
                  <c:v>5.5950381186199764E-2</c:v>
                </c:pt>
                <c:pt idx="15">
                  <c:v>7.0422535211267609E-2</c:v>
                </c:pt>
                <c:pt idx="16">
                  <c:v>9.5361157772322E-2</c:v>
                </c:pt>
                <c:pt idx="17">
                  <c:v>8.011370978162553E-3</c:v>
                </c:pt>
                <c:pt idx="18">
                  <c:v>2.7393720118878407E-2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BA-4D91-A016-20497FF49C2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BA-4D91-A016-20497FF49C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10.70'!$S$43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10.70'!$S$63:$S$79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10.70'!$Z$44:$Z$60</c:f>
              <c:numCache>
                <c:formatCode>#,##0</c:formatCode>
                <c:ptCount val="17"/>
                <c:pt idx="0">
                  <c:v>9</c:v>
                </c:pt>
                <c:pt idx="1">
                  <c:v>90</c:v>
                </c:pt>
                <c:pt idx="2">
                  <c:v>178</c:v>
                </c:pt>
                <c:pt idx="3">
                  <c:v>307</c:v>
                </c:pt>
                <c:pt idx="4">
                  <c:v>374</c:v>
                </c:pt>
                <c:pt idx="5">
                  <c:v>279</c:v>
                </c:pt>
                <c:pt idx="6">
                  <c:v>338</c:v>
                </c:pt>
                <c:pt idx="7">
                  <c:v>270</c:v>
                </c:pt>
                <c:pt idx="8">
                  <c:v>264</c:v>
                </c:pt>
                <c:pt idx="9">
                  <c:v>335</c:v>
                </c:pt>
                <c:pt idx="10">
                  <c:v>440</c:v>
                </c:pt>
                <c:pt idx="11">
                  <c:v>407</c:v>
                </c:pt>
                <c:pt idx="12">
                  <c:v>319</c:v>
                </c:pt>
                <c:pt idx="13">
                  <c:v>134</c:v>
                </c:pt>
                <c:pt idx="14">
                  <c:v>78</c:v>
                </c:pt>
                <c:pt idx="15">
                  <c:v>33</c:v>
                </c:pt>
                <c:pt idx="1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59-437D-8DCB-E6F9E8D54857}"/>
            </c:ext>
          </c:extLst>
        </c:ser>
        <c:ser>
          <c:idx val="1"/>
          <c:order val="1"/>
          <c:tx>
            <c:strRef>
              <c:f>'Table 10.70'!$S$62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10.70'!$S$63:$S$79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10.70'!$Z$63:$Z$79</c:f>
              <c:numCache>
                <c:formatCode>#,##0</c:formatCode>
                <c:ptCount val="17"/>
                <c:pt idx="0">
                  <c:v>10</c:v>
                </c:pt>
                <c:pt idx="1">
                  <c:v>101</c:v>
                </c:pt>
                <c:pt idx="2">
                  <c:v>201</c:v>
                </c:pt>
                <c:pt idx="3">
                  <c:v>340</c:v>
                </c:pt>
                <c:pt idx="4">
                  <c:v>319</c:v>
                </c:pt>
                <c:pt idx="5">
                  <c:v>267</c:v>
                </c:pt>
                <c:pt idx="6">
                  <c:v>272</c:v>
                </c:pt>
                <c:pt idx="7">
                  <c:v>301</c:v>
                </c:pt>
                <c:pt idx="8">
                  <c:v>340</c:v>
                </c:pt>
                <c:pt idx="9">
                  <c:v>348</c:v>
                </c:pt>
                <c:pt idx="10">
                  <c:v>431</c:v>
                </c:pt>
                <c:pt idx="11">
                  <c:v>435</c:v>
                </c:pt>
                <c:pt idx="12">
                  <c:v>255</c:v>
                </c:pt>
                <c:pt idx="13">
                  <c:v>108</c:v>
                </c:pt>
                <c:pt idx="14">
                  <c:v>50</c:v>
                </c:pt>
                <c:pt idx="15">
                  <c:v>37</c:v>
                </c:pt>
                <c:pt idx="1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59-437D-8DCB-E6F9E8D548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10.70'!$S$82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10.70'!$S$83:$S$90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10.70'!$Z$83:$Z$90</c:f>
              <c:numCache>
                <c:formatCode>#,##0</c:formatCode>
                <c:ptCount val="8"/>
                <c:pt idx="0">
                  <c:v>210</c:v>
                </c:pt>
                <c:pt idx="1">
                  <c:v>153</c:v>
                </c:pt>
                <c:pt idx="2">
                  <c:v>378</c:v>
                </c:pt>
                <c:pt idx="3">
                  <c:v>112</c:v>
                </c:pt>
                <c:pt idx="4">
                  <c:v>64</c:v>
                </c:pt>
                <c:pt idx="5">
                  <c:v>83</c:v>
                </c:pt>
                <c:pt idx="6">
                  <c:v>302</c:v>
                </c:pt>
                <c:pt idx="7">
                  <c:v>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39-4418-A920-84C0A2EB76B7}"/>
            </c:ext>
          </c:extLst>
        </c:ser>
        <c:ser>
          <c:idx val="1"/>
          <c:order val="1"/>
          <c:tx>
            <c:strRef>
              <c:f>'Table 10.70'!$S$92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10.70'!$S$83:$S$90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10.70'!$Z$93:$Z$100</c:f>
              <c:numCache>
                <c:formatCode>#,##0</c:formatCode>
                <c:ptCount val="8"/>
                <c:pt idx="0">
                  <c:v>143</c:v>
                </c:pt>
                <c:pt idx="1">
                  <c:v>363</c:v>
                </c:pt>
                <c:pt idx="2">
                  <c:v>57</c:v>
                </c:pt>
                <c:pt idx="3">
                  <c:v>425</c:v>
                </c:pt>
                <c:pt idx="4">
                  <c:v>308</c:v>
                </c:pt>
                <c:pt idx="5">
                  <c:v>246</c:v>
                </c:pt>
                <c:pt idx="6">
                  <c:v>39</c:v>
                </c:pt>
                <c:pt idx="7">
                  <c:v>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39-4418-A920-84C0A2EB7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10.1'!$S$1</c:f>
              <c:strCache>
                <c:ptCount val="1"/>
                <c:pt idx="0">
                  <c:v>Adelaide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10.1'!$AB$15:$AB$33</c:f>
              <c:numCache>
                <c:formatCode>0.0%</c:formatCode>
                <c:ptCount val="19"/>
                <c:pt idx="0">
                  <c:v>7.5431819838204213E-3</c:v>
                </c:pt>
                <c:pt idx="1">
                  <c:v>6.413526710881131E-3</c:v>
                </c:pt>
                <c:pt idx="2">
                  <c:v>3.5019313461117994E-2</c:v>
                </c:pt>
                <c:pt idx="3">
                  <c:v>3.862692223598863E-3</c:v>
                </c:pt>
                <c:pt idx="4">
                  <c:v>3.0646454340062676E-2</c:v>
                </c:pt>
                <c:pt idx="5">
                  <c:v>2.0698199839661834E-2</c:v>
                </c:pt>
                <c:pt idx="6">
                  <c:v>8.0241964871365062E-2</c:v>
                </c:pt>
                <c:pt idx="7">
                  <c:v>0.17473216237883535</c:v>
                </c:pt>
                <c:pt idx="8">
                  <c:v>2.2010057575978428E-2</c:v>
                </c:pt>
                <c:pt idx="9">
                  <c:v>2.2192260039355732E-2</c:v>
                </c:pt>
                <c:pt idx="10">
                  <c:v>3.5784563807302674E-2</c:v>
                </c:pt>
                <c:pt idx="11">
                  <c:v>1.8256686830405947E-2</c:v>
                </c:pt>
                <c:pt idx="12">
                  <c:v>0.11741126740033525</c:v>
                </c:pt>
                <c:pt idx="13">
                  <c:v>9.7514758399533566E-2</c:v>
                </c:pt>
                <c:pt idx="14">
                  <c:v>4.8101450331608481E-2</c:v>
                </c:pt>
                <c:pt idx="15">
                  <c:v>8.2537715909919096E-2</c:v>
                </c:pt>
                <c:pt idx="16">
                  <c:v>0.12152904307266234</c:v>
                </c:pt>
                <c:pt idx="17">
                  <c:v>2.9188834633044239E-2</c:v>
                </c:pt>
                <c:pt idx="18">
                  <c:v>2.846002477953502E-2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E0-495D-B80E-2A4129F5F64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E0-495D-B80E-2A4129F5F6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10.7'!$S$1</c:f>
              <c:strCache>
                <c:ptCount val="1"/>
                <c:pt idx="0">
                  <c:v>Barunga West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10.7'!$V$8:$Z$8</c:f>
              <c:numCache>
                <c:formatCode>#,##0</c:formatCode>
                <c:ptCount val="5"/>
                <c:pt idx="0">
                  <c:v>35774.35</c:v>
                </c:pt>
                <c:pt idx="1">
                  <c:v>33956</c:v>
                </c:pt>
                <c:pt idx="2">
                  <c:v>36876.39</c:v>
                </c:pt>
                <c:pt idx="3">
                  <c:v>37666.5</c:v>
                </c:pt>
                <c:pt idx="4">
                  <c:v>35211.5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2F-4BB6-8FCE-50D5833BA12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42727.89</c:v>
                </c:pt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2F-4BB6-8FCE-50D5833BA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10.70'!$S$1</c:f>
              <c:strCache>
                <c:ptCount val="1"/>
                <c:pt idx="0">
                  <c:v>Yorke Peninsula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10.70'!$V$2:$Z$2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10.70'!$V$8:$Z$8</c:f>
              <c:numCache>
                <c:formatCode>#,##0</c:formatCode>
                <c:ptCount val="5"/>
                <c:pt idx="0">
                  <c:v>30019.5</c:v>
                </c:pt>
                <c:pt idx="1">
                  <c:v>30621.5</c:v>
                </c:pt>
                <c:pt idx="2">
                  <c:v>31385.01</c:v>
                </c:pt>
                <c:pt idx="3">
                  <c:v>34593</c:v>
                </c:pt>
                <c:pt idx="4">
                  <c:v>32344.62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D8-4D5D-B799-C750EB837EE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10.70'!$V$2:$Z$2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42727.89</c:v>
                </c:pt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D8-4D5D-B799-C750EB837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10.8'!$U$4:$Y$4</c:f>
              <c:numCache>
                <c:formatCode>#,##0</c:formatCode>
                <c:ptCount val="5"/>
                <c:pt idx="1">
                  <c:v>8448</c:v>
                </c:pt>
                <c:pt idx="2">
                  <c:v>7930</c:v>
                </c:pt>
                <c:pt idx="3">
                  <c:v>8300</c:v>
                </c:pt>
                <c:pt idx="4">
                  <c:v>8703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01-4B80-887E-87D0A3E1A99E}"/>
            </c:ext>
          </c:extLst>
        </c:ser>
        <c:ser>
          <c:idx val="1"/>
          <c:order val="1"/>
          <c:tx>
            <c:strRef>
              <c:f>'Table 10.8'!$S$7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10.8'!$U$7:$Y$7</c:f>
              <c:numCache>
                <c:formatCode>#,##0</c:formatCode>
                <c:ptCount val="5"/>
                <c:pt idx="1">
                  <c:v>5805</c:v>
                </c:pt>
                <c:pt idx="2">
                  <c:v>5511</c:v>
                </c:pt>
                <c:pt idx="3">
                  <c:v>5864</c:v>
                </c:pt>
                <c:pt idx="4">
                  <c:v>5974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01-4B80-887E-87D0A3E1A99E}"/>
            </c:ext>
          </c:extLst>
        </c:ser>
        <c:ser>
          <c:idx val="2"/>
          <c:order val="2"/>
          <c:tx>
            <c:strRef>
              <c:f>'Table 10.8'!$S$11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10.8'!$U$11:$Y$11</c:f>
              <c:numCache>
                <c:formatCode>#,##0</c:formatCode>
                <c:ptCount val="5"/>
                <c:pt idx="1">
                  <c:v>7151</c:v>
                </c:pt>
                <c:pt idx="2">
                  <c:v>6794</c:v>
                </c:pt>
                <c:pt idx="3">
                  <c:v>7054</c:v>
                </c:pt>
                <c:pt idx="4">
                  <c:v>7488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01-4B80-887E-87D0A3E1A99E}"/>
            </c:ext>
          </c:extLst>
        </c:ser>
        <c:ser>
          <c:idx val="3"/>
          <c:order val="3"/>
          <c:tx>
            <c:strRef>
              <c:f>'Table 10.8'!$S$12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10.8'!$U$12:$Y$12</c:f>
              <c:numCache>
                <c:formatCode>#,##0</c:formatCode>
                <c:ptCount val="5"/>
                <c:pt idx="1">
                  <c:v>1301</c:v>
                </c:pt>
                <c:pt idx="2">
                  <c:v>1139</c:v>
                </c:pt>
                <c:pt idx="3">
                  <c:v>1247</c:v>
                </c:pt>
                <c:pt idx="4">
                  <c:v>1215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501-4B80-887E-87D0A3E1A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10.8'!$S$1</c:f>
              <c:strCache>
                <c:ptCount val="1"/>
                <c:pt idx="0">
                  <c:v>Berri and Barmera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10.8'!$AB$15:$AB$33</c:f>
              <c:numCache>
                <c:formatCode>0.0%</c:formatCode>
                <c:ptCount val="19"/>
                <c:pt idx="0">
                  <c:v>9.2265496434448716E-2</c:v>
                </c:pt>
                <c:pt idx="1">
                  <c:v>4.0592430060340098E-3</c:v>
                </c:pt>
                <c:pt idx="2">
                  <c:v>0.11914426769061985</c:v>
                </c:pt>
                <c:pt idx="3">
                  <c:v>1.1190345584201865E-2</c:v>
                </c:pt>
                <c:pt idx="4">
                  <c:v>4.3006034009873836E-2</c:v>
                </c:pt>
                <c:pt idx="5">
                  <c:v>2.4026330224904004E-2</c:v>
                </c:pt>
                <c:pt idx="6">
                  <c:v>9.2484914975315413E-2</c:v>
                </c:pt>
                <c:pt idx="7">
                  <c:v>8.9083927591881509E-2</c:v>
                </c:pt>
                <c:pt idx="8">
                  <c:v>3.7630279758639605E-2</c:v>
                </c:pt>
                <c:pt idx="9">
                  <c:v>4.2786615469007135E-3</c:v>
                </c:pt>
                <c:pt idx="10">
                  <c:v>1.7663192539769612E-2</c:v>
                </c:pt>
                <c:pt idx="11">
                  <c:v>1.0422380691168404E-2</c:v>
                </c:pt>
                <c:pt idx="12">
                  <c:v>2.3258365331870545E-2</c:v>
                </c:pt>
                <c:pt idx="13">
                  <c:v>8.3379045529347232E-2</c:v>
                </c:pt>
                <c:pt idx="14">
                  <c:v>4.5639056500274271E-2</c:v>
                </c:pt>
                <c:pt idx="15">
                  <c:v>6.8019747668678007E-2</c:v>
                </c:pt>
                <c:pt idx="16">
                  <c:v>0.12879868348875481</c:v>
                </c:pt>
                <c:pt idx="17">
                  <c:v>6.1437191442676904E-3</c:v>
                </c:pt>
                <c:pt idx="18">
                  <c:v>3.4887547997805815E-2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4-46F8-95D3-135A8FC1964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4-46F8-95D3-135A8FC19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10.8'!$Y$44:$Y$60</c:f>
              <c:numCache>
                <c:formatCode>#,##0</c:formatCode>
                <c:ptCount val="17"/>
                <c:pt idx="0">
                  <c:v>26</c:v>
                </c:pt>
                <c:pt idx="1">
                  <c:v>140</c:v>
                </c:pt>
                <c:pt idx="2">
                  <c:v>290</c:v>
                </c:pt>
                <c:pt idx="3">
                  <c:v>463</c:v>
                </c:pt>
                <c:pt idx="4">
                  <c:v>566</c:v>
                </c:pt>
                <c:pt idx="5">
                  <c:v>429</c:v>
                </c:pt>
                <c:pt idx="6">
                  <c:v>416</c:v>
                </c:pt>
                <c:pt idx="7">
                  <c:v>329</c:v>
                </c:pt>
                <c:pt idx="8">
                  <c:v>389</c:v>
                </c:pt>
                <c:pt idx="9">
                  <c:v>387</c:v>
                </c:pt>
                <c:pt idx="10">
                  <c:v>410</c:v>
                </c:pt>
                <c:pt idx="11">
                  <c:v>380</c:v>
                </c:pt>
                <c:pt idx="12">
                  <c:v>219</c:v>
                </c:pt>
                <c:pt idx="13">
                  <c:v>97</c:v>
                </c:pt>
                <c:pt idx="14">
                  <c:v>41</c:v>
                </c:pt>
                <c:pt idx="15">
                  <c:v>10</c:v>
                </c:pt>
                <c:pt idx="1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DE-462F-AA08-BB18FAE29ACF}"/>
            </c:ext>
          </c:extLst>
        </c:ser>
        <c:ser>
          <c:idx val="1"/>
          <c:order val="1"/>
          <c:tx>
            <c:strRef>
              <c:f>'Table 10.8'!$S$62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10.8'!$Y$63:$Y$79</c:f>
              <c:numCache>
                <c:formatCode>#,##0</c:formatCode>
                <c:ptCount val="17"/>
                <c:pt idx="0">
                  <c:v>27</c:v>
                </c:pt>
                <c:pt idx="1">
                  <c:v>134</c:v>
                </c:pt>
                <c:pt idx="2">
                  <c:v>309</c:v>
                </c:pt>
                <c:pt idx="3">
                  <c:v>311</c:v>
                </c:pt>
                <c:pt idx="4">
                  <c:v>429</c:v>
                </c:pt>
                <c:pt idx="5">
                  <c:v>342</c:v>
                </c:pt>
                <c:pt idx="6">
                  <c:v>391</c:v>
                </c:pt>
                <c:pt idx="7">
                  <c:v>353</c:v>
                </c:pt>
                <c:pt idx="8">
                  <c:v>344</c:v>
                </c:pt>
                <c:pt idx="9">
                  <c:v>410</c:v>
                </c:pt>
                <c:pt idx="10">
                  <c:v>391</c:v>
                </c:pt>
                <c:pt idx="11">
                  <c:v>339</c:v>
                </c:pt>
                <c:pt idx="12">
                  <c:v>194</c:v>
                </c:pt>
                <c:pt idx="13">
                  <c:v>72</c:v>
                </c:pt>
                <c:pt idx="14">
                  <c:v>28</c:v>
                </c:pt>
                <c:pt idx="15">
                  <c:v>14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DE-462F-AA08-BB18FAE29A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10.8'!$Y$83:$Y$90</c:f>
              <c:numCache>
                <c:formatCode>#,##0</c:formatCode>
                <c:ptCount val="8"/>
                <c:pt idx="0">
                  <c:v>211</c:v>
                </c:pt>
                <c:pt idx="1">
                  <c:v>210</c:v>
                </c:pt>
                <c:pt idx="2">
                  <c:v>466</c:v>
                </c:pt>
                <c:pt idx="3">
                  <c:v>166</c:v>
                </c:pt>
                <c:pt idx="4">
                  <c:v>69</c:v>
                </c:pt>
                <c:pt idx="5">
                  <c:v>147</c:v>
                </c:pt>
                <c:pt idx="6">
                  <c:v>354</c:v>
                </c:pt>
                <c:pt idx="7">
                  <c:v>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E7-4374-B958-BDC6CB57D63F}"/>
            </c:ext>
          </c:extLst>
        </c:ser>
        <c:ser>
          <c:idx val="1"/>
          <c:order val="1"/>
          <c:tx>
            <c:strRef>
              <c:f>'Table 10.8'!$S$92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10.8'!$Y$93:$Y$100</c:f>
              <c:numCache>
                <c:formatCode>#,##0</c:formatCode>
                <c:ptCount val="8"/>
                <c:pt idx="0">
                  <c:v>166</c:v>
                </c:pt>
                <c:pt idx="1">
                  <c:v>415</c:v>
                </c:pt>
                <c:pt idx="2">
                  <c:v>105</c:v>
                </c:pt>
                <c:pt idx="3">
                  <c:v>525</c:v>
                </c:pt>
                <c:pt idx="4">
                  <c:v>372</c:v>
                </c:pt>
                <c:pt idx="5">
                  <c:v>258</c:v>
                </c:pt>
                <c:pt idx="6">
                  <c:v>34</c:v>
                </c:pt>
                <c:pt idx="7">
                  <c:v>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E7-4374-B958-BDC6CB57D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10.8'!$S$1</c:f>
              <c:strCache>
                <c:ptCount val="1"/>
                <c:pt idx="0">
                  <c:v>Berri and Barmera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10.8'!$U$8:$Y$8</c:f>
              <c:numCache>
                <c:formatCode>#,##0</c:formatCode>
                <c:ptCount val="5"/>
                <c:pt idx="1">
                  <c:v>36991.99</c:v>
                </c:pt>
                <c:pt idx="2">
                  <c:v>38348.120000000003</c:v>
                </c:pt>
                <c:pt idx="3">
                  <c:v>39051.01</c:v>
                </c:pt>
                <c:pt idx="4">
                  <c:v>39673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38-4B99-9C4D-C7427E71E20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38-4B99-9C4D-C7427E71E2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10.8'!$V$4:$Z$4</c:f>
              <c:numCache>
                <c:formatCode>#,##0</c:formatCode>
                <c:ptCount val="5"/>
                <c:pt idx="0">
                  <c:v>8448</c:v>
                </c:pt>
                <c:pt idx="1">
                  <c:v>7930</c:v>
                </c:pt>
                <c:pt idx="2">
                  <c:v>8300</c:v>
                </c:pt>
                <c:pt idx="3">
                  <c:v>8703</c:v>
                </c:pt>
                <c:pt idx="4">
                  <c:v>9114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8F-4FBD-8473-3A30E8CDD703}"/>
            </c:ext>
          </c:extLst>
        </c:ser>
        <c:ser>
          <c:idx val="1"/>
          <c:order val="1"/>
          <c:tx>
            <c:strRef>
              <c:f>'Table 10.8'!$S$7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10.8'!$V$7:$Z$7</c:f>
              <c:numCache>
                <c:formatCode>#,##0</c:formatCode>
                <c:ptCount val="5"/>
                <c:pt idx="0">
                  <c:v>5805</c:v>
                </c:pt>
                <c:pt idx="1">
                  <c:v>5511</c:v>
                </c:pt>
                <c:pt idx="2">
                  <c:v>5864</c:v>
                </c:pt>
                <c:pt idx="3">
                  <c:v>5974</c:v>
                </c:pt>
                <c:pt idx="4">
                  <c:v>6080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8F-4FBD-8473-3A30E8CDD703}"/>
            </c:ext>
          </c:extLst>
        </c:ser>
        <c:ser>
          <c:idx val="2"/>
          <c:order val="2"/>
          <c:tx>
            <c:strRef>
              <c:f>'Table 10.8'!$S$11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10.8'!$V$11:$Z$11</c:f>
              <c:numCache>
                <c:formatCode>#,##0</c:formatCode>
                <c:ptCount val="5"/>
                <c:pt idx="0">
                  <c:v>7151</c:v>
                </c:pt>
                <c:pt idx="1">
                  <c:v>6794</c:v>
                </c:pt>
                <c:pt idx="2">
                  <c:v>7054</c:v>
                </c:pt>
                <c:pt idx="3">
                  <c:v>7488</c:v>
                </c:pt>
                <c:pt idx="4">
                  <c:v>7902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8F-4FBD-8473-3A30E8CDD703}"/>
            </c:ext>
          </c:extLst>
        </c:ser>
        <c:ser>
          <c:idx val="3"/>
          <c:order val="3"/>
          <c:tx>
            <c:strRef>
              <c:f>'Table 10.8'!$S$12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10.8'!$V$12:$Z$12</c:f>
              <c:numCache>
                <c:formatCode>#,##0</c:formatCode>
                <c:ptCount val="5"/>
                <c:pt idx="0">
                  <c:v>1301</c:v>
                </c:pt>
                <c:pt idx="1">
                  <c:v>1139</c:v>
                </c:pt>
                <c:pt idx="2">
                  <c:v>1247</c:v>
                </c:pt>
                <c:pt idx="3">
                  <c:v>1215</c:v>
                </c:pt>
                <c:pt idx="4">
                  <c:v>1213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78F-4FBD-8473-3A30E8CDD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10.8'!$S$1</c:f>
              <c:strCache>
                <c:ptCount val="1"/>
                <c:pt idx="0">
                  <c:v>Berri and Barmera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10.8'!$AB$15:$AB$33</c:f>
              <c:numCache>
                <c:formatCode>0.0%</c:formatCode>
                <c:ptCount val="19"/>
                <c:pt idx="0">
                  <c:v>9.2265496434448716E-2</c:v>
                </c:pt>
                <c:pt idx="1">
                  <c:v>4.0592430060340098E-3</c:v>
                </c:pt>
                <c:pt idx="2">
                  <c:v>0.11914426769061985</c:v>
                </c:pt>
                <c:pt idx="3">
                  <c:v>1.1190345584201865E-2</c:v>
                </c:pt>
                <c:pt idx="4">
                  <c:v>4.3006034009873836E-2</c:v>
                </c:pt>
                <c:pt idx="5">
                  <c:v>2.4026330224904004E-2</c:v>
                </c:pt>
                <c:pt idx="6">
                  <c:v>9.2484914975315413E-2</c:v>
                </c:pt>
                <c:pt idx="7">
                  <c:v>8.9083927591881509E-2</c:v>
                </c:pt>
                <c:pt idx="8">
                  <c:v>3.7630279758639605E-2</c:v>
                </c:pt>
                <c:pt idx="9">
                  <c:v>4.2786615469007135E-3</c:v>
                </c:pt>
                <c:pt idx="10">
                  <c:v>1.7663192539769612E-2</c:v>
                </c:pt>
                <c:pt idx="11">
                  <c:v>1.0422380691168404E-2</c:v>
                </c:pt>
                <c:pt idx="12">
                  <c:v>2.3258365331870545E-2</c:v>
                </c:pt>
                <c:pt idx="13">
                  <c:v>8.3379045529347232E-2</c:v>
                </c:pt>
                <c:pt idx="14">
                  <c:v>4.5639056500274271E-2</c:v>
                </c:pt>
                <c:pt idx="15">
                  <c:v>6.8019747668678007E-2</c:v>
                </c:pt>
                <c:pt idx="16">
                  <c:v>0.12879868348875481</c:v>
                </c:pt>
                <c:pt idx="17">
                  <c:v>6.1437191442676904E-3</c:v>
                </c:pt>
                <c:pt idx="18">
                  <c:v>3.4887547997805815E-2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83-4FBA-87CE-0AC2B15B5DD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83-4FBA-87CE-0AC2B15B5D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10.8'!$Z$44:$Z$60</c:f>
              <c:numCache>
                <c:formatCode>#,##0</c:formatCode>
                <c:ptCount val="17"/>
                <c:pt idx="0">
                  <c:v>16</c:v>
                </c:pt>
                <c:pt idx="1">
                  <c:v>124</c:v>
                </c:pt>
                <c:pt idx="2">
                  <c:v>309</c:v>
                </c:pt>
                <c:pt idx="3">
                  <c:v>472</c:v>
                </c:pt>
                <c:pt idx="4">
                  <c:v>613</c:v>
                </c:pt>
                <c:pt idx="5">
                  <c:v>483</c:v>
                </c:pt>
                <c:pt idx="6">
                  <c:v>440</c:v>
                </c:pt>
                <c:pt idx="7">
                  <c:v>389</c:v>
                </c:pt>
                <c:pt idx="8">
                  <c:v>372</c:v>
                </c:pt>
                <c:pt idx="9">
                  <c:v>403</c:v>
                </c:pt>
                <c:pt idx="10">
                  <c:v>398</c:v>
                </c:pt>
                <c:pt idx="11">
                  <c:v>383</c:v>
                </c:pt>
                <c:pt idx="12">
                  <c:v>236</c:v>
                </c:pt>
                <c:pt idx="13">
                  <c:v>87</c:v>
                </c:pt>
                <c:pt idx="14">
                  <c:v>46</c:v>
                </c:pt>
                <c:pt idx="15">
                  <c:v>14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18-4F01-923A-63BCF1BA3BFC}"/>
            </c:ext>
          </c:extLst>
        </c:ser>
        <c:ser>
          <c:idx val="1"/>
          <c:order val="1"/>
          <c:tx>
            <c:strRef>
              <c:f>'Table 10.8'!$S$62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10.8'!$Z$63:$Z$79</c:f>
              <c:numCache>
                <c:formatCode>#,##0</c:formatCode>
                <c:ptCount val="17"/>
                <c:pt idx="0">
                  <c:v>24</c:v>
                </c:pt>
                <c:pt idx="1">
                  <c:v>130</c:v>
                </c:pt>
                <c:pt idx="2">
                  <c:v>286</c:v>
                </c:pt>
                <c:pt idx="3">
                  <c:v>418</c:v>
                </c:pt>
                <c:pt idx="4">
                  <c:v>413</c:v>
                </c:pt>
                <c:pt idx="5">
                  <c:v>377</c:v>
                </c:pt>
                <c:pt idx="6">
                  <c:v>408</c:v>
                </c:pt>
                <c:pt idx="7">
                  <c:v>358</c:v>
                </c:pt>
                <c:pt idx="8">
                  <c:v>385</c:v>
                </c:pt>
                <c:pt idx="9">
                  <c:v>411</c:v>
                </c:pt>
                <c:pt idx="10">
                  <c:v>414</c:v>
                </c:pt>
                <c:pt idx="11">
                  <c:v>384</c:v>
                </c:pt>
                <c:pt idx="12">
                  <c:v>202</c:v>
                </c:pt>
                <c:pt idx="13">
                  <c:v>70</c:v>
                </c:pt>
                <c:pt idx="14">
                  <c:v>32</c:v>
                </c:pt>
                <c:pt idx="15">
                  <c:v>11</c:v>
                </c:pt>
                <c:pt idx="1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18-4F01-923A-63BCF1BA3B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10.8'!$Z$83:$Z$90</c:f>
              <c:numCache>
                <c:formatCode>#,##0</c:formatCode>
                <c:ptCount val="8"/>
                <c:pt idx="0">
                  <c:v>229</c:v>
                </c:pt>
                <c:pt idx="1">
                  <c:v>219</c:v>
                </c:pt>
                <c:pt idx="2">
                  <c:v>506</c:v>
                </c:pt>
                <c:pt idx="3">
                  <c:v>175</c:v>
                </c:pt>
                <c:pt idx="4">
                  <c:v>78</c:v>
                </c:pt>
                <c:pt idx="5">
                  <c:v>166</c:v>
                </c:pt>
                <c:pt idx="6">
                  <c:v>350</c:v>
                </c:pt>
                <c:pt idx="7">
                  <c:v>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78-41C7-812F-7065128CAD7A}"/>
            </c:ext>
          </c:extLst>
        </c:ser>
        <c:ser>
          <c:idx val="1"/>
          <c:order val="1"/>
          <c:tx>
            <c:strRef>
              <c:f>'Table 10.8'!$S$92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10.8'!$Z$93:$Z$100</c:f>
              <c:numCache>
                <c:formatCode>#,##0</c:formatCode>
                <c:ptCount val="8"/>
                <c:pt idx="0">
                  <c:v>188</c:v>
                </c:pt>
                <c:pt idx="1">
                  <c:v>417</c:v>
                </c:pt>
                <c:pt idx="2">
                  <c:v>110</c:v>
                </c:pt>
                <c:pt idx="3">
                  <c:v>573</c:v>
                </c:pt>
                <c:pt idx="4">
                  <c:v>361</c:v>
                </c:pt>
                <c:pt idx="5">
                  <c:v>260</c:v>
                </c:pt>
                <c:pt idx="6">
                  <c:v>26</c:v>
                </c:pt>
                <c:pt idx="7">
                  <c:v>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78-41C7-812F-7065128CA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10.1'!$Z$44:$Z$60</c:f>
              <c:numCache>
                <c:formatCode>#,##0</c:formatCode>
                <c:ptCount val="17"/>
                <c:pt idx="0">
                  <c:v>3</c:v>
                </c:pt>
                <c:pt idx="1">
                  <c:v>82</c:v>
                </c:pt>
                <c:pt idx="2">
                  <c:v>638</c:v>
                </c:pt>
                <c:pt idx="3">
                  <c:v>1932</c:v>
                </c:pt>
                <c:pt idx="4">
                  <c:v>3150</c:v>
                </c:pt>
                <c:pt idx="5">
                  <c:v>2159</c:v>
                </c:pt>
                <c:pt idx="6">
                  <c:v>1547</c:v>
                </c:pt>
                <c:pt idx="7">
                  <c:v>983</c:v>
                </c:pt>
                <c:pt idx="8">
                  <c:v>738</c:v>
                </c:pt>
                <c:pt idx="9">
                  <c:v>644</c:v>
                </c:pt>
                <c:pt idx="10">
                  <c:v>583</c:v>
                </c:pt>
                <c:pt idx="11">
                  <c:v>542</c:v>
                </c:pt>
                <c:pt idx="12">
                  <c:v>361</c:v>
                </c:pt>
                <c:pt idx="13">
                  <c:v>231</c:v>
                </c:pt>
                <c:pt idx="14">
                  <c:v>148</c:v>
                </c:pt>
                <c:pt idx="15">
                  <c:v>33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58-4ED2-9867-EA281D4A25D1}"/>
            </c:ext>
          </c:extLst>
        </c:ser>
        <c:ser>
          <c:idx val="1"/>
          <c:order val="1"/>
          <c:tx>
            <c:strRef>
              <c:f>'Table 10.1'!$S$62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10.1'!$Z$63:$Z$79</c:f>
              <c:numCache>
                <c:formatCode>#,##0</c:formatCode>
                <c:ptCount val="17"/>
                <c:pt idx="0">
                  <c:v>16</c:v>
                </c:pt>
                <c:pt idx="1">
                  <c:v>100</c:v>
                </c:pt>
                <c:pt idx="2">
                  <c:v>891</c:v>
                </c:pt>
                <c:pt idx="3">
                  <c:v>2462</c:v>
                </c:pt>
                <c:pt idx="4">
                  <c:v>3126</c:v>
                </c:pt>
                <c:pt idx="5">
                  <c:v>2056</c:v>
                </c:pt>
                <c:pt idx="6">
                  <c:v>1309</c:v>
                </c:pt>
                <c:pt idx="7">
                  <c:v>872</c:v>
                </c:pt>
                <c:pt idx="8">
                  <c:v>623</c:v>
                </c:pt>
                <c:pt idx="9">
                  <c:v>558</c:v>
                </c:pt>
                <c:pt idx="10">
                  <c:v>573</c:v>
                </c:pt>
                <c:pt idx="11">
                  <c:v>455</c:v>
                </c:pt>
                <c:pt idx="12">
                  <c:v>310</c:v>
                </c:pt>
                <c:pt idx="13">
                  <c:v>188</c:v>
                </c:pt>
                <c:pt idx="14">
                  <c:v>59</c:v>
                </c:pt>
                <c:pt idx="15">
                  <c:v>27</c:v>
                </c:pt>
                <c:pt idx="1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58-4ED2-9867-EA281D4A25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10.8'!$S$1</c:f>
              <c:strCache>
                <c:ptCount val="1"/>
                <c:pt idx="0">
                  <c:v>Berri and Barmera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10.8'!$V$8:$Z$8</c:f>
              <c:numCache>
                <c:formatCode>#,##0</c:formatCode>
                <c:ptCount val="5"/>
                <c:pt idx="0">
                  <c:v>36991.99</c:v>
                </c:pt>
                <c:pt idx="1">
                  <c:v>38348.120000000003</c:v>
                </c:pt>
                <c:pt idx="2">
                  <c:v>39051.01</c:v>
                </c:pt>
                <c:pt idx="3">
                  <c:v>39673</c:v>
                </c:pt>
                <c:pt idx="4">
                  <c:v>41975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DD-4A44-A854-1F2B9DD36A8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42727.89</c:v>
                </c:pt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DD-4A44-A854-1F2B9DD36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10.9'!$U$2:$Y$2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10.9'!$U$4:$Y$4</c:f>
              <c:numCache>
                <c:formatCode>#,##0</c:formatCode>
                <c:ptCount val="5"/>
                <c:pt idx="1">
                  <c:v>34554</c:v>
                </c:pt>
                <c:pt idx="2">
                  <c:v>34768</c:v>
                </c:pt>
                <c:pt idx="3">
                  <c:v>35002</c:v>
                </c:pt>
                <c:pt idx="4">
                  <c:v>35993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FE-4285-9AF0-BAF80BE43AC0}"/>
            </c:ext>
          </c:extLst>
        </c:ser>
        <c:ser>
          <c:idx val="1"/>
          <c:order val="1"/>
          <c:tx>
            <c:strRef>
              <c:f>'Table 10.9'!$S$7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10.9'!$U$2:$Y$2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10.9'!$U$7:$Y$7</c:f>
              <c:numCache>
                <c:formatCode>#,##0</c:formatCode>
                <c:ptCount val="5"/>
                <c:pt idx="1">
                  <c:v>24422</c:v>
                </c:pt>
                <c:pt idx="2">
                  <c:v>24486</c:v>
                </c:pt>
                <c:pt idx="3">
                  <c:v>24933</c:v>
                </c:pt>
                <c:pt idx="4">
                  <c:v>24937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FE-4285-9AF0-BAF80BE43AC0}"/>
            </c:ext>
          </c:extLst>
        </c:ser>
        <c:ser>
          <c:idx val="2"/>
          <c:order val="2"/>
          <c:tx>
            <c:strRef>
              <c:f>'Table 10.9'!$S$11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10.9'!$U$2:$Y$2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10.9'!$U$11:$Y$11</c:f>
              <c:numCache>
                <c:formatCode>#,##0</c:formatCode>
                <c:ptCount val="5"/>
                <c:pt idx="1">
                  <c:v>29764</c:v>
                </c:pt>
                <c:pt idx="2">
                  <c:v>29991</c:v>
                </c:pt>
                <c:pt idx="3">
                  <c:v>30186</c:v>
                </c:pt>
                <c:pt idx="4">
                  <c:v>31293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FE-4285-9AF0-BAF80BE43AC0}"/>
            </c:ext>
          </c:extLst>
        </c:ser>
        <c:ser>
          <c:idx val="3"/>
          <c:order val="3"/>
          <c:tx>
            <c:strRef>
              <c:f>'Table 10.9'!$S$12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10.9'!$U$2:$Y$2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10.9'!$U$12:$Y$12</c:f>
              <c:numCache>
                <c:formatCode>#,##0</c:formatCode>
                <c:ptCount val="5"/>
                <c:pt idx="1">
                  <c:v>4793</c:v>
                </c:pt>
                <c:pt idx="2">
                  <c:v>4781</c:v>
                </c:pt>
                <c:pt idx="3">
                  <c:v>4812</c:v>
                </c:pt>
                <c:pt idx="4">
                  <c:v>4700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FE-4285-9AF0-BAF80BE43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10.9'!$S$1</c:f>
              <c:strCache>
                <c:ptCount val="1"/>
                <c:pt idx="0">
                  <c:v>Burnside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10.9'!$AB$15:$AB$33</c:f>
              <c:numCache>
                <c:formatCode>0.0%</c:formatCode>
                <c:ptCount val="19"/>
                <c:pt idx="0">
                  <c:v>8.6288810703921519E-3</c:v>
                </c:pt>
                <c:pt idx="1">
                  <c:v>8.731605845039677E-3</c:v>
                </c:pt>
                <c:pt idx="2">
                  <c:v>3.8008166619584477E-2</c:v>
                </c:pt>
                <c:pt idx="3">
                  <c:v>6.2148488661753001E-3</c:v>
                </c:pt>
                <c:pt idx="4">
                  <c:v>3.6390251418885952E-2</c:v>
                </c:pt>
                <c:pt idx="5">
                  <c:v>2.9430647936516088E-2</c:v>
                </c:pt>
                <c:pt idx="6">
                  <c:v>7.6607000693392227E-2</c:v>
                </c:pt>
                <c:pt idx="7">
                  <c:v>7.8892626929299672E-2</c:v>
                </c:pt>
                <c:pt idx="8">
                  <c:v>2.2804899971750687E-2</c:v>
                </c:pt>
                <c:pt idx="9">
                  <c:v>1.592234007036647E-2</c:v>
                </c:pt>
                <c:pt idx="10">
                  <c:v>4.2271244767456792E-2</c:v>
                </c:pt>
                <c:pt idx="11">
                  <c:v>2.1957420580908601E-2</c:v>
                </c:pt>
                <c:pt idx="12">
                  <c:v>0.12193430750661291</c:v>
                </c:pt>
                <c:pt idx="13">
                  <c:v>6.9364904080741668E-2</c:v>
                </c:pt>
                <c:pt idx="14">
                  <c:v>5.7834048126556924E-2</c:v>
                </c:pt>
                <c:pt idx="15">
                  <c:v>0.10899098590102468</c:v>
                </c:pt>
                <c:pt idx="16">
                  <c:v>0.17478620406276485</c:v>
                </c:pt>
                <c:pt idx="17">
                  <c:v>2.4140322042168521E-2</c:v>
                </c:pt>
                <c:pt idx="18">
                  <c:v>2.6759803795680423E-2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B1-4558-8B95-56DB29A4800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B1-4558-8B95-56DB29A480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10.9'!$Y$44:$Y$60</c:f>
              <c:numCache>
                <c:formatCode>#,##0</c:formatCode>
                <c:ptCount val="17"/>
                <c:pt idx="0">
                  <c:v>18</c:v>
                </c:pt>
                <c:pt idx="1">
                  <c:v>302</c:v>
                </c:pt>
                <c:pt idx="2">
                  <c:v>1026</c:v>
                </c:pt>
                <c:pt idx="3">
                  <c:v>1580</c:v>
                </c:pt>
                <c:pt idx="4">
                  <c:v>1910</c:v>
                </c:pt>
                <c:pt idx="5">
                  <c:v>1485</c:v>
                </c:pt>
                <c:pt idx="6">
                  <c:v>1613</c:v>
                </c:pt>
                <c:pt idx="7">
                  <c:v>1762</c:v>
                </c:pt>
                <c:pt idx="8">
                  <c:v>1791</c:v>
                </c:pt>
                <c:pt idx="9">
                  <c:v>1615</c:v>
                </c:pt>
                <c:pt idx="10">
                  <c:v>1469</c:v>
                </c:pt>
                <c:pt idx="11">
                  <c:v>1229</c:v>
                </c:pt>
                <c:pt idx="12">
                  <c:v>847</c:v>
                </c:pt>
                <c:pt idx="13">
                  <c:v>500</c:v>
                </c:pt>
                <c:pt idx="14">
                  <c:v>246</c:v>
                </c:pt>
                <c:pt idx="15">
                  <c:v>98</c:v>
                </c:pt>
                <c:pt idx="16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18-49C9-8DBC-D2F46C7F4F0F}"/>
            </c:ext>
          </c:extLst>
        </c:ser>
        <c:ser>
          <c:idx val="1"/>
          <c:order val="1"/>
          <c:tx>
            <c:strRef>
              <c:f>'Table 10.9'!$S$62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10.9'!$Y$63:$Y$79</c:f>
              <c:numCache>
                <c:formatCode>#,##0</c:formatCode>
                <c:ptCount val="17"/>
                <c:pt idx="0">
                  <c:v>20</c:v>
                </c:pt>
                <c:pt idx="1">
                  <c:v>438</c:v>
                </c:pt>
                <c:pt idx="2">
                  <c:v>1213</c:v>
                </c:pt>
                <c:pt idx="3">
                  <c:v>1900</c:v>
                </c:pt>
                <c:pt idx="4">
                  <c:v>1804</c:v>
                </c:pt>
                <c:pt idx="5">
                  <c:v>1632</c:v>
                </c:pt>
                <c:pt idx="6">
                  <c:v>1731</c:v>
                </c:pt>
                <c:pt idx="7">
                  <c:v>1944</c:v>
                </c:pt>
                <c:pt idx="8">
                  <c:v>1908</c:v>
                </c:pt>
                <c:pt idx="9">
                  <c:v>1709</c:v>
                </c:pt>
                <c:pt idx="10">
                  <c:v>1533</c:v>
                </c:pt>
                <c:pt idx="11">
                  <c:v>1277</c:v>
                </c:pt>
                <c:pt idx="12">
                  <c:v>697</c:v>
                </c:pt>
                <c:pt idx="13">
                  <c:v>372</c:v>
                </c:pt>
                <c:pt idx="14">
                  <c:v>125</c:v>
                </c:pt>
                <c:pt idx="15">
                  <c:v>67</c:v>
                </c:pt>
                <c:pt idx="16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18-49C9-8DBC-D2F46C7F4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10.9'!$Y$83:$Y$90</c:f>
              <c:numCache>
                <c:formatCode>#,##0</c:formatCode>
                <c:ptCount val="8"/>
                <c:pt idx="0">
                  <c:v>2055</c:v>
                </c:pt>
                <c:pt idx="1">
                  <c:v>3831</c:v>
                </c:pt>
                <c:pt idx="2">
                  <c:v>877</c:v>
                </c:pt>
                <c:pt idx="3">
                  <c:v>709</c:v>
                </c:pt>
                <c:pt idx="4">
                  <c:v>787</c:v>
                </c:pt>
                <c:pt idx="5">
                  <c:v>694</c:v>
                </c:pt>
                <c:pt idx="6">
                  <c:v>287</c:v>
                </c:pt>
                <c:pt idx="7">
                  <c:v>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9A-4DC4-8002-D4FA3CE97B0A}"/>
            </c:ext>
          </c:extLst>
        </c:ser>
        <c:ser>
          <c:idx val="1"/>
          <c:order val="1"/>
          <c:tx>
            <c:strRef>
              <c:f>'Table 10.9'!$S$92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10.9'!$Y$93:$Y$100</c:f>
              <c:numCache>
                <c:formatCode>#,##0</c:formatCode>
                <c:ptCount val="8"/>
                <c:pt idx="0">
                  <c:v>1338</c:v>
                </c:pt>
                <c:pt idx="1">
                  <c:v>4116</c:v>
                </c:pt>
                <c:pt idx="2">
                  <c:v>303</c:v>
                </c:pt>
                <c:pt idx="3">
                  <c:v>1289</c:v>
                </c:pt>
                <c:pt idx="4">
                  <c:v>2028</c:v>
                </c:pt>
                <c:pt idx="5">
                  <c:v>956</c:v>
                </c:pt>
                <c:pt idx="6">
                  <c:v>32</c:v>
                </c:pt>
                <c:pt idx="7">
                  <c:v>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9A-4DC4-8002-D4FA3CE97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10.9'!$S$1</c:f>
              <c:strCache>
                <c:ptCount val="1"/>
                <c:pt idx="0">
                  <c:v>Burnside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10.9'!$U$8:$Y$8</c:f>
              <c:numCache>
                <c:formatCode>#,##0</c:formatCode>
                <c:ptCount val="5"/>
                <c:pt idx="1">
                  <c:v>45599</c:v>
                </c:pt>
                <c:pt idx="2">
                  <c:v>46441</c:v>
                </c:pt>
                <c:pt idx="3">
                  <c:v>46224.639999999999</c:v>
                </c:pt>
                <c:pt idx="4">
                  <c:v>47949.120000000003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C9-4997-8DAC-11E69C3703E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C9-4997-8DAC-11E69C3703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10.9'!$V$4:$Z$4</c:f>
              <c:numCache>
                <c:formatCode>#,##0</c:formatCode>
                <c:ptCount val="5"/>
                <c:pt idx="0">
                  <c:v>34554</c:v>
                </c:pt>
                <c:pt idx="1">
                  <c:v>34768</c:v>
                </c:pt>
                <c:pt idx="2">
                  <c:v>35002</c:v>
                </c:pt>
                <c:pt idx="3">
                  <c:v>35993</c:v>
                </c:pt>
                <c:pt idx="4">
                  <c:v>38938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E0-4FB3-9A9F-5C8836226FA9}"/>
            </c:ext>
          </c:extLst>
        </c:ser>
        <c:ser>
          <c:idx val="1"/>
          <c:order val="1"/>
          <c:tx>
            <c:strRef>
              <c:f>'Table 10.9'!$S$7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10.9'!$V$7:$Z$7</c:f>
              <c:numCache>
                <c:formatCode>#,##0</c:formatCode>
                <c:ptCount val="5"/>
                <c:pt idx="0">
                  <c:v>24422</c:v>
                </c:pt>
                <c:pt idx="1">
                  <c:v>24486</c:v>
                </c:pt>
                <c:pt idx="2">
                  <c:v>24933</c:v>
                </c:pt>
                <c:pt idx="3">
                  <c:v>24937</c:v>
                </c:pt>
                <c:pt idx="4">
                  <c:v>25774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E0-4FB3-9A9F-5C8836226FA9}"/>
            </c:ext>
          </c:extLst>
        </c:ser>
        <c:ser>
          <c:idx val="2"/>
          <c:order val="2"/>
          <c:tx>
            <c:strRef>
              <c:f>'Table 10.9'!$S$11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10.9'!$V$11:$Z$11</c:f>
              <c:numCache>
                <c:formatCode>#,##0</c:formatCode>
                <c:ptCount val="5"/>
                <c:pt idx="0">
                  <c:v>29764</c:v>
                </c:pt>
                <c:pt idx="1">
                  <c:v>29991</c:v>
                </c:pt>
                <c:pt idx="2">
                  <c:v>30186</c:v>
                </c:pt>
                <c:pt idx="3">
                  <c:v>31293</c:v>
                </c:pt>
                <c:pt idx="4">
                  <c:v>34138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E0-4FB3-9A9F-5C8836226FA9}"/>
            </c:ext>
          </c:extLst>
        </c:ser>
        <c:ser>
          <c:idx val="3"/>
          <c:order val="3"/>
          <c:tx>
            <c:strRef>
              <c:f>'Table 10.9'!$S$12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10.9'!$V$12:$Z$12</c:f>
              <c:numCache>
                <c:formatCode>#,##0</c:formatCode>
                <c:ptCount val="5"/>
                <c:pt idx="0">
                  <c:v>4793</c:v>
                </c:pt>
                <c:pt idx="1">
                  <c:v>4781</c:v>
                </c:pt>
                <c:pt idx="2">
                  <c:v>4812</c:v>
                </c:pt>
                <c:pt idx="3">
                  <c:v>4700</c:v>
                </c:pt>
                <c:pt idx="4">
                  <c:v>4803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3E0-4FB3-9A9F-5C8836226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10.9'!$S$1</c:f>
              <c:strCache>
                <c:ptCount val="1"/>
                <c:pt idx="0">
                  <c:v>Burnside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10.9'!$AB$15:$AB$33</c:f>
              <c:numCache>
                <c:formatCode>0.0%</c:formatCode>
                <c:ptCount val="19"/>
                <c:pt idx="0">
                  <c:v>8.6288810703921519E-3</c:v>
                </c:pt>
                <c:pt idx="1">
                  <c:v>8.731605845039677E-3</c:v>
                </c:pt>
                <c:pt idx="2">
                  <c:v>3.8008166619584477E-2</c:v>
                </c:pt>
                <c:pt idx="3">
                  <c:v>6.2148488661753001E-3</c:v>
                </c:pt>
                <c:pt idx="4">
                  <c:v>3.6390251418885952E-2</c:v>
                </c:pt>
                <c:pt idx="5">
                  <c:v>2.9430647936516088E-2</c:v>
                </c:pt>
                <c:pt idx="6">
                  <c:v>7.6607000693392227E-2</c:v>
                </c:pt>
                <c:pt idx="7">
                  <c:v>7.8892626929299672E-2</c:v>
                </c:pt>
                <c:pt idx="8">
                  <c:v>2.2804899971750687E-2</c:v>
                </c:pt>
                <c:pt idx="9">
                  <c:v>1.592234007036647E-2</c:v>
                </c:pt>
                <c:pt idx="10">
                  <c:v>4.2271244767456792E-2</c:v>
                </c:pt>
                <c:pt idx="11">
                  <c:v>2.1957420580908601E-2</c:v>
                </c:pt>
                <c:pt idx="12">
                  <c:v>0.12193430750661291</c:v>
                </c:pt>
                <c:pt idx="13">
                  <c:v>6.9364904080741668E-2</c:v>
                </c:pt>
                <c:pt idx="14">
                  <c:v>5.7834048126556924E-2</c:v>
                </c:pt>
                <c:pt idx="15">
                  <c:v>0.10899098590102468</c:v>
                </c:pt>
                <c:pt idx="16">
                  <c:v>0.17478620406276485</c:v>
                </c:pt>
                <c:pt idx="17">
                  <c:v>2.4140322042168521E-2</c:v>
                </c:pt>
                <c:pt idx="18">
                  <c:v>2.6759803795680423E-2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61-4A1D-9B3A-A8374D25A50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61-4A1D-9B3A-A8374D25A5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10.9'!$Z$44:$Z$60</c:f>
              <c:numCache>
                <c:formatCode>#,##0</c:formatCode>
                <c:ptCount val="17"/>
                <c:pt idx="0">
                  <c:v>36</c:v>
                </c:pt>
                <c:pt idx="1">
                  <c:v>400</c:v>
                </c:pt>
                <c:pt idx="2">
                  <c:v>1268</c:v>
                </c:pt>
                <c:pt idx="3">
                  <c:v>1843</c:v>
                </c:pt>
                <c:pt idx="4">
                  <c:v>2013</c:v>
                </c:pt>
                <c:pt idx="5">
                  <c:v>1604</c:v>
                </c:pt>
                <c:pt idx="6">
                  <c:v>1748</c:v>
                </c:pt>
                <c:pt idx="7">
                  <c:v>1904</c:v>
                </c:pt>
                <c:pt idx="8">
                  <c:v>1851</c:v>
                </c:pt>
                <c:pt idx="9">
                  <c:v>1722</c:v>
                </c:pt>
                <c:pt idx="10">
                  <c:v>1470</c:v>
                </c:pt>
                <c:pt idx="11">
                  <c:v>1241</c:v>
                </c:pt>
                <c:pt idx="12">
                  <c:v>849</c:v>
                </c:pt>
                <c:pt idx="13">
                  <c:v>521</c:v>
                </c:pt>
                <c:pt idx="14">
                  <c:v>282</c:v>
                </c:pt>
                <c:pt idx="15">
                  <c:v>107</c:v>
                </c:pt>
                <c:pt idx="16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89-4493-A38A-37FBCF475604}"/>
            </c:ext>
          </c:extLst>
        </c:ser>
        <c:ser>
          <c:idx val="1"/>
          <c:order val="1"/>
          <c:tx>
            <c:strRef>
              <c:f>'Table 10.9'!$S$62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10.9'!$Z$63:$Z$79</c:f>
              <c:numCache>
                <c:formatCode>#,##0</c:formatCode>
                <c:ptCount val="17"/>
                <c:pt idx="0">
                  <c:v>21</c:v>
                </c:pt>
                <c:pt idx="1">
                  <c:v>575</c:v>
                </c:pt>
                <c:pt idx="2">
                  <c:v>1386</c:v>
                </c:pt>
                <c:pt idx="3">
                  <c:v>2171</c:v>
                </c:pt>
                <c:pt idx="4">
                  <c:v>1882</c:v>
                </c:pt>
                <c:pt idx="5">
                  <c:v>1790</c:v>
                </c:pt>
                <c:pt idx="6">
                  <c:v>1892</c:v>
                </c:pt>
                <c:pt idx="7">
                  <c:v>2033</c:v>
                </c:pt>
                <c:pt idx="8">
                  <c:v>2051</c:v>
                </c:pt>
                <c:pt idx="9">
                  <c:v>1800</c:v>
                </c:pt>
                <c:pt idx="10">
                  <c:v>1633</c:v>
                </c:pt>
                <c:pt idx="11">
                  <c:v>1289</c:v>
                </c:pt>
                <c:pt idx="12">
                  <c:v>819</c:v>
                </c:pt>
                <c:pt idx="13">
                  <c:v>385</c:v>
                </c:pt>
                <c:pt idx="14">
                  <c:v>134</c:v>
                </c:pt>
                <c:pt idx="15">
                  <c:v>71</c:v>
                </c:pt>
                <c:pt idx="16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89-4493-A38A-37FBCF475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10.9'!$Z$83:$Z$90</c:f>
              <c:numCache>
                <c:formatCode>#,##0</c:formatCode>
                <c:ptCount val="8"/>
                <c:pt idx="0">
                  <c:v>2064</c:v>
                </c:pt>
                <c:pt idx="1">
                  <c:v>3940</c:v>
                </c:pt>
                <c:pt idx="2">
                  <c:v>964</c:v>
                </c:pt>
                <c:pt idx="3">
                  <c:v>751</c:v>
                </c:pt>
                <c:pt idx="4">
                  <c:v>820</c:v>
                </c:pt>
                <c:pt idx="5">
                  <c:v>720</c:v>
                </c:pt>
                <c:pt idx="6">
                  <c:v>300</c:v>
                </c:pt>
                <c:pt idx="7">
                  <c:v>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FF-47F1-9698-A490EA19DA6D}"/>
            </c:ext>
          </c:extLst>
        </c:ser>
        <c:ser>
          <c:idx val="1"/>
          <c:order val="1"/>
          <c:tx>
            <c:strRef>
              <c:f>'Table 10.9'!$S$92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10.9'!$Z$93:$Z$100</c:f>
              <c:numCache>
                <c:formatCode>#,##0</c:formatCode>
                <c:ptCount val="8"/>
                <c:pt idx="0">
                  <c:v>1348</c:v>
                </c:pt>
                <c:pt idx="1">
                  <c:v>4212</c:v>
                </c:pt>
                <c:pt idx="2">
                  <c:v>328</c:v>
                </c:pt>
                <c:pt idx="3">
                  <c:v>1386</c:v>
                </c:pt>
                <c:pt idx="4">
                  <c:v>2102</c:v>
                </c:pt>
                <c:pt idx="5">
                  <c:v>995</c:v>
                </c:pt>
                <c:pt idx="6">
                  <c:v>38</c:v>
                </c:pt>
                <c:pt idx="7">
                  <c:v>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FF-47F1-9698-A490EA19DA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10.1'!$Z$83:$Z$90</c:f>
              <c:numCache>
                <c:formatCode>#,##0</c:formatCode>
                <c:ptCount val="8"/>
                <c:pt idx="0">
                  <c:v>908</c:v>
                </c:pt>
                <c:pt idx="1">
                  <c:v>2475</c:v>
                </c:pt>
                <c:pt idx="2">
                  <c:v>784</c:v>
                </c:pt>
                <c:pt idx="3">
                  <c:v>726</c:v>
                </c:pt>
                <c:pt idx="4">
                  <c:v>578</c:v>
                </c:pt>
                <c:pt idx="5">
                  <c:v>430</c:v>
                </c:pt>
                <c:pt idx="6">
                  <c:v>214</c:v>
                </c:pt>
                <c:pt idx="7">
                  <c:v>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5D-4A4D-B9F9-A02F54A0A083}"/>
            </c:ext>
          </c:extLst>
        </c:ser>
        <c:ser>
          <c:idx val="1"/>
          <c:order val="1"/>
          <c:tx>
            <c:strRef>
              <c:f>'Table 10.1'!$S$92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10.1'!$Z$93:$Z$100</c:f>
              <c:numCache>
                <c:formatCode>#,##0</c:formatCode>
                <c:ptCount val="8"/>
                <c:pt idx="0">
                  <c:v>687</c:v>
                </c:pt>
                <c:pt idx="1">
                  <c:v>2356</c:v>
                </c:pt>
                <c:pt idx="2">
                  <c:v>306</c:v>
                </c:pt>
                <c:pt idx="3">
                  <c:v>1195</c:v>
                </c:pt>
                <c:pt idx="4">
                  <c:v>1009</c:v>
                </c:pt>
                <c:pt idx="5">
                  <c:v>556</c:v>
                </c:pt>
                <c:pt idx="6">
                  <c:v>34</c:v>
                </c:pt>
                <c:pt idx="7">
                  <c:v>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5D-4A4D-B9F9-A02F54A0A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10.9'!$S$1</c:f>
              <c:strCache>
                <c:ptCount val="1"/>
                <c:pt idx="0">
                  <c:v>Burnside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10.9'!$V$8:$Z$8</c:f>
              <c:numCache>
                <c:formatCode>#,##0</c:formatCode>
                <c:ptCount val="5"/>
                <c:pt idx="0">
                  <c:v>45599</c:v>
                </c:pt>
                <c:pt idx="1">
                  <c:v>46441</c:v>
                </c:pt>
                <c:pt idx="2">
                  <c:v>46224.639999999999</c:v>
                </c:pt>
                <c:pt idx="3">
                  <c:v>47949.120000000003</c:v>
                </c:pt>
                <c:pt idx="4">
                  <c:v>47961.77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55-4523-A4AD-67496A29147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42727.89</c:v>
                </c:pt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55-4523-A4AD-67496A2914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10.10'!$S$4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10.10'!$U$2:$Y$2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10.10'!$U$4:$Y$4</c:f>
              <c:numCache>
                <c:formatCode>#,##0</c:formatCode>
                <c:ptCount val="5"/>
                <c:pt idx="1">
                  <c:v>38222</c:v>
                </c:pt>
                <c:pt idx="2">
                  <c:v>39140</c:v>
                </c:pt>
                <c:pt idx="3">
                  <c:v>40060</c:v>
                </c:pt>
                <c:pt idx="4">
                  <c:v>42661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E2-4119-8D42-31C6DB7BBA99}"/>
            </c:ext>
          </c:extLst>
        </c:ser>
        <c:ser>
          <c:idx val="1"/>
          <c:order val="1"/>
          <c:tx>
            <c:strRef>
              <c:f>'Table 10.10'!$S$7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10.10'!$U$2:$Y$2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10.10'!$U$7:$Y$7</c:f>
              <c:numCache>
                <c:formatCode>#,##0</c:formatCode>
                <c:ptCount val="5"/>
                <c:pt idx="1">
                  <c:v>27453</c:v>
                </c:pt>
                <c:pt idx="2">
                  <c:v>28173</c:v>
                </c:pt>
                <c:pt idx="3">
                  <c:v>28847</c:v>
                </c:pt>
                <c:pt idx="4">
                  <c:v>29689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E2-4119-8D42-31C6DB7BBA99}"/>
            </c:ext>
          </c:extLst>
        </c:ser>
        <c:ser>
          <c:idx val="2"/>
          <c:order val="2"/>
          <c:tx>
            <c:strRef>
              <c:f>'Table 10.10'!$S$11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10.10'!$U$2:$Y$2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10.10'!$U$11:$Y$11</c:f>
              <c:numCache>
                <c:formatCode>#,##0</c:formatCode>
                <c:ptCount val="5"/>
                <c:pt idx="1">
                  <c:v>33950</c:v>
                </c:pt>
                <c:pt idx="2">
                  <c:v>34676</c:v>
                </c:pt>
                <c:pt idx="3">
                  <c:v>35481</c:v>
                </c:pt>
                <c:pt idx="4">
                  <c:v>37889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E2-4119-8D42-31C6DB7BBA99}"/>
            </c:ext>
          </c:extLst>
        </c:ser>
        <c:ser>
          <c:idx val="3"/>
          <c:order val="3"/>
          <c:tx>
            <c:strRef>
              <c:f>'Table 10.10'!$S$12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10.10'!$U$2:$Y$2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10.10'!$U$12:$Y$12</c:f>
              <c:numCache>
                <c:formatCode>#,##0</c:formatCode>
                <c:ptCount val="5"/>
                <c:pt idx="1">
                  <c:v>4267</c:v>
                </c:pt>
                <c:pt idx="2">
                  <c:v>4462</c:v>
                </c:pt>
                <c:pt idx="3">
                  <c:v>4574</c:v>
                </c:pt>
                <c:pt idx="4">
                  <c:v>4772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0E2-4119-8D42-31C6DB7BBA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10.10'!$S$1</c:f>
              <c:strCache>
                <c:ptCount val="1"/>
                <c:pt idx="0">
                  <c:v>Campbelltown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10.10'!$AB$15:$AB$33</c:f>
              <c:numCache>
                <c:formatCode>0.0%</c:formatCode>
                <c:ptCount val="19"/>
                <c:pt idx="0">
                  <c:v>5.8355216539535655E-3</c:v>
                </c:pt>
                <c:pt idx="1">
                  <c:v>4.8768288108040512E-3</c:v>
                </c:pt>
                <c:pt idx="2">
                  <c:v>4.6038097619940814E-2</c:v>
                </c:pt>
                <c:pt idx="3">
                  <c:v>6.6900087532824806E-3</c:v>
                </c:pt>
                <c:pt idx="4">
                  <c:v>5.7125588762452585E-2</c:v>
                </c:pt>
                <c:pt idx="5">
                  <c:v>3.3283314576299447E-2</c:v>
                </c:pt>
                <c:pt idx="6">
                  <c:v>9.580676086865908E-2</c:v>
                </c:pt>
                <c:pt idx="7">
                  <c:v>7.6487015964319949E-2</c:v>
                </c:pt>
                <c:pt idx="8">
                  <c:v>3.6117710808219752E-2</c:v>
                </c:pt>
                <c:pt idx="9">
                  <c:v>1.1816931349255971E-2</c:v>
                </c:pt>
                <c:pt idx="10">
                  <c:v>4.0348464007336084E-2</c:v>
                </c:pt>
                <c:pt idx="11">
                  <c:v>1.7965070234671334E-2</c:v>
                </c:pt>
                <c:pt idx="12">
                  <c:v>8.6511608519861616E-2</c:v>
                </c:pt>
                <c:pt idx="13">
                  <c:v>9.2347130173815184E-2</c:v>
                </c:pt>
                <c:pt idx="14">
                  <c:v>6.3815597515735067E-2</c:v>
                </c:pt>
                <c:pt idx="15">
                  <c:v>9.4577133091576004E-2</c:v>
                </c:pt>
                <c:pt idx="16">
                  <c:v>0.15451627693718478</c:v>
                </c:pt>
                <c:pt idx="17">
                  <c:v>1.8361052061189612E-2</c:v>
                </c:pt>
                <c:pt idx="18">
                  <c:v>3.5013129923721395E-2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27-42EB-B1DF-C966F29889A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27-42EB-B1DF-C966F29889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10.10'!$S$63:$S$79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10.10'!$Y$44:$Y$60</c:f>
              <c:numCache>
                <c:formatCode>#,##0</c:formatCode>
                <c:ptCount val="17"/>
                <c:pt idx="0">
                  <c:v>18</c:v>
                </c:pt>
                <c:pt idx="1">
                  <c:v>391</c:v>
                </c:pt>
                <c:pt idx="2">
                  <c:v>1149</c:v>
                </c:pt>
                <c:pt idx="3">
                  <c:v>2064</c:v>
                </c:pt>
                <c:pt idx="4">
                  <c:v>2922</c:v>
                </c:pt>
                <c:pt idx="5">
                  <c:v>2493</c:v>
                </c:pt>
                <c:pt idx="6">
                  <c:v>2436</c:v>
                </c:pt>
                <c:pt idx="7">
                  <c:v>2147</c:v>
                </c:pt>
                <c:pt idx="8">
                  <c:v>1896</c:v>
                </c:pt>
                <c:pt idx="9">
                  <c:v>1779</c:v>
                </c:pt>
                <c:pt idx="10">
                  <c:v>1502</c:v>
                </c:pt>
                <c:pt idx="11">
                  <c:v>1092</c:v>
                </c:pt>
                <c:pt idx="12">
                  <c:v>590</c:v>
                </c:pt>
                <c:pt idx="13">
                  <c:v>289</c:v>
                </c:pt>
                <c:pt idx="14">
                  <c:v>102</c:v>
                </c:pt>
                <c:pt idx="15">
                  <c:v>64</c:v>
                </c:pt>
                <c:pt idx="16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2E-49C7-BC8E-0516CDD006DE}"/>
            </c:ext>
          </c:extLst>
        </c:ser>
        <c:ser>
          <c:idx val="1"/>
          <c:order val="1"/>
          <c:tx>
            <c:strRef>
              <c:f>'Table 10.10'!$S$62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10.10'!$S$63:$S$79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10.10'!$Y$63:$Y$79</c:f>
              <c:numCache>
                <c:formatCode>#,##0</c:formatCode>
                <c:ptCount val="17"/>
                <c:pt idx="0">
                  <c:v>23</c:v>
                </c:pt>
                <c:pt idx="1">
                  <c:v>434</c:v>
                </c:pt>
                <c:pt idx="2">
                  <c:v>1161</c:v>
                </c:pt>
                <c:pt idx="3">
                  <c:v>2268</c:v>
                </c:pt>
                <c:pt idx="4">
                  <c:v>2847</c:v>
                </c:pt>
                <c:pt idx="5">
                  <c:v>2601</c:v>
                </c:pt>
                <c:pt idx="6">
                  <c:v>2370</c:v>
                </c:pt>
                <c:pt idx="7">
                  <c:v>2114</c:v>
                </c:pt>
                <c:pt idx="8">
                  <c:v>1944</c:v>
                </c:pt>
                <c:pt idx="9">
                  <c:v>2013</c:v>
                </c:pt>
                <c:pt idx="10">
                  <c:v>1646</c:v>
                </c:pt>
                <c:pt idx="11">
                  <c:v>1270</c:v>
                </c:pt>
                <c:pt idx="12">
                  <c:v>562</c:v>
                </c:pt>
                <c:pt idx="13">
                  <c:v>224</c:v>
                </c:pt>
                <c:pt idx="14">
                  <c:v>97</c:v>
                </c:pt>
                <c:pt idx="15">
                  <c:v>49</c:v>
                </c:pt>
                <c:pt idx="1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2E-49C7-BC8E-0516CDD006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10.10'!$S$83:$S$90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10.10'!$Y$83:$Y$90</c:f>
              <c:numCache>
                <c:formatCode>#,##0</c:formatCode>
                <c:ptCount val="8"/>
                <c:pt idx="0">
                  <c:v>1809</c:v>
                </c:pt>
                <c:pt idx="1">
                  <c:v>3182</c:v>
                </c:pt>
                <c:pt idx="2">
                  <c:v>1996</c:v>
                </c:pt>
                <c:pt idx="3">
                  <c:v>1010</c:v>
                </c:pt>
                <c:pt idx="4">
                  <c:v>965</c:v>
                </c:pt>
                <c:pt idx="5">
                  <c:v>1033</c:v>
                </c:pt>
                <c:pt idx="6">
                  <c:v>815</c:v>
                </c:pt>
                <c:pt idx="7">
                  <c:v>1314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2E-49EC-B828-ADF96CD53552}"/>
            </c:ext>
          </c:extLst>
        </c:ser>
        <c:ser>
          <c:idx val="1"/>
          <c:order val="1"/>
          <c:tx>
            <c:strRef>
              <c:f>'Table 10.10'!$S$92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10.10'!$S$83:$S$90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10.10'!$Y$93:$Y$100</c:f>
              <c:numCache>
                <c:formatCode>#,##0</c:formatCode>
                <c:ptCount val="8"/>
                <c:pt idx="0">
                  <c:v>1285</c:v>
                </c:pt>
                <c:pt idx="1">
                  <c:v>3899</c:v>
                </c:pt>
                <c:pt idx="2">
                  <c:v>524</c:v>
                </c:pt>
                <c:pt idx="3">
                  <c:v>2241</c:v>
                </c:pt>
                <c:pt idx="4">
                  <c:v>2714</c:v>
                </c:pt>
                <c:pt idx="5">
                  <c:v>1453</c:v>
                </c:pt>
                <c:pt idx="6">
                  <c:v>65</c:v>
                </c:pt>
                <c:pt idx="7">
                  <c:v>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2E-49EC-B828-ADF96CD53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10.10'!$S$1</c:f>
              <c:strCache>
                <c:ptCount val="1"/>
                <c:pt idx="0">
                  <c:v>Campbelltown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10.10'!$U$8:$Y$8</c:f>
              <c:numCache>
                <c:formatCode>#,##0</c:formatCode>
                <c:ptCount val="5"/>
                <c:pt idx="1">
                  <c:v>42025.69</c:v>
                </c:pt>
                <c:pt idx="2">
                  <c:v>44194</c:v>
                </c:pt>
                <c:pt idx="3">
                  <c:v>43829.42</c:v>
                </c:pt>
                <c:pt idx="4">
                  <c:v>46360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AA-49BA-A5FE-F96CFA3FA05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AA-49BA-A5FE-F96CFA3FA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10.10'!$S$4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10.10'!$V$4:$Z$4</c:f>
              <c:numCache>
                <c:formatCode>#,##0</c:formatCode>
                <c:ptCount val="5"/>
                <c:pt idx="0">
                  <c:v>38222</c:v>
                </c:pt>
                <c:pt idx="1">
                  <c:v>39140</c:v>
                </c:pt>
                <c:pt idx="2">
                  <c:v>40060</c:v>
                </c:pt>
                <c:pt idx="3">
                  <c:v>42661</c:v>
                </c:pt>
                <c:pt idx="4">
                  <c:v>47982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9C-4A1E-A8B0-C0304A52BD69}"/>
            </c:ext>
          </c:extLst>
        </c:ser>
        <c:ser>
          <c:idx val="1"/>
          <c:order val="1"/>
          <c:tx>
            <c:strRef>
              <c:f>'Table 10.10'!$S$7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10.10'!$V$7:$Z$7</c:f>
              <c:numCache>
                <c:formatCode>#,##0</c:formatCode>
                <c:ptCount val="5"/>
                <c:pt idx="0">
                  <c:v>27453</c:v>
                </c:pt>
                <c:pt idx="1">
                  <c:v>28173</c:v>
                </c:pt>
                <c:pt idx="2">
                  <c:v>28847</c:v>
                </c:pt>
                <c:pt idx="3">
                  <c:v>29689</c:v>
                </c:pt>
                <c:pt idx="4">
                  <c:v>31458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9C-4A1E-A8B0-C0304A52BD69}"/>
            </c:ext>
          </c:extLst>
        </c:ser>
        <c:ser>
          <c:idx val="2"/>
          <c:order val="2"/>
          <c:tx>
            <c:strRef>
              <c:f>'Table 10.10'!$S$11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10.10'!$V$11:$Z$11</c:f>
              <c:numCache>
                <c:formatCode>#,##0</c:formatCode>
                <c:ptCount val="5"/>
                <c:pt idx="0">
                  <c:v>33950</c:v>
                </c:pt>
                <c:pt idx="1">
                  <c:v>34676</c:v>
                </c:pt>
                <c:pt idx="2">
                  <c:v>35481</c:v>
                </c:pt>
                <c:pt idx="3">
                  <c:v>37889</c:v>
                </c:pt>
                <c:pt idx="4">
                  <c:v>42977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9C-4A1E-A8B0-C0304A52BD69}"/>
            </c:ext>
          </c:extLst>
        </c:ser>
        <c:ser>
          <c:idx val="3"/>
          <c:order val="3"/>
          <c:tx>
            <c:strRef>
              <c:f>'Table 10.10'!$S$12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10.10'!$V$12:$Z$12</c:f>
              <c:numCache>
                <c:formatCode>#,##0</c:formatCode>
                <c:ptCount val="5"/>
                <c:pt idx="0">
                  <c:v>4267</c:v>
                </c:pt>
                <c:pt idx="1">
                  <c:v>4462</c:v>
                </c:pt>
                <c:pt idx="2">
                  <c:v>4574</c:v>
                </c:pt>
                <c:pt idx="3">
                  <c:v>4772</c:v>
                </c:pt>
                <c:pt idx="4">
                  <c:v>5001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9C-4A1E-A8B0-C0304A52B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10.10'!$S$1</c:f>
              <c:strCache>
                <c:ptCount val="1"/>
                <c:pt idx="0">
                  <c:v>Campbelltown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10.10'!$AB$15:$AB$33</c:f>
              <c:numCache>
                <c:formatCode>0.0%</c:formatCode>
                <c:ptCount val="19"/>
                <c:pt idx="0">
                  <c:v>5.8355216539535655E-3</c:v>
                </c:pt>
                <c:pt idx="1">
                  <c:v>4.8768288108040512E-3</c:v>
                </c:pt>
                <c:pt idx="2">
                  <c:v>4.6038097619940814E-2</c:v>
                </c:pt>
                <c:pt idx="3">
                  <c:v>6.6900087532824806E-3</c:v>
                </c:pt>
                <c:pt idx="4">
                  <c:v>5.7125588762452585E-2</c:v>
                </c:pt>
                <c:pt idx="5">
                  <c:v>3.3283314576299447E-2</c:v>
                </c:pt>
                <c:pt idx="6">
                  <c:v>9.580676086865908E-2</c:v>
                </c:pt>
                <c:pt idx="7">
                  <c:v>7.6487015964319949E-2</c:v>
                </c:pt>
                <c:pt idx="8">
                  <c:v>3.6117710808219752E-2</c:v>
                </c:pt>
                <c:pt idx="9">
                  <c:v>1.1816931349255971E-2</c:v>
                </c:pt>
                <c:pt idx="10">
                  <c:v>4.0348464007336084E-2</c:v>
                </c:pt>
                <c:pt idx="11">
                  <c:v>1.7965070234671334E-2</c:v>
                </c:pt>
                <c:pt idx="12">
                  <c:v>8.6511608519861616E-2</c:v>
                </c:pt>
                <c:pt idx="13">
                  <c:v>9.2347130173815184E-2</c:v>
                </c:pt>
                <c:pt idx="14">
                  <c:v>6.3815597515735067E-2</c:v>
                </c:pt>
                <c:pt idx="15">
                  <c:v>9.4577133091576004E-2</c:v>
                </c:pt>
                <c:pt idx="16">
                  <c:v>0.15451627693718478</c:v>
                </c:pt>
                <c:pt idx="17">
                  <c:v>1.8361052061189612E-2</c:v>
                </c:pt>
                <c:pt idx="18">
                  <c:v>3.5013129923721395E-2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5-4E8D-9E8A-128E4DC26B9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3.0322619838432555E-2</c:v>
                </c:pt>
                <c:pt idx="1">
                  <c:v>8.7307697895027386E-3</c:v>
                </c:pt>
                <c:pt idx="2">
                  <c:v>6.1015679992393095E-2</c:v>
                </c:pt>
                <c:pt idx="3">
                  <c:v>7.4517272027332026E-3</c:v>
                </c:pt>
                <c:pt idx="4">
                  <c:v>6.1756560623449072E-2</c:v>
                </c:pt>
                <c:pt idx="5">
                  <c:v>3.0556373620423478E-2</c:v>
                </c:pt>
                <c:pt idx="6">
                  <c:v>9.3061738731945162E-2</c:v>
                </c:pt>
                <c:pt idx="7">
                  <c:v>7.5904607326662321E-2</c:v>
                </c:pt>
                <c:pt idx="8">
                  <c:v>3.9574383226779468E-2</c:v>
                </c:pt>
                <c:pt idx="9">
                  <c:v>9.8850116282601722E-3</c:v>
                </c:pt>
                <c:pt idx="10">
                  <c:v>3.3480937180982218E-2</c:v>
                </c:pt>
                <c:pt idx="11">
                  <c:v>1.5643014393686271E-2</c:v>
                </c:pt>
                <c:pt idx="12">
                  <c:v>6.554218331314951E-2</c:v>
                </c:pt>
                <c:pt idx="13">
                  <c:v>9.4258241141458018E-2</c:v>
                </c:pt>
                <c:pt idx="14">
                  <c:v>6.053166439295992E-2</c:v>
                </c:pt>
                <c:pt idx="15">
                  <c:v>7.6766326777222074E-2</c:v>
                </c:pt>
                <c:pt idx="16">
                  <c:v>0.14883644762924803</c:v>
                </c:pt>
                <c:pt idx="17">
                  <c:v>1.8131105496911677E-2</c:v>
                </c:pt>
                <c:pt idx="18">
                  <c:v>3.7490408831402776E-2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5-4E8D-9E8A-128E4DC26B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10.10'!$S$63:$S$79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10.10'!$Z$44:$Z$60</c:f>
              <c:numCache>
                <c:formatCode>#,##0</c:formatCode>
                <c:ptCount val="17"/>
                <c:pt idx="0">
                  <c:v>12</c:v>
                </c:pt>
                <c:pt idx="1">
                  <c:v>464</c:v>
                </c:pt>
                <c:pt idx="2">
                  <c:v>1357</c:v>
                </c:pt>
                <c:pt idx="3">
                  <c:v>2578</c:v>
                </c:pt>
                <c:pt idx="4">
                  <c:v>3317</c:v>
                </c:pt>
                <c:pt idx="5">
                  <c:v>2886</c:v>
                </c:pt>
                <c:pt idx="6">
                  <c:v>2660</c:v>
                </c:pt>
                <c:pt idx="7">
                  <c:v>2431</c:v>
                </c:pt>
                <c:pt idx="8">
                  <c:v>2061</c:v>
                </c:pt>
                <c:pt idx="9">
                  <c:v>1903</c:v>
                </c:pt>
                <c:pt idx="10">
                  <c:v>1625</c:v>
                </c:pt>
                <c:pt idx="11">
                  <c:v>1251</c:v>
                </c:pt>
                <c:pt idx="12">
                  <c:v>652</c:v>
                </c:pt>
                <c:pt idx="13">
                  <c:v>313</c:v>
                </c:pt>
                <c:pt idx="14">
                  <c:v>129</c:v>
                </c:pt>
                <c:pt idx="15">
                  <c:v>53</c:v>
                </c:pt>
                <c:pt idx="16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D8-4AA2-ABE3-F6C07EC5D339}"/>
            </c:ext>
          </c:extLst>
        </c:ser>
        <c:ser>
          <c:idx val="1"/>
          <c:order val="1"/>
          <c:tx>
            <c:strRef>
              <c:f>'Table 10.10'!$S$62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10.10'!$S$63:$S$79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10.10'!$Z$63:$Z$79</c:f>
              <c:numCache>
                <c:formatCode>#,##0</c:formatCode>
                <c:ptCount val="17"/>
                <c:pt idx="0">
                  <c:v>44</c:v>
                </c:pt>
                <c:pt idx="1">
                  <c:v>551</c:v>
                </c:pt>
                <c:pt idx="2">
                  <c:v>1292</c:v>
                </c:pt>
                <c:pt idx="3">
                  <c:v>2580</c:v>
                </c:pt>
                <c:pt idx="4">
                  <c:v>3372</c:v>
                </c:pt>
                <c:pt idx="5">
                  <c:v>2876</c:v>
                </c:pt>
                <c:pt idx="6">
                  <c:v>2604</c:v>
                </c:pt>
                <c:pt idx="7">
                  <c:v>2466</c:v>
                </c:pt>
                <c:pt idx="8">
                  <c:v>2053</c:v>
                </c:pt>
                <c:pt idx="9">
                  <c:v>2209</c:v>
                </c:pt>
                <c:pt idx="10">
                  <c:v>1759</c:v>
                </c:pt>
                <c:pt idx="11">
                  <c:v>1315</c:v>
                </c:pt>
                <c:pt idx="12">
                  <c:v>662</c:v>
                </c:pt>
                <c:pt idx="13">
                  <c:v>257</c:v>
                </c:pt>
                <c:pt idx="14">
                  <c:v>95</c:v>
                </c:pt>
                <c:pt idx="15">
                  <c:v>56</c:v>
                </c:pt>
                <c:pt idx="1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D8-4AA2-ABE3-F6C07EC5D3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10.10'!$Z$83:$Z$90</c:f>
              <c:numCache>
                <c:formatCode>#,##0</c:formatCode>
                <c:ptCount val="8"/>
                <c:pt idx="0">
                  <c:v>1947</c:v>
                </c:pt>
                <c:pt idx="1">
                  <c:v>3492</c:v>
                </c:pt>
                <c:pt idx="2">
                  <c:v>2112</c:v>
                </c:pt>
                <c:pt idx="3">
                  <c:v>1143</c:v>
                </c:pt>
                <c:pt idx="4">
                  <c:v>1060</c:v>
                </c:pt>
                <c:pt idx="5">
                  <c:v>1109</c:v>
                </c:pt>
                <c:pt idx="6">
                  <c:v>819</c:v>
                </c:pt>
                <c:pt idx="7">
                  <c:v>1385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6F-4440-8C8E-F25259E369FC}"/>
            </c:ext>
          </c:extLst>
        </c:ser>
        <c:ser>
          <c:idx val="1"/>
          <c:order val="1"/>
          <c:tx>
            <c:strRef>
              <c:f>'Table 10.10'!$S$92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10.10'!$S$83:$S$90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10.10'!$Z$93:$Z$100</c:f>
              <c:numCache>
                <c:formatCode>#,##0</c:formatCode>
                <c:ptCount val="8"/>
                <c:pt idx="0">
                  <c:v>1349</c:v>
                </c:pt>
                <c:pt idx="1">
                  <c:v>4232</c:v>
                </c:pt>
                <c:pt idx="2">
                  <c:v>563</c:v>
                </c:pt>
                <c:pt idx="3">
                  <c:v>2400</c:v>
                </c:pt>
                <c:pt idx="4">
                  <c:v>2824</c:v>
                </c:pt>
                <c:pt idx="5">
                  <c:v>1466</c:v>
                </c:pt>
                <c:pt idx="6">
                  <c:v>64</c:v>
                </c:pt>
                <c:pt idx="7">
                  <c:v>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6F-4440-8C8E-F25259E36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.xml"/><Relationship Id="rId3" Type="http://schemas.openxmlformats.org/officeDocument/2006/relationships/chart" Target="../charts/chart43.xml"/><Relationship Id="rId7" Type="http://schemas.openxmlformats.org/officeDocument/2006/relationships/chart" Target="../charts/chart46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6" Type="http://schemas.openxmlformats.org/officeDocument/2006/relationships/image" Target="../media/image1.png"/><Relationship Id="rId11" Type="http://schemas.openxmlformats.org/officeDocument/2006/relationships/chart" Target="../charts/chart50.xml"/><Relationship Id="rId5" Type="http://schemas.openxmlformats.org/officeDocument/2006/relationships/chart" Target="../charts/chart45.xml"/><Relationship Id="rId10" Type="http://schemas.openxmlformats.org/officeDocument/2006/relationships/chart" Target="../charts/chart49.xml"/><Relationship Id="rId4" Type="http://schemas.openxmlformats.org/officeDocument/2006/relationships/chart" Target="../charts/chart44.xml"/><Relationship Id="rId9" Type="http://schemas.openxmlformats.org/officeDocument/2006/relationships/chart" Target="../charts/chart48.xml"/></Relationships>
</file>

<file path=xl/drawings/_rels/drawing10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97.xml"/><Relationship Id="rId3" Type="http://schemas.openxmlformats.org/officeDocument/2006/relationships/chart" Target="../charts/chart493.xml"/><Relationship Id="rId7" Type="http://schemas.openxmlformats.org/officeDocument/2006/relationships/chart" Target="../charts/chart496.xml"/><Relationship Id="rId2" Type="http://schemas.openxmlformats.org/officeDocument/2006/relationships/chart" Target="../charts/chart492.xml"/><Relationship Id="rId1" Type="http://schemas.openxmlformats.org/officeDocument/2006/relationships/chart" Target="../charts/chart491.xml"/><Relationship Id="rId6" Type="http://schemas.openxmlformats.org/officeDocument/2006/relationships/image" Target="../media/image1.png"/><Relationship Id="rId11" Type="http://schemas.openxmlformats.org/officeDocument/2006/relationships/chart" Target="../charts/chart500.xml"/><Relationship Id="rId5" Type="http://schemas.openxmlformats.org/officeDocument/2006/relationships/chart" Target="../charts/chart495.xml"/><Relationship Id="rId10" Type="http://schemas.openxmlformats.org/officeDocument/2006/relationships/chart" Target="../charts/chart499.xml"/><Relationship Id="rId4" Type="http://schemas.openxmlformats.org/officeDocument/2006/relationships/chart" Target="../charts/chart494.xml"/><Relationship Id="rId9" Type="http://schemas.openxmlformats.org/officeDocument/2006/relationships/chart" Target="../charts/chart498.xml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7.xml"/><Relationship Id="rId3" Type="http://schemas.openxmlformats.org/officeDocument/2006/relationships/chart" Target="../charts/chart503.xml"/><Relationship Id="rId7" Type="http://schemas.openxmlformats.org/officeDocument/2006/relationships/chart" Target="../charts/chart506.xml"/><Relationship Id="rId2" Type="http://schemas.openxmlformats.org/officeDocument/2006/relationships/chart" Target="../charts/chart502.xml"/><Relationship Id="rId1" Type="http://schemas.openxmlformats.org/officeDocument/2006/relationships/chart" Target="../charts/chart501.xml"/><Relationship Id="rId6" Type="http://schemas.openxmlformats.org/officeDocument/2006/relationships/image" Target="../media/image1.png"/><Relationship Id="rId11" Type="http://schemas.openxmlformats.org/officeDocument/2006/relationships/chart" Target="../charts/chart510.xml"/><Relationship Id="rId5" Type="http://schemas.openxmlformats.org/officeDocument/2006/relationships/chart" Target="../charts/chart505.xml"/><Relationship Id="rId10" Type="http://schemas.openxmlformats.org/officeDocument/2006/relationships/chart" Target="../charts/chart509.xml"/><Relationship Id="rId4" Type="http://schemas.openxmlformats.org/officeDocument/2006/relationships/chart" Target="../charts/chart504.xml"/><Relationship Id="rId9" Type="http://schemas.openxmlformats.org/officeDocument/2006/relationships/chart" Target="../charts/chart508.xml"/></Relationships>
</file>

<file path=xl/drawings/_rels/drawing10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17.xml"/><Relationship Id="rId3" Type="http://schemas.openxmlformats.org/officeDocument/2006/relationships/chart" Target="../charts/chart513.xml"/><Relationship Id="rId7" Type="http://schemas.openxmlformats.org/officeDocument/2006/relationships/chart" Target="../charts/chart516.xml"/><Relationship Id="rId2" Type="http://schemas.openxmlformats.org/officeDocument/2006/relationships/chart" Target="../charts/chart512.xml"/><Relationship Id="rId1" Type="http://schemas.openxmlformats.org/officeDocument/2006/relationships/chart" Target="../charts/chart511.xml"/><Relationship Id="rId6" Type="http://schemas.openxmlformats.org/officeDocument/2006/relationships/image" Target="../media/image1.png"/><Relationship Id="rId11" Type="http://schemas.openxmlformats.org/officeDocument/2006/relationships/chart" Target="../charts/chart520.xml"/><Relationship Id="rId5" Type="http://schemas.openxmlformats.org/officeDocument/2006/relationships/chart" Target="../charts/chart515.xml"/><Relationship Id="rId10" Type="http://schemas.openxmlformats.org/officeDocument/2006/relationships/chart" Target="../charts/chart519.xml"/><Relationship Id="rId4" Type="http://schemas.openxmlformats.org/officeDocument/2006/relationships/chart" Target="../charts/chart514.xml"/><Relationship Id="rId9" Type="http://schemas.openxmlformats.org/officeDocument/2006/relationships/chart" Target="../charts/chart518.xml"/></Relationships>
</file>

<file path=xl/drawings/_rels/drawing10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7.xml"/><Relationship Id="rId3" Type="http://schemas.openxmlformats.org/officeDocument/2006/relationships/chart" Target="../charts/chart523.xml"/><Relationship Id="rId7" Type="http://schemas.openxmlformats.org/officeDocument/2006/relationships/chart" Target="../charts/chart526.xml"/><Relationship Id="rId2" Type="http://schemas.openxmlformats.org/officeDocument/2006/relationships/chart" Target="../charts/chart522.xml"/><Relationship Id="rId1" Type="http://schemas.openxmlformats.org/officeDocument/2006/relationships/chart" Target="../charts/chart521.xml"/><Relationship Id="rId6" Type="http://schemas.openxmlformats.org/officeDocument/2006/relationships/image" Target="../media/image1.png"/><Relationship Id="rId11" Type="http://schemas.openxmlformats.org/officeDocument/2006/relationships/chart" Target="../charts/chart530.xml"/><Relationship Id="rId5" Type="http://schemas.openxmlformats.org/officeDocument/2006/relationships/chart" Target="../charts/chart525.xml"/><Relationship Id="rId10" Type="http://schemas.openxmlformats.org/officeDocument/2006/relationships/chart" Target="../charts/chart529.xml"/><Relationship Id="rId4" Type="http://schemas.openxmlformats.org/officeDocument/2006/relationships/chart" Target="../charts/chart524.xml"/><Relationship Id="rId9" Type="http://schemas.openxmlformats.org/officeDocument/2006/relationships/chart" Target="../charts/chart528.xml"/></Relationships>
</file>

<file path=xl/drawings/_rels/drawing10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37.xml"/><Relationship Id="rId3" Type="http://schemas.openxmlformats.org/officeDocument/2006/relationships/chart" Target="../charts/chart533.xml"/><Relationship Id="rId7" Type="http://schemas.openxmlformats.org/officeDocument/2006/relationships/chart" Target="../charts/chart536.xml"/><Relationship Id="rId2" Type="http://schemas.openxmlformats.org/officeDocument/2006/relationships/chart" Target="../charts/chart532.xml"/><Relationship Id="rId1" Type="http://schemas.openxmlformats.org/officeDocument/2006/relationships/chart" Target="../charts/chart531.xml"/><Relationship Id="rId6" Type="http://schemas.openxmlformats.org/officeDocument/2006/relationships/image" Target="../media/image1.png"/><Relationship Id="rId11" Type="http://schemas.openxmlformats.org/officeDocument/2006/relationships/chart" Target="../charts/chart540.xml"/><Relationship Id="rId5" Type="http://schemas.openxmlformats.org/officeDocument/2006/relationships/chart" Target="../charts/chart535.xml"/><Relationship Id="rId10" Type="http://schemas.openxmlformats.org/officeDocument/2006/relationships/chart" Target="../charts/chart539.xml"/><Relationship Id="rId4" Type="http://schemas.openxmlformats.org/officeDocument/2006/relationships/chart" Target="../charts/chart534.xml"/><Relationship Id="rId9" Type="http://schemas.openxmlformats.org/officeDocument/2006/relationships/chart" Target="../charts/chart538.xml"/></Relationships>
</file>

<file path=xl/drawings/_rels/drawing1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47.xml"/><Relationship Id="rId3" Type="http://schemas.openxmlformats.org/officeDocument/2006/relationships/chart" Target="../charts/chart543.xml"/><Relationship Id="rId7" Type="http://schemas.openxmlformats.org/officeDocument/2006/relationships/chart" Target="../charts/chart546.xml"/><Relationship Id="rId2" Type="http://schemas.openxmlformats.org/officeDocument/2006/relationships/chart" Target="../charts/chart542.xml"/><Relationship Id="rId1" Type="http://schemas.openxmlformats.org/officeDocument/2006/relationships/chart" Target="../charts/chart541.xml"/><Relationship Id="rId6" Type="http://schemas.openxmlformats.org/officeDocument/2006/relationships/image" Target="../media/image1.png"/><Relationship Id="rId11" Type="http://schemas.openxmlformats.org/officeDocument/2006/relationships/chart" Target="../charts/chart550.xml"/><Relationship Id="rId5" Type="http://schemas.openxmlformats.org/officeDocument/2006/relationships/chart" Target="../charts/chart545.xml"/><Relationship Id="rId10" Type="http://schemas.openxmlformats.org/officeDocument/2006/relationships/chart" Target="../charts/chart549.xml"/><Relationship Id="rId4" Type="http://schemas.openxmlformats.org/officeDocument/2006/relationships/chart" Target="../charts/chart544.xml"/><Relationship Id="rId9" Type="http://schemas.openxmlformats.org/officeDocument/2006/relationships/chart" Target="../charts/chart548.xml"/></Relationships>
</file>

<file path=xl/drawings/_rels/drawing1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57.xml"/><Relationship Id="rId3" Type="http://schemas.openxmlformats.org/officeDocument/2006/relationships/chart" Target="../charts/chart553.xml"/><Relationship Id="rId7" Type="http://schemas.openxmlformats.org/officeDocument/2006/relationships/chart" Target="../charts/chart556.xml"/><Relationship Id="rId2" Type="http://schemas.openxmlformats.org/officeDocument/2006/relationships/chart" Target="../charts/chart552.xml"/><Relationship Id="rId1" Type="http://schemas.openxmlformats.org/officeDocument/2006/relationships/chart" Target="../charts/chart551.xml"/><Relationship Id="rId6" Type="http://schemas.openxmlformats.org/officeDocument/2006/relationships/image" Target="../media/image1.png"/><Relationship Id="rId11" Type="http://schemas.openxmlformats.org/officeDocument/2006/relationships/chart" Target="../charts/chart560.xml"/><Relationship Id="rId5" Type="http://schemas.openxmlformats.org/officeDocument/2006/relationships/chart" Target="../charts/chart555.xml"/><Relationship Id="rId10" Type="http://schemas.openxmlformats.org/officeDocument/2006/relationships/chart" Target="../charts/chart559.xml"/><Relationship Id="rId4" Type="http://schemas.openxmlformats.org/officeDocument/2006/relationships/chart" Target="../charts/chart554.xml"/><Relationship Id="rId9" Type="http://schemas.openxmlformats.org/officeDocument/2006/relationships/chart" Target="../charts/chart558.xml"/></Relationships>
</file>

<file path=xl/drawings/_rels/drawing1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7.xml"/><Relationship Id="rId3" Type="http://schemas.openxmlformats.org/officeDocument/2006/relationships/chart" Target="../charts/chart563.xml"/><Relationship Id="rId7" Type="http://schemas.openxmlformats.org/officeDocument/2006/relationships/chart" Target="../charts/chart566.xml"/><Relationship Id="rId2" Type="http://schemas.openxmlformats.org/officeDocument/2006/relationships/chart" Target="../charts/chart562.xml"/><Relationship Id="rId1" Type="http://schemas.openxmlformats.org/officeDocument/2006/relationships/chart" Target="../charts/chart561.xml"/><Relationship Id="rId6" Type="http://schemas.openxmlformats.org/officeDocument/2006/relationships/image" Target="../media/image1.png"/><Relationship Id="rId11" Type="http://schemas.openxmlformats.org/officeDocument/2006/relationships/chart" Target="../charts/chart570.xml"/><Relationship Id="rId5" Type="http://schemas.openxmlformats.org/officeDocument/2006/relationships/chart" Target="../charts/chart565.xml"/><Relationship Id="rId10" Type="http://schemas.openxmlformats.org/officeDocument/2006/relationships/chart" Target="../charts/chart569.xml"/><Relationship Id="rId4" Type="http://schemas.openxmlformats.org/officeDocument/2006/relationships/chart" Target="../charts/chart564.xml"/><Relationship Id="rId9" Type="http://schemas.openxmlformats.org/officeDocument/2006/relationships/chart" Target="../charts/chart568.xml"/></Relationships>
</file>

<file path=xl/drawings/_rels/drawing1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77.xml"/><Relationship Id="rId3" Type="http://schemas.openxmlformats.org/officeDocument/2006/relationships/chart" Target="../charts/chart573.xml"/><Relationship Id="rId7" Type="http://schemas.openxmlformats.org/officeDocument/2006/relationships/chart" Target="../charts/chart576.xml"/><Relationship Id="rId2" Type="http://schemas.openxmlformats.org/officeDocument/2006/relationships/chart" Target="../charts/chart572.xml"/><Relationship Id="rId1" Type="http://schemas.openxmlformats.org/officeDocument/2006/relationships/chart" Target="../charts/chart571.xml"/><Relationship Id="rId6" Type="http://schemas.openxmlformats.org/officeDocument/2006/relationships/image" Target="../media/image1.png"/><Relationship Id="rId11" Type="http://schemas.openxmlformats.org/officeDocument/2006/relationships/chart" Target="../charts/chart580.xml"/><Relationship Id="rId5" Type="http://schemas.openxmlformats.org/officeDocument/2006/relationships/chart" Target="../charts/chart575.xml"/><Relationship Id="rId10" Type="http://schemas.openxmlformats.org/officeDocument/2006/relationships/chart" Target="../charts/chart579.xml"/><Relationship Id="rId4" Type="http://schemas.openxmlformats.org/officeDocument/2006/relationships/chart" Target="../charts/chart574.xml"/><Relationship Id="rId9" Type="http://schemas.openxmlformats.org/officeDocument/2006/relationships/chart" Target="../charts/chart578.xml"/></Relationships>
</file>

<file path=xl/drawings/_rels/drawing1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87.xml"/><Relationship Id="rId3" Type="http://schemas.openxmlformats.org/officeDocument/2006/relationships/chart" Target="../charts/chart583.xml"/><Relationship Id="rId7" Type="http://schemas.openxmlformats.org/officeDocument/2006/relationships/chart" Target="../charts/chart586.xml"/><Relationship Id="rId2" Type="http://schemas.openxmlformats.org/officeDocument/2006/relationships/chart" Target="../charts/chart582.xml"/><Relationship Id="rId1" Type="http://schemas.openxmlformats.org/officeDocument/2006/relationships/chart" Target="../charts/chart581.xml"/><Relationship Id="rId6" Type="http://schemas.openxmlformats.org/officeDocument/2006/relationships/image" Target="../media/image1.png"/><Relationship Id="rId11" Type="http://schemas.openxmlformats.org/officeDocument/2006/relationships/chart" Target="../charts/chart590.xml"/><Relationship Id="rId5" Type="http://schemas.openxmlformats.org/officeDocument/2006/relationships/chart" Target="../charts/chart585.xml"/><Relationship Id="rId10" Type="http://schemas.openxmlformats.org/officeDocument/2006/relationships/chart" Target="../charts/chart589.xml"/><Relationship Id="rId4" Type="http://schemas.openxmlformats.org/officeDocument/2006/relationships/chart" Target="../charts/chart584.xml"/><Relationship Id="rId9" Type="http://schemas.openxmlformats.org/officeDocument/2006/relationships/chart" Target="../charts/chart588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7.xml"/><Relationship Id="rId3" Type="http://schemas.openxmlformats.org/officeDocument/2006/relationships/chart" Target="../charts/chart53.xml"/><Relationship Id="rId7" Type="http://schemas.openxmlformats.org/officeDocument/2006/relationships/chart" Target="../charts/chart56.xml"/><Relationship Id="rId2" Type="http://schemas.openxmlformats.org/officeDocument/2006/relationships/chart" Target="../charts/chart52.xml"/><Relationship Id="rId1" Type="http://schemas.openxmlformats.org/officeDocument/2006/relationships/chart" Target="../charts/chart51.xml"/><Relationship Id="rId6" Type="http://schemas.openxmlformats.org/officeDocument/2006/relationships/image" Target="../media/image1.png"/><Relationship Id="rId11" Type="http://schemas.openxmlformats.org/officeDocument/2006/relationships/chart" Target="../charts/chart60.xml"/><Relationship Id="rId5" Type="http://schemas.openxmlformats.org/officeDocument/2006/relationships/chart" Target="../charts/chart55.xml"/><Relationship Id="rId10" Type="http://schemas.openxmlformats.org/officeDocument/2006/relationships/chart" Target="../charts/chart59.xml"/><Relationship Id="rId4" Type="http://schemas.openxmlformats.org/officeDocument/2006/relationships/chart" Target="../charts/chart54.xml"/><Relationship Id="rId9" Type="http://schemas.openxmlformats.org/officeDocument/2006/relationships/chart" Target="../charts/chart58.xml"/></Relationships>
</file>

<file path=xl/drawings/_rels/drawing1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97.xml"/><Relationship Id="rId3" Type="http://schemas.openxmlformats.org/officeDocument/2006/relationships/chart" Target="../charts/chart593.xml"/><Relationship Id="rId7" Type="http://schemas.openxmlformats.org/officeDocument/2006/relationships/chart" Target="../charts/chart596.xml"/><Relationship Id="rId2" Type="http://schemas.openxmlformats.org/officeDocument/2006/relationships/chart" Target="../charts/chart592.xml"/><Relationship Id="rId1" Type="http://schemas.openxmlformats.org/officeDocument/2006/relationships/chart" Target="../charts/chart591.xml"/><Relationship Id="rId6" Type="http://schemas.openxmlformats.org/officeDocument/2006/relationships/image" Target="../media/image1.png"/><Relationship Id="rId11" Type="http://schemas.openxmlformats.org/officeDocument/2006/relationships/chart" Target="../charts/chart600.xml"/><Relationship Id="rId5" Type="http://schemas.openxmlformats.org/officeDocument/2006/relationships/chart" Target="../charts/chart595.xml"/><Relationship Id="rId10" Type="http://schemas.openxmlformats.org/officeDocument/2006/relationships/chart" Target="../charts/chart599.xml"/><Relationship Id="rId4" Type="http://schemas.openxmlformats.org/officeDocument/2006/relationships/chart" Target="../charts/chart594.xml"/><Relationship Id="rId9" Type="http://schemas.openxmlformats.org/officeDocument/2006/relationships/chart" Target="../charts/chart598.xml"/></Relationships>
</file>

<file path=xl/drawings/_rels/drawing1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7.xml"/><Relationship Id="rId3" Type="http://schemas.openxmlformats.org/officeDocument/2006/relationships/chart" Target="../charts/chart603.xml"/><Relationship Id="rId7" Type="http://schemas.openxmlformats.org/officeDocument/2006/relationships/chart" Target="../charts/chart606.xml"/><Relationship Id="rId2" Type="http://schemas.openxmlformats.org/officeDocument/2006/relationships/chart" Target="../charts/chart602.xml"/><Relationship Id="rId1" Type="http://schemas.openxmlformats.org/officeDocument/2006/relationships/chart" Target="../charts/chart601.xml"/><Relationship Id="rId6" Type="http://schemas.openxmlformats.org/officeDocument/2006/relationships/image" Target="../media/image1.png"/><Relationship Id="rId11" Type="http://schemas.openxmlformats.org/officeDocument/2006/relationships/chart" Target="../charts/chart610.xml"/><Relationship Id="rId5" Type="http://schemas.openxmlformats.org/officeDocument/2006/relationships/chart" Target="../charts/chart605.xml"/><Relationship Id="rId10" Type="http://schemas.openxmlformats.org/officeDocument/2006/relationships/chart" Target="../charts/chart609.xml"/><Relationship Id="rId4" Type="http://schemas.openxmlformats.org/officeDocument/2006/relationships/chart" Target="../charts/chart604.xml"/><Relationship Id="rId9" Type="http://schemas.openxmlformats.org/officeDocument/2006/relationships/chart" Target="../charts/chart608.xml"/></Relationships>
</file>

<file path=xl/drawings/_rels/drawing1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7.xml"/><Relationship Id="rId3" Type="http://schemas.openxmlformats.org/officeDocument/2006/relationships/chart" Target="../charts/chart613.xml"/><Relationship Id="rId7" Type="http://schemas.openxmlformats.org/officeDocument/2006/relationships/chart" Target="../charts/chart616.xml"/><Relationship Id="rId2" Type="http://schemas.openxmlformats.org/officeDocument/2006/relationships/chart" Target="../charts/chart612.xml"/><Relationship Id="rId1" Type="http://schemas.openxmlformats.org/officeDocument/2006/relationships/chart" Target="../charts/chart611.xml"/><Relationship Id="rId6" Type="http://schemas.openxmlformats.org/officeDocument/2006/relationships/image" Target="../media/image1.png"/><Relationship Id="rId11" Type="http://schemas.openxmlformats.org/officeDocument/2006/relationships/chart" Target="../charts/chart620.xml"/><Relationship Id="rId5" Type="http://schemas.openxmlformats.org/officeDocument/2006/relationships/chart" Target="../charts/chart615.xml"/><Relationship Id="rId10" Type="http://schemas.openxmlformats.org/officeDocument/2006/relationships/chart" Target="../charts/chart619.xml"/><Relationship Id="rId4" Type="http://schemas.openxmlformats.org/officeDocument/2006/relationships/chart" Target="../charts/chart614.xml"/><Relationship Id="rId9" Type="http://schemas.openxmlformats.org/officeDocument/2006/relationships/chart" Target="../charts/chart618.xml"/></Relationships>
</file>

<file path=xl/drawings/_rels/drawing12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27.xml"/><Relationship Id="rId3" Type="http://schemas.openxmlformats.org/officeDocument/2006/relationships/chart" Target="../charts/chart623.xml"/><Relationship Id="rId7" Type="http://schemas.openxmlformats.org/officeDocument/2006/relationships/chart" Target="../charts/chart626.xml"/><Relationship Id="rId2" Type="http://schemas.openxmlformats.org/officeDocument/2006/relationships/chart" Target="../charts/chart622.xml"/><Relationship Id="rId1" Type="http://schemas.openxmlformats.org/officeDocument/2006/relationships/chart" Target="../charts/chart621.xml"/><Relationship Id="rId6" Type="http://schemas.openxmlformats.org/officeDocument/2006/relationships/image" Target="../media/image1.png"/><Relationship Id="rId11" Type="http://schemas.openxmlformats.org/officeDocument/2006/relationships/chart" Target="../charts/chart630.xml"/><Relationship Id="rId5" Type="http://schemas.openxmlformats.org/officeDocument/2006/relationships/chart" Target="../charts/chart625.xml"/><Relationship Id="rId10" Type="http://schemas.openxmlformats.org/officeDocument/2006/relationships/chart" Target="../charts/chart629.xml"/><Relationship Id="rId4" Type="http://schemas.openxmlformats.org/officeDocument/2006/relationships/chart" Target="../charts/chart624.xml"/><Relationship Id="rId9" Type="http://schemas.openxmlformats.org/officeDocument/2006/relationships/chart" Target="../charts/chart628.xml"/></Relationships>
</file>

<file path=xl/drawings/_rels/drawing1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7.xml"/><Relationship Id="rId3" Type="http://schemas.openxmlformats.org/officeDocument/2006/relationships/chart" Target="../charts/chart633.xml"/><Relationship Id="rId7" Type="http://schemas.openxmlformats.org/officeDocument/2006/relationships/chart" Target="../charts/chart636.xml"/><Relationship Id="rId2" Type="http://schemas.openxmlformats.org/officeDocument/2006/relationships/chart" Target="../charts/chart632.xml"/><Relationship Id="rId1" Type="http://schemas.openxmlformats.org/officeDocument/2006/relationships/chart" Target="../charts/chart631.xml"/><Relationship Id="rId6" Type="http://schemas.openxmlformats.org/officeDocument/2006/relationships/image" Target="../media/image1.png"/><Relationship Id="rId11" Type="http://schemas.openxmlformats.org/officeDocument/2006/relationships/chart" Target="../charts/chart640.xml"/><Relationship Id="rId5" Type="http://schemas.openxmlformats.org/officeDocument/2006/relationships/chart" Target="../charts/chart635.xml"/><Relationship Id="rId10" Type="http://schemas.openxmlformats.org/officeDocument/2006/relationships/chart" Target="../charts/chart639.xml"/><Relationship Id="rId4" Type="http://schemas.openxmlformats.org/officeDocument/2006/relationships/chart" Target="../charts/chart634.xml"/><Relationship Id="rId9" Type="http://schemas.openxmlformats.org/officeDocument/2006/relationships/chart" Target="../charts/chart638.xml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47.xml"/><Relationship Id="rId3" Type="http://schemas.openxmlformats.org/officeDocument/2006/relationships/chart" Target="../charts/chart643.xml"/><Relationship Id="rId7" Type="http://schemas.openxmlformats.org/officeDocument/2006/relationships/chart" Target="../charts/chart646.xml"/><Relationship Id="rId2" Type="http://schemas.openxmlformats.org/officeDocument/2006/relationships/chart" Target="../charts/chart642.xml"/><Relationship Id="rId1" Type="http://schemas.openxmlformats.org/officeDocument/2006/relationships/chart" Target="../charts/chart641.xml"/><Relationship Id="rId6" Type="http://schemas.openxmlformats.org/officeDocument/2006/relationships/image" Target="../media/image1.png"/><Relationship Id="rId11" Type="http://schemas.openxmlformats.org/officeDocument/2006/relationships/chart" Target="../charts/chart650.xml"/><Relationship Id="rId5" Type="http://schemas.openxmlformats.org/officeDocument/2006/relationships/chart" Target="../charts/chart645.xml"/><Relationship Id="rId10" Type="http://schemas.openxmlformats.org/officeDocument/2006/relationships/chart" Target="../charts/chart649.xml"/><Relationship Id="rId4" Type="http://schemas.openxmlformats.org/officeDocument/2006/relationships/chart" Target="../charts/chart644.xml"/><Relationship Id="rId9" Type="http://schemas.openxmlformats.org/officeDocument/2006/relationships/chart" Target="../charts/chart648.xml"/></Relationships>
</file>

<file path=xl/drawings/_rels/drawing1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57.xml"/><Relationship Id="rId3" Type="http://schemas.openxmlformats.org/officeDocument/2006/relationships/chart" Target="../charts/chart653.xml"/><Relationship Id="rId7" Type="http://schemas.openxmlformats.org/officeDocument/2006/relationships/chart" Target="../charts/chart656.xml"/><Relationship Id="rId2" Type="http://schemas.openxmlformats.org/officeDocument/2006/relationships/chart" Target="../charts/chart652.xml"/><Relationship Id="rId1" Type="http://schemas.openxmlformats.org/officeDocument/2006/relationships/chart" Target="../charts/chart651.xml"/><Relationship Id="rId6" Type="http://schemas.openxmlformats.org/officeDocument/2006/relationships/image" Target="../media/image1.png"/><Relationship Id="rId11" Type="http://schemas.openxmlformats.org/officeDocument/2006/relationships/chart" Target="../charts/chart660.xml"/><Relationship Id="rId5" Type="http://schemas.openxmlformats.org/officeDocument/2006/relationships/chart" Target="../charts/chart655.xml"/><Relationship Id="rId10" Type="http://schemas.openxmlformats.org/officeDocument/2006/relationships/chart" Target="../charts/chart659.xml"/><Relationship Id="rId4" Type="http://schemas.openxmlformats.org/officeDocument/2006/relationships/chart" Target="../charts/chart654.xml"/><Relationship Id="rId9" Type="http://schemas.openxmlformats.org/officeDocument/2006/relationships/chart" Target="../charts/chart658.xml"/></Relationships>
</file>

<file path=xl/drawings/_rels/drawing13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67.xml"/><Relationship Id="rId3" Type="http://schemas.openxmlformats.org/officeDocument/2006/relationships/chart" Target="../charts/chart663.xml"/><Relationship Id="rId7" Type="http://schemas.openxmlformats.org/officeDocument/2006/relationships/chart" Target="../charts/chart666.xml"/><Relationship Id="rId2" Type="http://schemas.openxmlformats.org/officeDocument/2006/relationships/chart" Target="../charts/chart662.xml"/><Relationship Id="rId1" Type="http://schemas.openxmlformats.org/officeDocument/2006/relationships/chart" Target="../charts/chart661.xml"/><Relationship Id="rId6" Type="http://schemas.openxmlformats.org/officeDocument/2006/relationships/image" Target="../media/image1.png"/><Relationship Id="rId11" Type="http://schemas.openxmlformats.org/officeDocument/2006/relationships/chart" Target="../charts/chart670.xml"/><Relationship Id="rId5" Type="http://schemas.openxmlformats.org/officeDocument/2006/relationships/chart" Target="../charts/chart665.xml"/><Relationship Id="rId10" Type="http://schemas.openxmlformats.org/officeDocument/2006/relationships/chart" Target="../charts/chart669.xml"/><Relationship Id="rId4" Type="http://schemas.openxmlformats.org/officeDocument/2006/relationships/chart" Target="../charts/chart664.xml"/><Relationship Id="rId9" Type="http://schemas.openxmlformats.org/officeDocument/2006/relationships/chart" Target="../charts/chart668.xml"/></Relationships>
</file>

<file path=xl/drawings/_rels/drawing13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77.xml"/><Relationship Id="rId3" Type="http://schemas.openxmlformats.org/officeDocument/2006/relationships/chart" Target="../charts/chart673.xml"/><Relationship Id="rId7" Type="http://schemas.openxmlformats.org/officeDocument/2006/relationships/chart" Target="../charts/chart676.xml"/><Relationship Id="rId2" Type="http://schemas.openxmlformats.org/officeDocument/2006/relationships/chart" Target="../charts/chart672.xml"/><Relationship Id="rId1" Type="http://schemas.openxmlformats.org/officeDocument/2006/relationships/chart" Target="../charts/chart671.xml"/><Relationship Id="rId6" Type="http://schemas.openxmlformats.org/officeDocument/2006/relationships/image" Target="../media/image1.png"/><Relationship Id="rId11" Type="http://schemas.openxmlformats.org/officeDocument/2006/relationships/chart" Target="../charts/chart680.xml"/><Relationship Id="rId5" Type="http://schemas.openxmlformats.org/officeDocument/2006/relationships/chart" Target="../charts/chart675.xml"/><Relationship Id="rId10" Type="http://schemas.openxmlformats.org/officeDocument/2006/relationships/chart" Target="../charts/chart679.xml"/><Relationship Id="rId4" Type="http://schemas.openxmlformats.org/officeDocument/2006/relationships/chart" Target="../charts/chart674.xml"/><Relationship Id="rId9" Type="http://schemas.openxmlformats.org/officeDocument/2006/relationships/chart" Target="../charts/chart678.xml"/></Relationships>
</file>

<file path=xl/drawings/_rels/drawing13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7.xml"/><Relationship Id="rId3" Type="http://schemas.openxmlformats.org/officeDocument/2006/relationships/chart" Target="../charts/chart683.xml"/><Relationship Id="rId7" Type="http://schemas.openxmlformats.org/officeDocument/2006/relationships/chart" Target="../charts/chart686.xml"/><Relationship Id="rId2" Type="http://schemas.openxmlformats.org/officeDocument/2006/relationships/chart" Target="../charts/chart682.xml"/><Relationship Id="rId1" Type="http://schemas.openxmlformats.org/officeDocument/2006/relationships/chart" Target="../charts/chart681.xml"/><Relationship Id="rId6" Type="http://schemas.openxmlformats.org/officeDocument/2006/relationships/image" Target="../media/image1.png"/><Relationship Id="rId11" Type="http://schemas.openxmlformats.org/officeDocument/2006/relationships/chart" Target="../charts/chart690.xml"/><Relationship Id="rId5" Type="http://schemas.openxmlformats.org/officeDocument/2006/relationships/chart" Target="../charts/chart685.xml"/><Relationship Id="rId10" Type="http://schemas.openxmlformats.org/officeDocument/2006/relationships/chart" Target="../charts/chart689.xml"/><Relationship Id="rId4" Type="http://schemas.openxmlformats.org/officeDocument/2006/relationships/chart" Target="../charts/chart684.xml"/><Relationship Id="rId9" Type="http://schemas.openxmlformats.org/officeDocument/2006/relationships/chart" Target="../charts/chart688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7.xml"/><Relationship Id="rId3" Type="http://schemas.openxmlformats.org/officeDocument/2006/relationships/chart" Target="../charts/chart63.xml"/><Relationship Id="rId7" Type="http://schemas.openxmlformats.org/officeDocument/2006/relationships/chart" Target="../charts/chart66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image" Target="../media/image1.png"/><Relationship Id="rId11" Type="http://schemas.openxmlformats.org/officeDocument/2006/relationships/chart" Target="../charts/chart70.xml"/><Relationship Id="rId5" Type="http://schemas.openxmlformats.org/officeDocument/2006/relationships/chart" Target="../charts/chart65.xml"/><Relationship Id="rId10" Type="http://schemas.openxmlformats.org/officeDocument/2006/relationships/chart" Target="../charts/chart69.xml"/><Relationship Id="rId4" Type="http://schemas.openxmlformats.org/officeDocument/2006/relationships/chart" Target="../charts/chart64.xml"/><Relationship Id="rId9" Type="http://schemas.openxmlformats.org/officeDocument/2006/relationships/chart" Target="../charts/chart68.xml"/></Relationships>
</file>

<file path=xl/drawings/_rels/drawing14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97.xml"/><Relationship Id="rId3" Type="http://schemas.openxmlformats.org/officeDocument/2006/relationships/chart" Target="../charts/chart693.xml"/><Relationship Id="rId7" Type="http://schemas.openxmlformats.org/officeDocument/2006/relationships/chart" Target="../charts/chart696.xml"/><Relationship Id="rId2" Type="http://schemas.openxmlformats.org/officeDocument/2006/relationships/chart" Target="../charts/chart692.xml"/><Relationship Id="rId1" Type="http://schemas.openxmlformats.org/officeDocument/2006/relationships/chart" Target="../charts/chart691.xml"/><Relationship Id="rId6" Type="http://schemas.openxmlformats.org/officeDocument/2006/relationships/image" Target="../media/image1.png"/><Relationship Id="rId11" Type="http://schemas.openxmlformats.org/officeDocument/2006/relationships/chart" Target="../charts/chart700.xml"/><Relationship Id="rId5" Type="http://schemas.openxmlformats.org/officeDocument/2006/relationships/chart" Target="../charts/chart695.xml"/><Relationship Id="rId10" Type="http://schemas.openxmlformats.org/officeDocument/2006/relationships/chart" Target="../charts/chart699.xml"/><Relationship Id="rId4" Type="http://schemas.openxmlformats.org/officeDocument/2006/relationships/chart" Target="../charts/chart694.xml"/><Relationship Id="rId9" Type="http://schemas.openxmlformats.org/officeDocument/2006/relationships/chart" Target="../charts/chart698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7.xml"/><Relationship Id="rId3" Type="http://schemas.openxmlformats.org/officeDocument/2006/relationships/chart" Target="../charts/chart73.xml"/><Relationship Id="rId7" Type="http://schemas.openxmlformats.org/officeDocument/2006/relationships/chart" Target="../charts/chart76.xml"/><Relationship Id="rId2" Type="http://schemas.openxmlformats.org/officeDocument/2006/relationships/chart" Target="../charts/chart72.xml"/><Relationship Id="rId1" Type="http://schemas.openxmlformats.org/officeDocument/2006/relationships/chart" Target="../charts/chart71.xml"/><Relationship Id="rId6" Type="http://schemas.openxmlformats.org/officeDocument/2006/relationships/image" Target="../media/image1.png"/><Relationship Id="rId11" Type="http://schemas.openxmlformats.org/officeDocument/2006/relationships/chart" Target="../charts/chart80.xml"/><Relationship Id="rId5" Type="http://schemas.openxmlformats.org/officeDocument/2006/relationships/chart" Target="../charts/chart75.xml"/><Relationship Id="rId10" Type="http://schemas.openxmlformats.org/officeDocument/2006/relationships/chart" Target="../charts/chart79.xml"/><Relationship Id="rId4" Type="http://schemas.openxmlformats.org/officeDocument/2006/relationships/chart" Target="../charts/chart74.xml"/><Relationship Id="rId9" Type="http://schemas.openxmlformats.org/officeDocument/2006/relationships/chart" Target="../charts/chart78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7.xml"/><Relationship Id="rId3" Type="http://schemas.openxmlformats.org/officeDocument/2006/relationships/chart" Target="../charts/chart83.xml"/><Relationship Id="rId7" Type="http://schemas.openxmlformats.org/officeDocument/2006/relationships/chart" Target="../charts/chart86.xml"/><Relationship Id="rId2" Type="http://schemas.openxmlformats.org/officeDocument/2006/relationships/chart" Target="../charts/chart82.xml"/><Relationship Id="rId1" Type="http://schemas.openxmlformats.org/officeDocument/2006/relationships/chart" Target="../charts/chart81.xml"/><Relationship Id="rId6" Type="http://schemas.openxmlformats.org/officeDocument/2006/relationships/image" Target="../media/image1.png"/><Relationship Id="rId11" Type="http://schemas.openxmlformats.org/officeDocument/2006/relationships/chart" Target="../charts/chart90.xml"/><Relationship Id="rId5" Type="http://schemas.openxmlformats.org/officeDocument/2006/relationships/chart" Target="../charts/chart85.xml"/><Relationship Id="rId10" Type="http://schemas.openxmlformats.org/officeDocument/2006/relationships/chart" Target="../charts/chart89.xml"/><Relationship Id="rId4" Type="http://schemas.openxmlformats.org/officeDocument/2006/relationships/chart" Target="../charts/chart84.xml"/><Relationship Id="rId9" Type="http://schemas.openxmlformats.org/officeDocument/2006/relationships/chart" Target="../charts/chart88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3" Type="http://schemas.openxmlformats.org/officeDocument/2006/relationships/chart" Target="../charts/chart3.xml"/><Relationship Id="rId7" Type="http://schemas.openxmlformats.org/officeDocument/2006/relationships/chart" Target="../charts/chart6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1.png"/><Relationship Id="rId11" Type="http://schemas.openxmlformats.org/officeDocument/2006/relationships/chart" Target="../charts/chart10.xml"/><Relationship Id="rId5" Type="http://schemas.openxmlformats.org/officeDocument/2006/relationships/chart" Target="../charts/chart5.xml"/><Relationship Id="rId10" Type="http://schemas.openxmlformats.org/officeDocument/2006/relationships/chart" Target="../charts/chart9.xml"/><Relationship Id="rId4" Type="http://schemas.openxmlformats.org/officeDocument/2006/relationships/chart" Target="../charts/chart4.xml"/><Relationship Id="rId9" Type="http://schemas.openxmlformats.org/officeDocument/2006/relationships/chart" Target="../charts/chart8.xml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7.xml"/><Relationship Id="rId3" Type="http://schemas.openxmlformats.org/officeDocument/2006/relationships/chart" Target="../charts/chart93.xml"/><Relationship Id="rId7" Type="http://schemas.openxmlformats.org/officeDocument/2006/relationships/chart" Target="../charts/chart96.xml"/><Relationship Id="rId2" Type="http://schemas.openxmlformats.org/officeDocument/2006/relationships/chart" Target="../charts/chart92.xml"/><Relationship Id="rId1" Type="http://schemas.openxmlformats.org/officeDocument/2006/relationships/chart" Target="../charts/chart91.xml"/><Relationship Id="rId6" Type="http://schemas.openxmlformats.org/officeDocument/2006/relationships/image" Target="../media/image1.png"/><Relationship Id="rId11" Type="http://schemas.openxmlformats.org/officeDocument/2006/relationships/chart" Target="../charts/chart100.xml"/><Relationship Id="rId5" Type="http://schemas.openxmlformats.org/officeDocument/2006/relationships/chart" Target="../charts/chart95.xml"/><Relationship Id="rId10" Type="http://schemas.openxmlformats.org/officeDocument/2006/relationships/chart" Target="../charts/chart99.xml"/><Relationship Id="rId4" Type="http://schemas.openxmlformats.org/officeDocument/2006/relationships/chart" Target="../charts/chart94.xml"/><Relationship Id="rId9" Type="http://schemas.openxmlformats.org/officeDocument/2006/relationships/chart" Target="../charts/chart98.xml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3" Type="http://schemas.openxmlformats.org/officeDocument/2006/relationships/chart" Target="../charts/chart103.xml"/><Relationship Id="rId7" Type="http://schemas.openxmlformats.org/officeDocument/2006/relationships/chart" Target="../charts/chart106.xml"/><Relationship Id="rId2" Type="http://schemas.openxmlformats.org/officeDocument/2006/relationships/chart" Target="../charts/chart102.xml"/><Relationship Id="rId1" Type="http://schemas.openxmlformats.org/officeDocument/2006/relationships/chart" Target="../charts/chart101.xml"/><Relationship Id="rId6" Type="http://schemas.openxmlformats.org/officeDocument/2006/relationships/image" Target="../media/image1.png"/><Relationship Id="rId11" Type="http://schemas.openxmlformats.org/officeDocument/2006/relationships/chart" Target="../charts/chart110.xml"/><Relationship Id="rId5" Type="http://schemas.openxmlformats.org/officeDocument/2006/relationships/chart" Target="../charts/chart105.xml"/><Relationship Id="rId10" Type="http://schemas.openxmlformats.org/officeDocument/2006/relationships/chart" Target="../charts/chart109.xml"/><Relationship Id="rId4" Type="http://schemas.openxmlformats.org/officeDocument/2006/relationships/chart" Target="../charts/chart104.xml"/><Relationship Id="rId9" Type="http://schemas.openxmlformats.org/officeDocument/2006/relationships/chart" Target="../charts/chart108.xml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7.xml"/><Relationship Id="rId3" Type="http://schemas.openxmlformats.org/officeDocument/2006/relationships/chart" Target="../charts/chart113.xml"/><Relationship Id="rId7" Type="http://schemas.openxmlformats.org/officeDocument/2006/relationships/chart" Target="../charts/chart116.xml"/><Relationship Id="rId2" Type="http://schemas.openxmlformats.org/officeDocument/2006/relationships/chart" Target="../charts/chart112.xml"/><Relationship Id="rId1" Type="http://schemas.openxmlformats.org/officeDocument/2006/relationships/chart" Target="../charts/chart111.xml"/><Relationship Id="rId6" Type="http://schemas.openxmlformats.org/officeDocument/2006/relationships/image" Target="../media/image1.png"/><Relationship Id="rId11" Type="http://schemas.openxmlformats.org/officeDocument/2006/relationships/chart" Target="../charts/chart120.xml"/><Relationship Id="rId5" Type="http://schemas.openxmlformats.org/officeDocument/2006/relationships/chart" Target="../charts/chart115.xml"/><Relationship Id="rId10" Type="http://schemas.openxmlformats.org/officeDocument/2006/relationships/chart" Target="../charts/chart119.xml"/><Relationship Id="rId4" Type="http://schemas.openxmlformats.org/officeDocument/2006/relationships/chart" Target="../charts/chart114.xml"/><Relationship Id="rId9" Type="http://schemas.openxmlformats.org/officeDocument/2006/relationships/chart" Target="../charts/chart118.xml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7.xml"/><Relationship Id="rId3" Type="http://schemas.openxmlformats.org/officeDocument/2006/relationships/chart" Target="../charts/chart123.xml"/><Relationship Id="rId7" Type="http://schemas.openxmlformats.org/officeDocument/2006/relationships/chart" Target="../charts/chart126.xml"/><Relationship Id="rId2" Type="http://schemas.openxmlformats.org/officeDocument/2006/relationships/chart" Target="../charts/chart122.xml"/><Relationship Id="rId1" Type="http://schemas.openxmlformats.org/officeDocument/2006/relationships/chart" Target="../charts/chart121.xml"/><Relationship Id="rId6" Type="http://schemas.openxmlformats.org/officeDocument/2006/relationships/image" Target="../media/image1.png"/><Relationship Id="rId11" Type="http://schemas.openxmlformats.org/officeDocument/2006/relationships/chart" Target="../charts/chart130.xml"/><Relationship Id="rId5" Type="http://schemas.openxmlformats.org/officeDocument/2006/relationships/chart" Target="../charts/chart125.xml"/><Relationship Id="rId10" Type="http://schemas.openxmlformats.org/officeDocument/2006/relationships/chart" Target="../charts/chart129.xml"/><Relationship Id="rId4" Type="http://schemas.openxmlformats.org/officeDocument/2006/relationships/chart" Target="../charts/chart124.xml"/><Relationship Id="rId9" Type="http://schemas.openxmlformats.org/officeDocument/2006/relationships/chart" Target="../charts/chart128.xml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7.xml"/><Relationship Id="rId3" Type="http://schemas.openxmlformats.org/officeDocument/2006/relationships/chart" Target="../charts/chart133.xml"/><Relationship Id="rId7" Type="http://schemas.openxmlformats.org/officeDocument/2006/relationships/chart" Target="../charts/chart136.xml"/><Relationship Id="rId2" Type="http://schemas.openxmlformats.org/officeDocument/2006/relationships/chart" Target="../charts/chart132.xml"/><Relationship Id="rId1" Type="http://schemas.openxmlformats.org/officeDocument/2006/relationships/chart" Target="../charts/chart131.xml"/><Relationship Id="rId6" Type="http://schemas.openxmlformats.org/officeDocument/2006/relationships/image" Target="../media/image1.png"/><Relationship Id="rId11" Type="http://schemas.openxmlformats.org/officeDocument/2006/relationships/chart" Target="../charts/chart140.xml"/><Relationship Id="rId5" Type="http://schemas.openxmlformats.org/officeDocument/2006/relationships/chart" Target="../charts/chart135.xml"/><Relationship Id="rId10" Type="http://schemas.openxmlformats.org/officeDocument/2006/relationships/chart" Target="../charts/chart139.xml"/><Relationship Id="rId4" Type="http://schemas.openxmlformats.org/officeDocument/2006/relationships/chart" Target="../charts/chart134.xml"/><Relationship Id="rId9" Type="http://schemas.openxmlformats.org/officeDocument/2006/relationships/chart" Target="../charts/chart138.xml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7.xml"/><Relationship Id="rId3" Type="http://schemas.openxmlformats.org/officeDocument/2006/relationships/chart" Target="../charts/chart143.xml"/><Relationship Id="rId7" Type="http://schemas.openxmlformats.org/officeDocument/2006/relationships/chart" Target="../charts/chart146.xml"/><Relationship Id="rId2" Type="http://schemas.openxmlformats.org/officeDocument/2006/relationships/chart" Target="../charts/chart142.xml"/><Relationship Id="rId1" Type="http://schemas.openxmlformats.org/officeDocument/2006/relationships/chart" Target="../charts/chart141.xml"/><Relationship Id="rId6" Type="http://schemas.openxmlformats.org/officeDocument/2006/relationships/image" Target="../media/image1.png"/><Relationship Id="rId11" Type="http://schemas.openxmlformats.org/officeDocument/2006/relationships/chart" Target="../charts/chart150.xml"/><Relationship Id="rId5" Type="http://schemas.openxmlformats.org/officeDocument/2006/relationships/chart" Target="../charts/chart145.xml"/><Relationship Id="rId10" Type="http://schemas.openxmlformats.org/officeDocument/2006/relationships/chart" Target="../charts/chart149.xml"/><Relationship Id="rId4" Type="http://schemas.openxmlformats.org/officeDocument/2006/relationships/chart" Target="../charts/chart144.xml"/><Relationship Id="rId9" Type="http://schemas.openxmlformats.org/officeDocument/2006/relationships/chart" Target="../charts/chart148.xml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7.xml"/><Relationship Id="rId3" Type="http://schemas.openxmlformats.org/officeDocument/2006/relationships/chart" Target="../charts/chart153.xml"/><Relationship Id="rId7" Type="http://schemas.openxmlformats.org/officeDocument/2006/relationships/chart" Target="../charts/chart156.xml"/><Relationship Id="rId2" Type="http://schemas.openxmlformats.org/officeDocument/2006/relationships/chart" Target="../charts/chart152.xml"/><Relationship Id="rId1" Type="http://schemas.openxmlformats.org/officeDocument/2006/relationships/chart" Target="../charts/chart151.xml"/><Relationship Id="rId6" Type="http://schemas.openxmlformats.org/officeDocument/2006/relationships/image" Target="../media/image1.png"/><Relationship Id="rId11" Type="http://schemas.openxmlformats.org/officeDocument/2006/relationships/chart" Target="../charts/chart160.xml"/><Relationship Id="rId5" Type="http://schemas.openxmlformats.org/officeDocument/2006/relationships/chart" Target="../charts/chart155.xml"/><Relationship Id="rId10" Type="http://schemas.openxmlformats.org/officeDocument/2006/relationships/chart" Target="../charts/chart159.xml"/><Relationship Id="rId4" Type="http://schemas.openxmlformats.org/officeDocument/2006/relationships/chart" Target="../charts/chart154.xml"/><Relationship Id="rId9" Type="http://schemas.openxmlformats.org/officeDocument/2006/relationships/chart" Target="../charts/chart158.xml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7.xml"/><Relationship Id="rId3" Type="http://schemas.openxmlformats.org/officeDocument/2006/relationships/chart" Target="../charts/chart163.xml"/><Relationship Id="rId7" Type="http://schemas.openxmlformats.org/officeDocument/2006/relationships/chart" Target="../charts/chart166.xml"/><Relationship Id="rId2" Type="http://schemas.openxmlformats.org/officeDocument/2006/relationships/chart" Target="../charts/chart162.xml"/><Relationship Id="rId1" Type="http://schemas.openxmlformats.org/officeDocument/2006/relationships/chart" Target="../charts/chart161.xml"/><Relationship Id="rId6" Type="http://schemas.openxmlformats.org/officeDocument/2006/relationships/image" Target="../media/image1.png"/><Relationship Id="rId11" Type="http://schemas.openxmlformats.org/officeDocument/2006/relationships/chart" Target="../charts/chart170.xml"/><Relationship Id="rId5" Type="http://schemas.openxmlformats.org/officeDocument/2006/relationships/chart" Target="../charts/chart165.xml"/><Relationship Id="rId10" Type="http://schemas.openxmlformats.org/officeDocument/2006/relationships/chart" Target="../charts/chart169.xml"/><Relationship Id="rId4" Type="http://schemas.openxmlformats.org/officeDocument/2006/relationships/chart" Target="../charts/chart164.xml"/><Relationship Id="rId9" Type="http://schemas.openxmlformats.org/officeDocument/2006/relationships/chart" Target="../charts/chart168.xml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7.xml"/><Relationship Id="rId3" Type="http://schemas.openxmlformats.org/officeDocument/2006/relationships/chart" Target="../charts/chart173.xml"/><Relationship Id="rId7" Type="http://schemas.openxmlformats.org/officeDocument/2006/relationships/chart" Target="../charts/chart176.xml"/><Relationship Id="rId2" Type="http://schemas.openxmlformats.org/officeDocument/2006/relationships/chart" Target="../charts/chart172.xml"/><Relationship Id="rId1" Type="http://schemas.openxmlformats.org/officeDocument/2006/relationships/chart" Target="../charts/chart171.xml"/><Relationship Id="rId6" Type="http://schemas.openxmlformats.org/officeDocument/2006/relationships/image" Target="../media/image1.png"/><Relationship Id="rId11" Type="http://schemas.openxmlformats.org/officeDocument/2006/relationships/chart" Target="../charts/chart180.xml"/><Relationship Id="rId5" Type="http://schemas.openxmlformats.org/officeDocument/2006/relationships/chart" Target="../charts/chart175.xml"/><Relationship Id="rId10" Type="http://schemas.openxmlformats.org/officeDocument/2006/relationships/chart" Target="../charts/chart179.xml"/><Relationship Id="rId4" Type="http://schemas.openxmlformats.org/officeDocument/2006/relationships/chart" Target="../charts/chart174.xml"/><Relationship Id="rId9" Type="http://schemas.openxmlformats.org/officeDocument/2006/relationships/chart" Target="../charts/chart178.xml"/></Relationships>
</file>

<file path=xl/drawings/_rels/drawing3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7.xml"/><Relationship Id="rId3" Type="http://schemas.openxmlformats.org/officeDocument/2006/relationships/chart" Target="../charts/chart183.xml"/><Relationship Id="rId7" Type="http://schemas.openxmlformats.org/officeDocument/2006/relationships/chart" Target="../charts/chart186.xml"/><Relationship Id="rId2" Type="http://schemas.openxmlformats.org/officeDocument/2006/relationships/chart" Target="../charts/chart182.xml"/><Relationship Id="rId1" Type="http://schemas.openxmlformats.org/officeDocument/2006/relationships/chart" Target="../charts/chart181.xml"/><Relationship Id="rId6" Type="http://schemas.openxmlformats.org/officeDocument/2006/relationships/image" Target="../media/image1.png"/><Relationship Id="rId11" Type="http://schemas.openxmlformats.org/officeDocument/2006/relationships/chart" Target="../charts/chart190.xml"/><Relationship Id="rId5" Type="http://schemas.openxmlformats.org/officeDocument/2006/relationships/chart" Target="../charts/chart185.xml"/><Relationship Id="rId10" Type="http://schemas.openxmlformats.org/officeDocument/2006/relationships/chart" Target="../charts/chart189.xml"/><Relationship Id="rId4" Type="http://schemas.openxmlformats.org/officeDocument/2006/relationships/chart" Target="../charts/chart184.xml"/><Relationship Id="rId9" Type="http://schemas.openxmlformats.org/officeDocument/2006/relationships/chart" Target="../charts/chart188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.xml"/><Relationship Id="rId3" Type="http://schemas.openxmlformats.org/officeDocument/2006/relationships/chart" Target="../charts/chart13.xml"/><Relationship Id="rId7" Type="http://schemas.openxmlformats.org/officeDocument/2006/relationships/chart" Target="../charts/chart16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image" Target="../media/image1.png"/><Relationship Id="rId11" Type="http://schemas.openxmlformats.org/officeDocument/2006/relationships/chart" Target="../charts/chart20.xml"/><Relationship Id="rId5" Type="http://schemas.openxmlformats.org/officeDocument/2006/relationships/chart" Target="../charts/chart15.xml"/><Relationship Id="rId10" Type="http://schemas.openxmlformats.org/officeDocument/2006/relationships/chart" Target="../charts/chart19.xml"/><Relationship Id="rId4" Type="http://schemas.openxmlformats.org/officeDocument/2006/relationships/chart" Target="../charts/chart14.xml"/><Relationship Id="rId9" Type="http://schemas.openxmlformats.org/officeDocument/2006/relationships/chart" Target="../charts/chart18.xml"/></Relationships>
</file>

<file path=xl/drawings/_rels/drawing4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7.xml"/><Relationship Id="rId3" Type="http://schemas.openxmlformats.org/officeDocument/2006/relationships/chart" Target="../charts/chart193.xml"/><Relationship Id="rId7" Type="http://schemas.openxmlformats.org/officeDocument/2006/relationships/chart" Target="../charts/chart196.xml"/><Relationship Id="rId2" Type="http://schemas.openxmlformats.org/officeDocument/2006/relationships/chart" Target="../charts/chart192.xml"/><Relationship Id="rId1" Type="http://schemas.openxmlformats.org/officeDocument/2006/relationships/chart" Target="../charts/chart191.xml"/><Relationship Id="rId6" Type="http://schemas.openxmlformats.org/officeDocument/2006/relationships/image" Target="../media/image1.png"/><Relationship Id="rId11" Type="http://schemas.openxmlformats.org/officeDocument/2006/relationships/chart" Target="../charts/chart200.xml"/><Relationship Id="rId5" Type="http://schemas.openxmlformats.org/officeDocument/2006/relationships/chart" Target="../charts/chart195.xml"/><Relationship Id="rId10" Type="http://schemas.openxmlformats.org/officeDocument/2006/relationships/chart" Target="../charts/chart199.xml"/><Relationship Id="rId4" Type="http://schemas.openxmlformats.org/officeDocument/2006/relationships/chart" Target="../charts/chart194.xml"/><Relationship Id="rId9" Type="http://schemas.openxmlformats.org/officeDocument/2006/relationships/chart" Target="../charts/chart198.xml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7.xml"/><Relationship Id="rId3" Type="http://schemas.openxmlformats.org/officeDocument/2006/relationships/chart" Target="../charts/chart203.xml"/><Relationship Id="rId7" Type="http://schemas.openxmlformats.org/officeDocument/2006/relationships/chart" Target="../charts/chart206.xml"/><Relationship Id="rId2" Type="http://schemas.openxmlformats.org/officeDocument/2006/relationships/chart" Target="../charts/chart202.xml"/><Relationship Id="rId1" Type="http://schemas.openxmlformats.org/officeDocument/2006/relationships/chart" Target="../charts/chart201.xml"/><Relationship Id="rId6" Type="http://schemas.openxmlformats.org/officeDocument/2006/relationships/image" Target="../media/image1.png"/><Relationship Id="rId11" Type="http://schemas.openxmlformats.org/officeDocument/2006/relationships/chart" Target="../charts/chart210.xml"/><Relationship Id="rId5" Type="http://schemas.openxmlformats.org/officeDocument/2006/relationships/chart" Target="../charts/chart205.xml"/><Relationship Id="rId10" Type="http://schemas.openxmlformats.org/officeDocument/2006/relationships/chart" Target="../charts/chart209.xml"/><Relationship Id="rId4" Type="http://schemas.openxmlformats.org/officeDocument/2006/relationships/chart" Target="../charts/chart204.xml"/><Relationship Id="rId9" Type="http://schemas.openxmlformats.org/officeDocument/2006/relationships/chart" Target="../charts/chart208.xml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7.xml"/><Relationship Id="rId3" Type="http://schemas.openxmlformats.org/officeDocument/2006/relationships/chart" Target="../charts/chart213.xml"/><Relationship Id="rId7" Type="http://schemas.openxmlformats.org/officeDocument/2006/relationships/chart" Target="../charts/chart216.xml"/><Relationship Id="rId2" Type="http://schemas.openxmlformats.org/officeDocument/2006/relationships/chart" Target="../charts/chart212.xml"/><Relationship Id="rId1" Type="http://schemas.openxmlformats.org/officeDocument/2006/relationships/chart" Target="../charts/chart211.xml"/><Relationship Id="rId6" Type="http://schemas.openxmlformats.org/officeDocument/2006/relationships/image" Target="../media/image1.png"/><Relationship Id="rId11" Type="http://schemas.openxmlformats.org/officeDocument/2006/relationships/chart" Target="../charts/chart220.xml"/><Relationship Id="rId5" Type="http://schemas.openxmlformats.org/officeDocument/2006/relationships/chart" Target="../charts/chart215.xml"/><Relationship Id="rId10" Type="http://schemas.openxmlformats.org/officeDocument/2006/relationships/chart" Target="../charts/chart219.xml"/><Relationship Id="rId4" Type="http://schemas.openxmlformats.org/officeDocument/2006/relationships/chart" Target="../charts/chart214.xml"/><Relationship Id="rId9" Type="http://schemas.openxmlformats.org/officeDocument/2006/relationships/chart" Target="../charts/chart218.xml"/></Relationships>
</file>

<file path=xl/drawings/_rels/drawing4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7.xml"/><Relationship Id="rId3" Type="http://schemas.openxmlformats.org/officeDocument/2006/relationships/chart" Target="../charts/chart223.xml"/><Relationship Id="rId7" Type="http://schemas.openxmlformats.org/officeDocument/2006/relationships/chart" Target="../charts/chart226.xml"/><Relationship Id="rId2" Type="http://schemas.openxmlformats.org/officeDocument/2006/relationships/chart" Target="../charts/chart222.xml"/><Relationship Id="rId1" Type="http://schemas.openxmlformats.org/officeDocument/2006/relationships/chart" Target="../charts/chart221.xml"/><Relationship Id="rId6" Type="http://schemas.openxmlformats.org/officeDocument/2006/relationships/image" Target="../media/image1.png"/><Relationship Id="rId11" Type="http://schemas.openxmlformats.org/officeDocument/2006/relationships/chart" Target="../charts/chart230.xml"/><Relationship Id="rId5" Type="http://schemas.openxmlformats.org/officeDocument/2006/relationships/chart" Target="../charts/chart225.xml"/><Relationship Id="rId10" Type="http://schemas.openxmlformats.org/officeDocument/2006/relationships/chart" Target="../charts/chart229.xml"/><Relationship Id="rId4" Type="http://schemas.openxmlformats.org/officeDocument/2006/relationships/chart" Target="../charts/chart224.xml"/><Relationship Id="rId9" Type="http://schemas.openxmlformats.org/officeDocument/2006/relationships/chart" Target="../charts/chart228.xml"/></Relationships>
</file>

<file path=xl/drawings/_rels/drawing4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7.xml"/><Relationship Id="rId3" Type="http://schemas.openxmlformats.org/officeDocument/2006/relationships/chart" Target="../charts/chart233.xml"/><Relationship Id="rId7" Type="http://schemas.openxmlformats.org/officeDocument/2006/relationships/chart" Target="../charts/chart236.xml"/><Relationship Id="rId2" Type="http://schemas.openxmlformats.org/officeDocument/2006/relationships/chart" Target="../charts/chart232.xml"/><Relationship Id="rId1" Type="http://schemas.openxmlformats.org/officeDocument/2006/relationships/chart" Target="../charts/chart231.xml"/><Relationship Id="rId6" Type="http://schemas.openxmlformats.org/officeDocument/2006/relationships/image" Target="../media/image1.png"/><Relationship Id="rId11" Type="http://schemas.openxmlformats.org/officeDocument/2006/relationships/chart" Target="../charts/chart240.xml"/><Relationship Id="rId5" Type="http://schemas.openxmlformats.org/officeDocument/2006/relationships/chart" Target="../charts/chart235.xml"/><Relationship Id="rId10" Type="http://schemas.openxmlformats.org/officeDocument/2006/relationships/chart" Target="../charts/chart239.xml"/><Relationship Id="rId4" Type="http://schemas.openxmlformats.org/officeDocument/2006/relationships/chart" Target="../charts/chart234.xml"/><Relationship Id="rId9" Type="http://schemas.openxmlformats.org/officeDocument/2006/relationships/chart" Target="../charts/chart238.xml"/></Relationships>
</file>

<file path=xl/drawings/_rels/drawing5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7.xml"/><Relationship Id="rId3" Type="http://schemas.openxmlformats.org/officeDocument/2006/relationships/chart" Target="../charts/chart243.xml"/><Relationship Id="rId7" Type="http://schemas.openxmlformats.org/officeDocument/2006/relationships/chart" Target="../charts/chart246.xml"/><Relationship Id="rId2" Type="http://schemas.openxmlformats.org/officeDocument/2006/relationships/chart" Target="../charts/chart242.xml"/><Relationship Id="rId1" Type="http://schemas.openxmlformats.org/officeDocument/2006/relationships/chart" Target="../charts/chart241.xml"/><Relationship Id="rId6" Type="http://schemas.openxmlformats.org/officeDocument/2006/relationships/image" Target="../media/image1.png"/><Relationship Id="rId11" Type="http://schemas.openxmlformats.org/officeDocument/2006/relationships/chart" Target="../charts/chart250.xml"/><Relationship Id="rId5" Type="http://schemas.openxmlformats.org/officeDocument/2006/relationships/chart" Target="../charts/chart245.xml"/><Relationship Id="rId10" Type="http://schemas.openxmlformats.org/officeDocument/2006/relationships/chart" Target="../charts/chart249.xml"/><Relationship Id="rId4" Type="http://schemas.openxmlformats.org/officeDocument/2006/relationships/chart" Target="../charts/chart244.xml"/><Relationship Id="rId9" Type="http://schemas.openxmlformats.org/officeDocument/2006/relationships/chart" Target="../charts/chart248.xml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57.xml"/><Relationship Id="rId3" Type="http://schemas.openxmlformats.org/officeDocument/2006/relationships/chart" Target="../charts/chart253.xml"/><Relationship Id="rId7" Type="http://schemas.openxmlformats.org/officeDocument/2006/relationships/chart" Target="../charts/chart256.xml"/><Relationship Id="rId2" Type="http://schemas.openxmlformats.org/officeDocument/2006/relationships/chart" Target="../charts/chart252.xml"/><Relationship Id="rId1" Type="http://schemas.openxmlformats.org/officeDocument/2006/relationships/chart" Target="../charts/chart251.xml"/><Relationship Id="rId6" Type="http://schemas.openxmlformats.org/officeDocument/2006/relationships/image" Target="../media/image1.png"/><Relationship Id="rId11" Type="http://schemas.openxmlformats.org/officeDocument/2006/relationships/chart" Target="../charts/chart260.xml"/><Relationship Id="rId5" Type="http://schemas.openxmlformats.org/officeDocument/2006/relationships/chart" Target="../charts/chart255.xml"/><Relationship Id="rId10" Type="http://schemas.openxmlformats.org/officeDocument/2006/relationships/chart" Target="../charts/chart259.xml"/><Relationship Id="rId4" Type="http://schemas.openxmlformats.org/officeDocument/2006/relationships/chart" Target="../charts/chart254.xml"/><Relationship Id="rId9" Type="http://schemas.openxmlformats.org/officeDocument/2006/relationships/chart" Target="../charts/chart258.xml"/></Relationships>
</file>

<file path=xl/drawings/_rels/drawing5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7.xml"/><Relationship Id="rId3" Type="http://schemas.openxmlformats.org/officeDocument/2006/relationships/chart" Target="../charts/chart263.xml"/><Relationship Id="rId7" Type="http://schemas.openxmlformats.org/officeDocument/2006/relationships/chart" Target="../charts/chart266.xml"/><Relationship Id="rId2" Type="http://schemas.openxmlformats.org/officeDocument/2006/relationships/chart" Target="../charts/chart262.xml"/><Relationship Id="rId1" Type="http://schemas.openxmlformats.org/officeDocument/2006/relationships/chart" Target="../charts/chart261.xml"/><Relationship Id="rId6" Type="http://schemas.openxmlformats.org/officeDocument/2006/relationships/image" Target="../media/image1.png"/><Relationship Id="rId11" Type="http://schemas.openxmlformats.org/officeDocument/2006/relationships/chart" Target="../charts/chart270.xml"/><Relationship Id="rId5" Type="http://schemas.openxmlformats.org/officeDocument/2006/relationships/chart" Target="../charts/chart265.xml"/><Relationship Id="rId10" Type="http://schemas.openxmlformats.org/officeDocument/2006/relationships/chart" Target="../charts/chart269.xml"/><Relationship Id="rId4" Type="http://schemas.openxmlformats.org/officeDocument/2006/relationships/chart" Target="../charts/chart264.xml"/><Relationship Id="rId9" Type="http://schemas.openxmlformats.org/officeDocument/2006/relationships/chart" Target="../charts/chart268.xml"/></Relationships>
</file>

<file path=xl/drawings/_rels/drawing5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77.xml"/><Relationship Id="rId3" Type="http://schemas.openxmlformats.org/officeDocument/2006/relationships/chart" Target="../charts/chart273.xml"/><Relationship Id="rId7" Type="http://schemas.openxmlformats.org/officeDocument/2006/relationships/chart" Target="../charts/chart276.xml"/><Relationship Id="rId2" Type="http://schemas.openxmlformats.org/officeDocument/2006/relationships/chart" Target="../charts/chart272.xml"/><Relationship Id="rId1" Type="http://schemas.openxmlformats.org/officeDocument/2006/relationships/chart" Target="../charts/chart271.xml"/><Relationship Id="rId6" Type="http://schemas.openxmlformats.org/officeDocument/2006/relationships/image" Target="../media/image1.png"/><Relationship Id="rId11" Type="http://schemas.openxmlformats.org/officeDocument/2006/relationships/chart" Target="../charts/chart280.xml"/><Relationship Id="rId5" Type="http://schemas.openxmlformats.org/officeDocument/2006/relationships/chart" Target="../charts/chart275.xml"/><Relationship Id="rId10" Type="http://schemas.openxmlformats.org/officeDocument/2006/relationships/chart" Target="../charts/chart279.xml"/><Relationship Id="rId4" Type="http://schemas.openxmlformats.org/officeDocument/2006/relationships/chart" Target="../charts/chart274.xml"/><Relationship Id="rId9" Type="http://schemas.openxmlformats.org/officeDocument/2006/relationships/chart" Target="../charts/chart278.xml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7.xml"/><Relationship Id="rId3" Type="http://schemas.openxmlformats.org/officeDocument/2006/relationships/chart" Target="../charts/chart283.xml"/><Relationship Id="rId7" Type="http://schemas.openxmlformats.org/officeDocument/2006/relationships/chart" Target="../charts/chart286.xml"/><Relationship Id="rId2" Type="http://schemas.openxmlformats.org/officeDocument/2006/relationships/chart" Target="../charts/chart282.xml"/><Relationship Id="rId1" Type="http://schemas.openxmlformats.org/officeDocument/2006/relationships/chart" Target="../charts/chart281.xml"/><Relationship Id="rId6" Type="http://schemas.openxmlformats.org/officeDocument/2006/relationships/image" Target="../media/image1.png"/><Relationship Id="rId11" Type="http://schemas.openxmlformats.org/officeDocument/2006/relationships/chart" Target="../charts/chart290.xml"/><Relationship Id="rId5" Type="http://schemas.openxmlformats.org/officeDocument/2006/relationships/chart" Target="../charts/chart285.xml"/><Relationship Id="rId10" Type="http://schemas.openxmlformats.org/officeDocument/2006/relationships/chart" Target="../charts/chart289.xml"/><Relationship Id="rId4" Type="http://schemas.openxmlformats.org/officeDocument/2006/relationships/chart" Target="../charts/chart284.xml"/><Relationship Id="rId9" Type="http://schemas.openxmlformats.org/officeDocument/2006/relationships/chart" Target="../charts/chart288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7.xml"/><Relationship Id="rId3" Type="http://schemas.openxmlformats.org/officeDocument/2006/relationships/chart" Target="../charts/chart23.xml"/><Relationship Id="rId7" Type="http://schemas.openxmlformats.org/officeDocument/2006/relationships/chart" Target="../charts/chart26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image" Target="../media/image1.png"/><Relationship Id="rId11" Type="http://schemas.openxmlformats.org/officeDocument/2006/relationships/chart" Target="../charts/chart30.xml"/><Relationship Id="rId5" Type="http://schemas.openxmlformats.org/officeDocument/2006/relationships/chart" Target="../charts/chart25.xml"/><Relationship Id="rId10" Type="http://schemas.openxmlformats.org/officeDocument/2006/relationships/chart" Target="../charts/chart29.xml"/><Relationship Id="rId4" Type="http://schemas.openxmlformats.org/officeDocument/2006/relationships/chart" Target="../charts/chart24.xml"/><Relationship Id="rId9" Type="http://schemas.openxmlformats.org/officeDocument/2006/relationships/chart" Target="../charts/chart28.xml"/></Relationships>
</file>

<file path=xl/drawings/_rels/drawing6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7.xml"/><Relationship Id="rId3" Type="http://schemas.openxmlformats.org/officeDocument/2006/relationships/chart" Target="../charts/chart293.xml"/><Relationship Id="rId7" Type="http://schemas.openxmlformats.org/officeDocument/2006/relationships/chart" Target="../charts/chart296.xml"/><Relationship Id="rId2" Type="http://schemas.openxmlformats.org/officeDocument/2006/relationships/chart" Target="../charts/chart292.xml"/><Relationship Id="rId1" Type="http://schemas.openxmlformats.org/officeDocument/2006/relationships/chart" Target="../charts/chart291.xml"/><Relationship Id="rId6" Type="http://schemas.openxmlformats.org/officeDocument/2006/relationships/image" Target="../media/image1.png"/><Relationship Id="rId11" Type="http://schemas.openxmlformats.org/officeDocument/2006/relationships/chart" Target="../charts/chart300.xml"/><Relationship Id="rId5" Type="http://schemas.openxmlformats.org/officeDocument/2006/relationships/chart" Target="../charts/chart295.xml"/><Relationship Id="rId10" Type="http://schemas.openxmlformats.org/officeDocument/2006/relationships/chart" Target="../charts/chart299.xml"/><Relationship Id="rId4" Type="http://schemas.openxmlformats.org/officeDocument/2006/relationships/chart" Target="../charts/chart294.xml"/><Relationship Id="rId9" Type="http://schemas.openxmlformats.org/officeDocument/2006/relationships/chart" Target="../charts/chart298.xml"/></Relationships>
</file>

<file path=xl/drawings/_rels/drawing6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7.xml"/><Relationship Id="rId3" Type="http://schemas.openxmlformats.org/officeDocument/2006/relationships/chart" Target="../charts/chart303.xml"/><Relationship Id="rId7" Type="http://schemas.openxmlformats.org/officeDocument/2006/relationships/chart" Target="../charts/chart306.xml"/><Relationship Id="rId2" Type="http://schemas.openxmlformats.org/officeDocument/2006/relationships/chart" Target="../charts/chart302.xml"/><Relationship Id="rId1" Type="http://schemas.openxmlformats.org/officeDocument/2006/relationships/chart" Target="../charts/chart301.xml"/><Relationship Id="rId6" Type="http://schemas.openxmlformats.org/officeDocument/2006/relationships/image" Target="../media/image1.png"/><Relationship Id="rId11" Type="http://schemas.openxmlformats.org/officeDocument/2006/relationships/chart" Target="../charts/chart310.xml"/><Relationship Id="rId5" Type="http://schemas.openxmlformats.org/officeDocument/2006/relationships/chart" Target="../charts/chart305.xml"/><Relationship Id="rId10" Type="http://schemas.openxmlformats.org/officeDocument/2006/relationships/chart" Target="../charts/chart309.xml"/><Relationship Id="rId4" Type="http://schemas.openxmlformats.org/officeDocument/2006/relationships/chart" Target="../charts/chart304.xml"/><Relationship Id="rId9" Type="http://schemas.openxmlformats.org/officeDocument/2006/relationships/chart" Target="../charts/chart308.xml"/></Relationships>
</file>

<file path=xl/drawings/_rels/drawing6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7.xml"/><Relationship Id="rId3" Type="http://schemas.openxmlformats.org/officeDocument/2006/relationships/chart" Target="../charts/chart313.xml"/><Relationship Id="rId7" Type="http://schemas.openxmlformats.org/officeDocument/2006/relationships/chart" Target="../charts/chart316.xml"/><Relationship Id="rId2" Type="http://schemas.openxmlformats.org/officeDocument/2006/relationships/chart" Target="../charts/chart312.xml"/><Relationship Id="rId1" Type="http://schemas.openxmlformats.org/officeDocument/2006/relationships/chart" Target="../charts/chart311.xml"/><Relationship Id="rId6" Type="http://schemas.openxmlformats.org/officeDocument/2006/relationships/image" Target="../media/image1.png"/><Relationship Id="rId11" Type="http://schemas.openxmlformats.org/officeDocument/2006/relationships/chart" Target="../charts/chart320.xml"/><Relationship Id="rId5" Type="http://schemas.openxmlformats.org/officeDocument/2006/relationships/chart" Target="../charts/chart315.xml"/><Relationship Id="rId10" Type="http://schemas.openxmlformats.org/officeDocument/2006/relationships/chart" Target="../charts/chart319.xml"/><Relationship Id="rId4" Type="http://schemas.openxmlformats.org/officeDocument/2006/relationships/chart" Target="../charts/chart314.xml"/><Relationship Id="rId9" Type="http://schemas.openxmlformats.org/officeDocument/2006/relationships/chart" Target="../charts/chart318.xml"/></Relationships>
</file>

<file path=xl/drawings/_rels/drawing6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7.xml"/><Relationship Id="rId3" Type="http://schemas.openxmlformats.org/officeDocument/2006/relationships/chart" Target="../charts/chart323.xml"/><Relationship Id="rId7" Type="http://schemas.openxmlformats.org/officeDocument/2006/relationships/chart" Target="../charts/chart326.xml"/><Relationship Id="rId2" Type="http://schemas.openxmlformats.org/officeDocument/2006/relationships/chart" Target="../charts/chart322.xml"/><Relationship Id="rId1" Type="http://schemas.openxmlformats.org/officeDocument/2006/relationships/chart" Target="../charts/chart321.xml"/><Relationship Id="rId6" Type="http://schemas.openxmlformats.org/officeDocument/2006/relationships/image" Target="../media/image1.png"/><Relationship Id="rId11" Type="http://schemas.openxmlformats.org/officeDocument/2006/relationships/chart" Target="../charts/chart330.xml"/><Relationship Id="rId5" Type="http://schemas.openxmlformats.org/officeDocument/2006/relationships/chart" Target="../charts/chart325.xml"/><Relationship Id="rId10" Type="http://schemas.openxmlformats.org/officeDocument/2006/relationships/chart" Target="../charts/chart329.xml"/><Relationship Id="rId4" Type="http://schemas.openxmlformats.org/officeDocument/2006/relationships/chart" Target="../charts/chart324.xml"/><Relationship Id="rId9" Type="http://schemas.openxmlformats.org/officeDocument/2006/relationships/chart" Target="../charts/chart328.xml"/></Relationships>
</file>

<file path=xl/drawings/_rels/drawing6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7.xml"/><Relationship Id="rId3" Type="http://schemas.openxmlformats.org/officeDocument/2006/relationships/chart" Target="../charts/chart333.xml"/><Relationship Id="rId7" Type="http://schemas.openxmlformats.org/officeDocument/2006/relationships/chart" Target="../charts/chart336.xml"/><Relationship Id="rId2" Type="http://schemas.openxmlformats.org/officeDocument/2006/relationships/chart" Target="../charts/chart332.xml"/><Relationship Id="rId1" Type="http://schemas.openxmlformats.org/officeDocument/2006/relationships/chart" Target="../charts/chart331.xml"/><Relationship Id="rId6" Type="http://schemas.openxmlformats.org/officeDocument/2006/relationships/image" Target="../media/image1.png"/><Relationship Id="rId11" Type="http://schemas.openxmlformats.org/officeDocument/2006/relationships/chart" Target="../charts/chart340.xml"/><Relationship Id="rId5" Type="http://schemas.openxmlformats.org/officeDocument/2006/relationships/chart" Target="../charts/chart335.xml"/><Relationship Id="rId10" Type="http://schemas.openxmlformats.org/officeDocument/2006/relationships/chart" Target="../charts/chart339.xml"/><Relationship Id="rId4" Type="http://schemas.openxmlformats.org/officeDocument/2006/relationships/chart" Target="../charts/chart334.xml"/><Relationship Id="rId9" Type="http://schemas.openxmlformats.org/officeDocument/2006/relationships/chart" Target="../charts/chart338.xml"/></Relationships>
</file>

<file path=xl/drawings/_rels/drawing7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7.xml"/><Relationship Id="rId3" Type="http://schemas.openxmlformats.org/officeDocument/2006/relationships/chart" Target="../charts/chart343.xml"/><Relationship Id="rId7" Type="http://schemas.openxmlformats.org/officeDocument/2006/relationships/chart" Target="../charts/chart346.xml"/><Relationship Id="rId2" Type="http://schemas.openxmlformats.org/officeDocument/2006/relationships/chart" Target="../charts/chart342.xml"/><Relationship Id="rId1" Type="http://schemas.openxmlformats.org/officeDocument/2006/relationships/chart" Target="../charts/chart341.xml"/><Relationship Id="rId6" Type="http://schemas.openxmlformats.org/officeDocument/2006/relationships/image" Target="../media/image1.png"/><Relationship Id="rId11" Type="http://schemas.openxmlformats.org/officeDocument/2006/relationships/chart" Target="../charts/chart350.xml"/><Relationship Id="rId5" Type="http://schemas.openxmlformats.org/officeDocument/2006/relationships/chart" Target="../charts/chart345.xml"/><Relationship Id="rId10" Type="http://schemas.openxmlformats.org/officeDocument/2006/relationships/chart" Target="../charts/chart349.xml"/><Relationship Id="rId4" Type="http://schemas.openxmlformats.org/officeDocument/2006/relationships/chart" Target="../charts/chart344.xml"/><Relationship Id="rId9" Type="http://schemas.openxmlformats.org/officeDocument/2006/relationships/chart" Target="../charts/chart348.xml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7.xml"/><Relationship Id="rId3" Type="http://schemas.openxmlformats.org/officeDocument/2006/relationships/chart" Target="../charts/chart353.xml"/><Relationship Id="rId7" Type="http://schemas.openxmlformats.org/officeDocument/2006/relationships/chart" Target="../charts/chart356.xml"/><Relationship Id="rId2" Type="http://schemas.openxmlformats.org/officeDocument/2006/relationships/chart" Target="../charts/chart352.xml"/><Relationship Id="rId1" Type="http://schemas.openxmlformats.org/officeDocument/2006/relationships/chart" Target="../charts/chart351.xml"/><Relationship Id="rId6" Type="http://schemas.openxmlformats.org/officeDocument/2006/relationships/image" Target="../media/image1.png"/><Relationship Id="rId11" Type="http://schemas.openxmlformats.org/officeDocument/2006/relationships/chart" Target="../charts/chart360.xml"/><Relationship Id="rId5" Type="http://schemas.openxmlformats.org/officeDocument/2006/relationships/chart" Target="../charts/chart355.xml"/><Relationship Id="rId10" Type="http://schemas.openxmlformats.org/officeDocument/2006/relationships/chart" Target="../charts/chart359.xml"/><Relationship Id="rId4" Type="http://schemas.openxmlformats.org/officeDocument/2006/relationships/chart" Target="../charts/chart354.xml"/><Relationship Id="rId9" Type="http://schemas.openxmlformats.org/officeDocument/2006/relationships/chart" Target="../charts/chart358.xml"/></Relationships>
</file>

<file path=xl/drawings/_rels/drawing7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7.xml"/><Relationship Id="rId3" Type="http://schemas.openxmlformats.org/officeDocument/2006/relationships/chart" Target="../charts/chart363.xml"/><Relationship Id="rId7" Type="http://schemas.openxmlformats.org/officeDocument/2006/relationships/chart" Target="../charts/chart366.xml"/><Relationship Id="rId2" Type="http://schemas.openxmlformats.org/officeDocument/2006/relationships/chart" Target="../charts/chart362.xml"/><Relationship Id="rId1" Type="http://schemas.openxmlformats.org/officeDocument/2006/relationships/chart" Target="../charts/chart361.xml"/><Relationship Id="rId6" Type="http://schemas.openxmlformats.org/officeDocument/2006/relationships/image" Target="../media/image1.png"/><Relationship Id="rId11" Type="http://schemas.openxmlformats.org/officeDocument/2006/relationships/chart" Target="../charts/chart370.xml"/><Relationship Id="rId5" Type="http://schemas.openxmlformats.org/officeDocument/2006/relationships/chart" Target="../charts/chart365.xml"/><Relationship Id="rId10" Type="http://schemas.openxmlformats.org/officeDocument/2006/relationships/chart" Target="../charts/chart369.xml"/><Relationship Id="rId4" Type="http://schemas.openxmlformats.org/officeDocument/2006/relationships/chart" Target="../charts/chart364.xml"/><Relationship Id="rId9" Type="http://schemas.openxmlformats.org/officeDocument/2006/relationships/chart" Target="../charts/chart368.xml"/></Relationships>
</file>

<file path=xl/drawings/_rels/drawing7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7.xml"/><Relationship Id="rId3" Type="http://schemas.openxmlformats.org/officeDocument/2006/relationships/chart" Target="../charts/chart373.xml"/><Relationship Id="rId7" Type="http://schemas.openxmlformats.org/officeDocument/2006/relationships/chart" Target="../charts/chart376.xml"/><Relationship Id="rId2" Type="http://schemas.openxmlformats.org/officeDocument/2006/relationships/chart" Target="../charts/chart372.xml"/><Relationship Id="rId1" Type="http://schemas.openxmlformats.org/officeDocument/2006/relationships/chart" Target="../charts/chart371.xml"/><Relationship Id="rId6" Type="http://schemas.openxmlformats.org/officeDocument/2006/relationships/image" Target="../media/image1.png"/><Relationship Id="rId11" Type="http://schemas.openxmlformats.org/officeDocument/2006/relationships/chart" Target="../charts/chart380.xml"/><Relationship Id="rId5" Type="http://schemas.openxmlformats.org/officeDocument/2006/relationships/chart" Target="../charts/chart375.xml"/><Relationship Id="rId10" Type="http://schemas.openxmlformats.org/officeDocument/2006/relationships/chart" Target="../charts/chart379.xml"/><Relationship Id="rId4" Type="http://schemas.openxmlformats.org/officeDocument/2006/relationships/chart" Target="../charts/chart374.xml"/><Relationship Id="rId9" Type="http://schemas.openxmlformats.org/officeDocument/2006/relationships/chart" Target="../charts/chart378.xml"/></Relationships>
</file>

<file path=xl/drawings/_rels/drawing7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7.xml"/><Relationship Id="rId3" Type="http://schemas.openxmlformats.org/officeDocument/2006/relationships/chart" Target="../charts/chart383.xml"/><Relationship Id="rId7" Type="http://schemas.openxmlformats.org/officeDocument/2006/relationships/chart" Target="../charts/chart386.xml"/><Relationship Id="rId2" Type="http://schemas.openxmlformats.org/officeDocument/2006/relationships/chart" Target="../charts/chart382.xml"/><Relationship Id="rId1" Type="http://schemas.openxmlformats.org/officeDocument/2006/relationships/chart" Target="../charts/chart381.xml"/><Relationship Id="rId6" Type="http://schemas.openxmlformats.org/officeDocument/2006/relationships/image" Target="../media/image1.png"/><Relationship Id="rId11" Type="http://schemas.openxmlformats.org/officeDocument/2006/relationships/chart" Target="../charts/chart390.xml"/><Relationship Id="rId5" Type="http://schemas.openxmlformats.org/officeDocument/2006/relationships/chart" Target="../charts/chart385.xml"/><Relationship Id="rId10" Type="http://schemas.openxmlformats.org/officeDocument/2006/relationships/chart" Target="../charts/chart389.xml"/><Relationship Id="rId4" Type="http://schemas.openxmlformats.org/officeDocument/2006/relationships/chart" Target="../charts/chart384.xml"/><Relationship Id="rId9" Type="http://schemas.openxmlformats.org/officeDocument/2006/relationships/chart" Target="../charts/chart388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.xml"/><Relationship Id="rId3" Type="http://schemas.openxmlformats.org/officeDocument/2006/relationships/chart" Target="../charts/chart33.xml"/><Relationship Id="rId7" Type="http://schemas.openxmlformats.org/officeDocument/2006/relationships/chart" Target="../charts/chart36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6" Type="http://schemas.openxmlformats.org/officeDocument/2006/relationships/image" Target="../media/image1.png"/><Relationship Id="rId11" Type="http://schemas.openxmlformats.org/officeDocument/2006/relationships/chart" Target="../charts/chart40.xml"/><Relationship Id="rId5" Type="http://schemas.openxmlformats.org/officeDocument/2006/relationships/chart" Target="../charts/chart35.xml"/><Relationship Id="rId10" Type="http://schemas.openxmlformats.org/officeDocument/2006/relationships/chart" Target="../charts/chart39.xml"/><Relationship Id="rId4" Type="http://schemas.openxmlformats.org/officeDocument/2006/relationships/chart" Target="../charts/chart34.xml"/><Relationship Id="rId9" Type="http://schemas.openxmlformats.org/officeDocument/2006/relationships/chart" Target="../charts/chart38.xml"/></Relationships>
</file>

<file path=xl/drawings/_rels/drawing8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97.xml"/><Relationship Id="rId3" Type="http://schemas.openxmlformats.org/officeDocument/2006/relationships/chart" Target="../charts/chart393.xml"/><Relationship Id="rId7" Type="http://schemas.openxmlformats.org/officeDocument/2006/relationships/chart" Target="../charts/chart396.xml"/><Relationship Id="rId2" Type="http://schemas.openxmlformats.org/officeDocument/2006/relationships/chart" Target="../charts/chart392.xml"/><Relationship Id="rId1" Type="http://schemas.openxmlformats.org/officeDocument/2006/relationships/chart" Target="../charts/chart391.xml"/><Relationship Id="rId6" Type="http://schemas.openxmlformats.org/officeDocument/2006/relationships/image" Target="../media/image1.png"/><Relationship Id="rId11" Type="http://schemas.openxmlformats.org/officeDocument/2006/relationships/chart" Target="../charts/chart400.xml"/><Relationship Id="rId5" Type="http://schemas.openxmlformats.org/officeDocument/2006/relationships/chart" Target="../charts/chart395.xml"/><Relationship Id="rId10" Type="http://schemas.openxmlformats.org/officeDocument/2006/relationships/chart" Target="../charts/chart399.xml"/><Relationship Id="rId4" Type="http://schemas.openxmlformats.org/officeDocument/2006/relationships/chart" Target="../charts/chart394.xml"/><Relationship Id="rId9" Type="http://schemas.openxmlformats.org/officeDocument/2006/relationships/chart" Target="../charts/chart398.xml"/></Relationships>
</file>

<file path=xl/drawings/_rels/drawing8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07.xml"/><Relationship Id="rId3" Type="http://schemas.openxmlformats.org/officeDocument/2006/relationships/chart" Target="../charts/chart403.xml"/><Relationship Id="rId7" Type="http://schemas.openxmlformats.org/officeDocument/2006/relationships/chart" Target="../charts/chart406.xml"/><Relationship Id="rId2" Type="http://schemas.openxmlformats.org/officeDocument/2006/relationships/chart" Target="../charts/chart402.xml"/><Relationship Id="rId1" Type="http://schemas.openxmlformats.org/officeDocument/2006/relationships/chart" Target="../charts/chart401.xml"/><Relationship Id="rId6" Type="http://schemas.openxmlformats.org/officeDocument/2006/relationships/image" Target="../media/image1.png"/><Relationship Id="rId11" Type="http://schemas.openxmlformats.org/officeDocument/2006/relationships/chart" Target="../charts/chart410.xml"/><Relationship Id="rId5" Type="http://schemas.openxmlformats.org/officeDocument/2006/relationships/chart" Target="../charts/chart405.xml"/><Relationship Id="rId10" Type="http://schemas.openxmlformats.org/officeDocument/2006/relationships/chart" Target="../charts/chart409.xml"/><Relationship Id="rId4" Type="http://schemas.openxmlformats.org/officeDocument/2006/relationships/chart" Target="../charts/chart404.xml"/><Relationship Id="rId9" Type="http://schemas.openxmlformats.org/officeDocument/2006/relationships/chart" Target="../charts/chart408.xml"/></Relationships>
</file>

<file path=xl/drawings/_rels/drawing8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17.xml"/><Relationship Id="rId3" Type="http://schemas.openxmlformats.org/officeDocument/2006/relationships/chart" Target="../charts/chart413.xml"/><Relationship Id="rId7" Type="http://schemas.openxmlformats.org/officeDocument/2006/relationships/chart" Target="../charts/chart416.xml"/><Relationship Id="rId2" Type="http://schemas.openxmlformats.org/officeDocument/2006/relationships/chart" Target="../charts/chart412.xml"/><Relationship Id="rId1" Type="http://schemas.openxmlformats.org/officeDocument/2006/relationships/chart" Target="../charts/chart411.xml"/><Relationship Id="rId6" Type="http://schemas.openxmlformats.org/officeDocument/2006/relationships/image" Target="../media/image1.png"/><Relationship Id="rId11" Type="http://schemas.openxmlformats.org/officeDocument/2006/relationships/chart" Target="../charts/chart420.xml"/><Relationship Id="rId5" Type="http://schemas.openxmlformats.org/officeDocument/2006/relationships/chart" Target="../charts/chart415.xml"/><Relationship Id="rId10" Type="http://schemas.openxmlformats.org/officeDocument/2006/relationships/chart" Target="../charts/chart419.xml"/><Relationship Id="rId4" Type="http://schemas.openxmlformats.org/officeDocument/2006/relationships/chart" Target="../charts/chart414.xml"/><Relationship Id="rId9" Type="http://schemas.openxmlformats.org/officeDocument/2006/relationships/chart" Target="../charts/chart418.xml"/></Relationships>
</file>

<file path=xl/drawings/_rels/drawing8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27.xml"/><Relationship Id="rId3" Type="http://schemas.openxmlformats.org/officeDocument/2006/relationships/chart" Target="../charts/chart423.xml"/><Relationship Id="rId7" Type="http://schemas.openxmlformats.org/officeDocument/2006/relationships/chart" Target="../charts/chart426.xml"/><Relationship Id="rId2" Type="http://schemas.openxmlformats.org/officeDocument/2006/relationships/chart" Target="../charts/chart422.xml"/><Relationship Id="rId1" Type="http://schemas.openxmlformats.org/officeDocument/2006/relationships/chart" Target="../charts/chart421.xml"/><Relationship Id="rId6" Type="http://schemas.openxmlformats.org/officeDocument/2006/relationships/image" Target="../media/image1.png"/><Relationship Id="rId11" Type="http://schemas.openxmlformats.org/officeDocument/2006/relationships/chart" Target="../charts/chart430.xml"/><Relationship Id="rId5" Type="http://schemas.openxmlformats.org/officeDocument/2006/relationships/chart" Target="../charts/chart425.xml"/><Relationship Id="rId10" Type="http://schemas.openxmlformats.org/officeDocument/2006/relationships/chart" Target="../charts/chart429.xml"/><Relationship Id="rId4" Type="http://schemas.openxmlformats.org/officeDocument/2006/relationships/chart" Target="../charts/chart424.xml"/><Relationship Id="rId9" Type="http://schemas.openxmlformats.org/officeDocument/2006/relationships/chart" Target="../charts/chart428.xml"/></Relationships>
</file>

<file path=xl/drawings/_rels/drawing8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37.xml"/><Relationship Id="rId3" Type="http://schemas.openxmlformats.org/officeDocument/2006/relationships/chart" Target="../charts/chart433.xml"/><Relationship Id="rId7" Type="http://schemas.openxmlformats.org/officeDocument/2006/relationships/chart" Target="../charts/chart436.xml"/><Relationship Id="rId2" Type="http://schemas.openxmlformats.org/officeDocument/2006/relationships/chart" Target="../charts/chart432.xml"/><Relationship Id="rId1" Type="http://schemas.openxmlformats.org/officeDocument/2006/relationships/chart" Target="../charts/chart431.xml"/><Relationship Id="rId6" Type="http://schemas.openxmlformats.org/officeDocument/2006/relationships/image" Target="../media/image1.png"/><Relationship Id="rId11" Type="http://schemas.openxmlformats.org/officeDocument/2006/relationships/chart" Target="../charts/chart440.xml"/><Relationship Id="rId5" Type="http://schemas.openxmlformats.org/officeDocument/2006/relationships/chart" Target="../charts/chart435.xml"/><Relationship Id="rId10" Type="http://schemas.openxmlformats.org/officeDocument/2006/relationships/chart" Target="../charts/chart439.xml"/><Relationship Id="rId4" Type="http://schemas.openxmlformats.org/officeDocument/2006/relationships/chart" Target="../charts/chart434.xml"/><Relationship Id="rId9" Type="http://schemas.openxmlformats.org/officeDocument/2006/relationships/chart" Target="../charts/chart438.xml"/></Relationships>
</file>

<file path=xl/drawings/_rels/drawing9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7.xml"/><Relationship Id="rId3" Type="http://schemas.openxmlformats.org/officeDocument/2006/relationships/chart" Target="../charts/chart443.xml"/><Relationship Id="rId7" Type="http://schemas.openxmlformats.org/officeDocument/2006/relationships/chart" Target="../charts/chart446.xml"/><Relationship Id="rId2" Type="http://schemas.openxmlformats.org/officeDocument/2006/relationships/chart" Target="../charts/chart442.xml"/><Relationship Id="rId1" Type="http://schemas.openxmlformats.org/officeDocument/2006/relationships/chart" Target="../charts/chart441.xml"/><Relationship Id="rId6" Type="http://schemas.openxmlformats.org/officeDocument/2006/relationships/image" Target="../media/image1.png"/><Relationship Id="rId11" Type="http://schemas.openxmlformats.org/officeDocument/2006/relationships/chart" Target="../charts/chart450.xml"/><Relationship Id="rId5" Type="http://schemas.openxmlformats.org/officeDocument/2006/relationships/chart" Target="../charts/chart445.xml"/><Relationship Id="rId10" Type="http://schemas.openxmlformats.org/officeDocument/2006/relationships/chart" Target="../charts/chart449.xml"/><Relationship Id="rId4" Type="http://schemas.openxmlformats.org/officeDocument/2006/relationships/chart" Target="../charts/chart444.xml"/><Relationship Id="rId9" Type="http://schemas.openxmlformats.org/officeDocument/2006/relationships/chart" Target="../charts/chart448.xml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7.xml"/><Relationship Id="rId3" Type="http://schemas.openxmlformats.org/officeDocument/2006/relationships/chart" Target="../charts/chart453.xml"/><Relationship Id="rId7" Type="http://schemas.openxmlformats.org/officeDocument/2006/relationships/chart" Target="../charts/chart456.xml"/><Relationship Id="rId2" Type="http://schemas.openxmlformats.org/officeDocument/2006/relationships/chart" Target="../charts/chart452.xml"/><Relationship Id="rId1" Type="http://schemas.openxmlformats.org/officeDocument/2006/relationships/chart" Target="../charts/chart451.xml"/><Relationship Id="rId6" Type="http://schemas.openxmlformats.org/officeDocument/2006/relationships/image" Target="../media/image1.png"/><Relationship Id="rId11" Type="http://schemas.openxmlformats.org/officeDocument/2006/relationships/chart" Target="../charts/chart460.xml"/><Relationship Id="rId5" Type="http://schemas.openxmlformats.org/officeDocument/2006/relationships/chart" Target="../charts/chart455.xml"/><Relationship Id="rId10" Type="http://schemas.openxmlformats.org/officeDocument/2006/relationships/chart" Target="../charts/chart459.xml"/><Relationship Id="rId4" Type="http://schemas.openxmlformats.org/officeDocument/2006/relationships/chart" Target="../charts/chart454.xml"/><Relationship Id="rId9" Type="http://schemas.openxmlformats.org/officeDocument/2006/relationships/chart" Target="../charts/chart458.xml"/></Relationships>
</file>

<file path=xl/drawings/_rels/drawing9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67.xml"/><Relationship Id="rId3" Type="http://schemas.openxmlformats.org/officeDocument/2006/relationships/chart" Target="../charts/chart463.xml"/><Relationship Id="rId7" Type="http://schemas.openxmlformats.org/officeDocument/2006/relationships/chart" Target="../charts/chart466.xml"/><Relationship Id="rId2" Type="http://schemas.openxmlformats.org/officeDocument/2006/relationships/chart" Target="../charts/chart462.xml"/><Relationship Id="rId1" Type="http://schemas.openxmlformats.org/officeDocument/2006/relationships/chart" Target="../charts/chart461.xml"/><Relationship Id="rId6" Type="http://schemas.openxmlformats.org/officeDocument/2006/relationships/image" Target="../media/image1.png"/><Relationship Id="rId11" Type="http://schemas.openxmlformats.org/officeDocument/2006/relationships/chart" Target="../charts/chart470.xml"/><Relationship Id="rId5" Type="http://schemas.openxmlformats.org/officeDocument/2006/relationships/chart" Target="../charts/chart465.xml"/><Relationship Id="rId10" Type="http://schemas.openxmlformats.org/officeDocument/2006/relationships/chart" Target="../charts/chart469.xml"/><Relationship Id="rId4" Type="http://schemas.openxmlformats.org/officeDocument/2006/relationships/chart" Target="../charts/chart464.xml"/><Relationship Id="rId9" Type="http://schemas.openxmlformats.org/officeDocument/2006/relationships/chart" Target="../charts/chart468.xml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7.xml"/><Relationship Id="rId3" Type="http://schemas.openxmlformats.org/officeDocument/2006/relationships/chart" Target="../charts/chart473.xml"/><Relationship Id="rId7" Type="http://schemas.openxmlformats.org/officeDocument/2006/relationships/chart" Target="../charts/chart476.xml"/><Relationship Id="rId2" Type="http://schemas.openxmlformats.org/officeDocument/2006/relationships/chart" Target="../charts/chart472.xml"/><Relationship Id="rId1" Type="http://schemas.openxmlformats.org/officeDocument/2006/relationships/chart" Target="../charts/chart471.xml"/><Relationship Id="rId6" Type="http://schemas.openxmlformats.org/officeDocument/2006/relationships/image" Target="../media/image1.png"/><Relationship Id="rId11" Type="http://schemas.openxmlformats.org/officeDocument/2006/relationships/chart" Target="../charts/chart480.xml"/><Relationship Id="rId5" Type="http://schemas.openxmlformats.org/officeDocument/2006/relationships/chart" Target="../charts/chart475.xml"/><Relationship Id="rId10" Type="http://schemas.openxmlformats.org/officeDocument/2006/relationships/chart" Target="../charts/chart479.xml"/><Relationship Id="rId4" Type="http://schemas.openxmlformats.org/officeDocument/2006/relationships/chart" Target="../charts/chart474.xml"/><Relationship Id="rId9" Type="http://schemas.openxmlformats.org/officeDocument/2006/relationships/chart" Target="../charts/chart478.xml"/></Relationships>
</file>

<file path=xl/drawings/_rels/drawing9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87.xml"/><Relationship Id="rId3" Type="http://schemas.openxmlformats.org/officeDocument/2006/relationships/chart" Target="../charts/chart483.xml"/><Relationship Id="rId7" Type="http://schemas.openxmlformats.org/officeDocument/2006/relationships/chart" Target="../charts/chart486.xml"/><Relationship Id="rId2" Type="http://schemas.openxmlformats.org/officeDocument/2006/relationships/chart" Target="../charts/chart482.xml"/><Relationship Id="rId1" Type="http://schemas.openxmlformats.org/officeDocument/2006/relationships/chart" Target="../charts/chart481.xml"/><Relationship Id="rId6" Type="http://schemas.openxmlformats.org/officeDocument/2006/relationships/image" Target="../media/image1.png"/><Relationship Id="rId11" Type="http://schemas.openxmlformats.org/officeDocument/2006/relationships/chart" Target="../charts/chart490.xml"/><Relationship Id="rId5" Type="http://schemas.openxmlformats.org/officeDocument/2006/relationships/chart" Target="../charts/chart485.xml"/><Relationship Id="rId10" Type="http://schemas.openxmlformats.org/officeDocument/2006/relationships/chart" Target="../charts/chart489.xml"/><Relationship Id="rId4" Type="http://schemas.openxmlformats.org/officeDocument/2006/relationships/chart" Target="../charts/chart484.xml"/><Relationship Id="rId9" Type="http://schemas.openxmlformats.org/officeDocument/2006/relationships/chart" Target="../charts/chart48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28575</xdr:rowOff>
    </xdr:from>
    <xdr:to>
      <xdr:col>1</xdr:col>
      <xdr:colOff>323850</xdr:colOff>
      <xdr:row>0</xdr:row>
      <xdr:rowOff>723900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BB446B-4616-4E6E-91D5-CE434AB1E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8575"/>
          <a:ext cx="7429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8048922-8FC7-4EC0-BEEB-6175937B9F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BEBF5D4-531A-4FD7-917C-B5731B14F5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2F9796D-B4B2-4275-A1DD-C2AA39162E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B9884BB-4732-487F-B9EE-216E10855C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3837B21-9F52-4E11-A4EA-56E01AED1B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C2C1F50-CCDF-454C-A610-D291A03CE5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B94BCB7-7E1B-4DD1-B96C-CD2BDBD0BD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B2809F6-AD96-41FF-A8B3-0ABB84ECF9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B74257D-DA3A-4537-A44D-78DF00689B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3011B70-5D23-4285-9A1D-E28EF34FD7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D7DCEEB8-0F8F-4F7F-BD40-FE4F973773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AD034D0-B2A9-4089-B990-1E439AFEF8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302D06A-C2F7-45C7-818E-C6C9114B0D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0909BE9-2F33-497C-88FB-F6531F3AD0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C357670-E6B7-46B1-A9C6-4FA6214D06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2DAACD7-DEA7-48C8-9398-DE79FF7DBC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96C9A30-B112-46DB-8D0B-3266C5781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1080E36-A2A5-4923-8A89-FCD99F8D5C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12068D3-1280-4904-B6B9-8F12FE9075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EC92490-E6AE-40FC-8493-01EBD88B63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B01D95D-75FE-4A2D-9C82-777FCAA84A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C69B742-7AFC-40F0-BBDF-0D85F3C39C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C82C9AC-AEFB-4C0F-AD79-CA723EFF61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BC2126D-7C77-4425-8C4D-4F0CC8B6CC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B1C7C7E-2EC8-4A7F-91C0-113F7E430B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F3996DB-C2A8-4E95-8AA8-096C219DE0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66EED7F-8726-4224-8F78-32CA344F3C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835D48-B229-4201-B050-E22F0E1B9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CF30AB2-2E18-4FCB-8101-FF21A5E5DB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9626869-237D-4AF2-B0EB-EF6AAF2941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1F84B51B-F85A-4C2D-91D0-38C9625960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3185FF3-1F48-45DF-9CD9-7D67E5ECDB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CBDFE7D-AA4A-4F20-8063-FE183DA54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34443DE-7917-4899-AA29-5080625FFE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D678DA3-86C5-474B-9C0B-B4D15D6AEE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CDDD876-767C-4955-BA67-374D9642FE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BD750AF-8E73-487D-981C-3DD2AD4B7B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51EE5E0-87B7-4695-B1FF-C1718E717A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CC20241-C347-4F9F-AB5D-724F893B5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CCF5535-497C-4E8C-A466-EF8A42E9FF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0F1955F-2355-4766-A28A-DC681C4F63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B6041C6-5566-4BD0-BE51-D44C34963E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2E83992-84F3-441A-B73E-B34AC72882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53BDC77-0702-4797-860A-AC7BEA5599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9FED79B-DB83-44C0-B0D3-D3B142B1AA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3B49A31-EB96-421B-94B2-F09E18919E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EF87439-E11E-4344-AFDE-CA9FC83E64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B900C10-3A15-43AA-BDBE-7A497BD098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2088187-89E2-45EB-A815-55F81386F9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6D364C4-BE1E-4D1B-898E-DBBA34AAC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4883CE8-69FD-4C39-A661-85260D6DB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5467319-619D-4C0E-8730-76C2884BD3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676206A-2CDD-4E02-86A2-F76014C50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FB01097-AC35-4562-8469-158427E4F7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8D82F27-25A9-4667-8C29-E39DF7014E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ABCD0E1-A195-42F4-96A3-FEAD80455C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5911D1D-9FCA-4A92-831F-C52DD0D98F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C82C398-77BB-4B65-A505-8DFA3D5E4A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BB93D2D-297B-4FF5-A0AA-9E7915E49B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C5EBF90-7194-42CA-986A-05DC4A5827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8AF5CAB-E379-48A6-A75E-3A5781FF3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F1B0E8B-0289-4094-B1B2-9477899F79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EA5CDDE-CA59-42EF-90EC-833DC56B95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70B032A-5101-464F-AFD7-53D137C2F5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B63BA54-008B-4EF3-9521-3621243DF3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3B8753B-FACB-43B9-A875-C9B52FF439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F622001-AABB-4CED-BCB4-180985C2FF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0CE4632-21AF-4CF4-B5D0-8E8C2763E6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4F9058F-C6B2-4A04-BE18-3357492672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D8D7DC9-D612-4FDF-AE69-E327BBB42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D81AD9D-B89B-4055-9C60-4410D7B60D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63DBB0A-4CAE-4F85-9D60-2AB4AC2F6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9517616-82C8-4E4B-9AFC-B1C0AA1E6A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7F74514-39B1-4D96-9D11-A493649C4A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963BD31-A333-449D-865B-1D908AED9B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AE278B5-FBA8-405D-A914-C610D69774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4B090DAB-239D-4FD3-BBC3-5DCD6EEE29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25B16A4-5F69-4CF2-B75B-6A81F6382C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DFF84EB-D63B-464C-824D-974DAA97B4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E3D73A5-B721-47D2-BA65-1B8CA2D5D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11CC4B5-77C9-4918-9962-71F131385F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B2AD4F8-3C85-4300-836B-56A1F8E8FB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E4FB9EB-67D4-4E47-AB70-7D118EF88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2E08E12-831E-4E31-87AA-A9356DD031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3C48E9C-19EA-4C2B-9111-76567B881B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6571F43-B91E-4578-B870-4D398D6B6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4B6464F-1173-40F2-B165-54A9BCC0C6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D6EA9D6-5297-40EC-AF12-A4A894630E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8B37515-CDB8-4BBF-AB4E-E607CE2DD2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A64C741-A114-49E2-B4E9-04D7F5A20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D31FC75-5D9E-419C-BDA6-BE7BFAEC9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92B8E84-4F46-460A-839E-25FCB50D41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BFA010F-FEF5-49DE-A14E-472862E46C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5FD2C05-1821-40B0-BDA8-B2F8FFB61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ED0445D-2E83-4AA9-9765-BE201072E5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1DDBFF6-FB9C-47CF-A1B5-84D5881135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BDA7678-A045-4868-8893-15353F7338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07C97C3-3972-4D2E-98A5-56CFEE198C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F335C03-F9AA-4D61-9693-972884E349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DD20B93-6C70-4586-A18F-84B2335EF7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E2D6E10-AB63-4F2C-87F4-F23C111E29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EB29DF9-ADA9-4EC1-9CAE-834D6E93A4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BD0135-71FA-4B90-B4E6-CD1DCEBC41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2A8F3DF-5D20-4CA9-89DC-509AE9F458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7346274-1403-44A9-BFAB-159F86E4B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640DCE6-D496-4932-86E8-6A41702B55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BB245D1-7A3A-46EF-8521-8E68E03A3F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1D3F80B6-8A35-4AF6-813F-6A30E3D85F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464ED62-8B16-436F-ABC4-17E056A6BA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C821EFE-DEA6-4BC2-94B5-40C062681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DCACDF2-FA07-49B1-AF54-A642895DBB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BFA08ED-93D2-468F-8692-21FBD69761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2518E1F-E9CF-4504-A539-1C3BC5D301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F2F3F12-4EA6-4504-9D2C-4EED6A4971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07C90D9-9B6C-4B56-8E36-ADA71C410A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C4357C5-FC2A-41C0-8060-78DFC7246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C98A68A-AC4E-4519-95C5-132E216786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031F6EB-CD89-411D-B2B9-B46AB15BFC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3EB6D5E-C837-4905-9F9C-FF4E57BC30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8184877-08D9-4CEA-B53A-0B6760AD47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F99ECE7C-0A33-4A4C-B1D5-4F6F14C5AF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05598DE-5CDE-497A-98A1-0EB4FF886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1DB21DB-0F6F-4F3D-84A4-30AB8C2DC6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E701433-355D-476B-921A-676F0842EE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520195C-9DD7-4384-A719-C1C44C1376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72D142F-B6E5-416B-B2C3-F839683181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DF811A1-C131-493B-8885-44728862D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4DF13A4-3E00-4A3E-A198-A55EEB6A85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AB5FB14-9D6C-4311-8E17-80DFD0C56D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19B4589-E201-4069-BE35-254D732D5B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B721E32-996E-49D4-93C4-6235C87ECC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270397C-11F7-41CD-A1D8-7C31D44667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045F25E-55E0-4168-A2CD-972B4F2D24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7B5AFDF-8C91-49E7-A80B-1EC7C71B9A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1AD8D57-0F5A-4FA9-8293-B790CB507A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E03A75E-7C66-4EEC-B8DE-1ECC20BB4C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6D93324-3B04-4B09-A765-B59EA2710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D5A3120-C429-42C7-B30F-9CB9E3575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5622DC4-D883-41CA-A9DE-0700DE1670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FCE37B9-0387-4590-AB39-D9C0D2D4B6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AA58D02-2E1B-4E33-8192-4ABDAA9A5F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424D1A9-AC2F-4B30-91BD-EA69F2131B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578D8DF8-E866-491D-A243-98CD5C8E9D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C07A5FB-C1E8-4322-A777-8C02106B12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F79544C-7725-465D-8D8C-4421C347FB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80C955A-65E9-4042-95A3-D05C5BFD16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3AB6E81-F2E6-4284-9593-31D6E07D03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A943647-64B6-460E-9006-1F2763DB12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C179903-F8A4-4013-840D-447868A12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642D3D6-74BF-4E93-A19E-1E90268AE5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7D6DD5C-4F9B-4E2B-9352-8904498A66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41F3F9D-B38D-4567-87DE-B27D214630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44E30A1-CEEE-400C-BC59-BCED4853DA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7646EF5F-84F4-46EC-9A67-B2172D25E6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00000A0-65EA-45D8-AF50-B439D0AC7B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FEE978B-8D42-4CB8-A172-91D87CB17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8B117C1-8207-447D-88C1-97BCA49B07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A8D898B-A093-4919-9A94-912FE9ED40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132E4DD-6821-422E-A382-1E9C87FB56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3BA6622-7506-4FE6-89D2-23A33B5A7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2492427-152F-4D93-9E17-C9B973D168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702EDC2-428C-44E2-AB23-F3F5FFFD0C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7B2BDDC-060F-4336-B102-1A8C0169A3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399E53B-9913-47D3-A92E-CDB7B0BE4D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722B63FA-82E6-4924-BE14-E7F7C52D7D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64CF03E-FE98-4200-8FF7-FB8F34EEEA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95C5075-8BFF-48E6-BEE3-02CEE0F4E7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3BDE6B7-81FD-4317-BCC7-C3B335E2AE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6413817-BC23-4AAD-A7F2-E7A55524E3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558DC02-E01D-4679-BA6D-D9EB6ABCBB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87BE309-9DAE-4319-93FD-EAA604C47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87F5FEC-7C10-483B-90C0-4ED2525C10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AF6515F-54D8-40AB-8A3A-5DBB2BD6F0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D0F2CB5-A5F0-4E6B-8613-B143F008E6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AE1D74C-AD7E-4B3F-9FCF-603A932412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A5598B2-31C8-4943-97FB-520AD57EC1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1C99EB4-8377-4F73-A3C0-AAA5F2D30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A4082AD-AB09-4025-8F2C-BFF46BC1D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FB9CC41-DCA2-48C2-BE4C-B3FAFDC368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AA4A720-B63C-4AF8-9503-79313772B5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C5CABB8-E747-45C0-9BF1-4A1FCCBB25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1B9F75A-6973-4E93-B8CA-353148D2FC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BBD8B6A-50B9-4F41-A5EB-E41B84E5A3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4B2F237-5355-4498-A60C-B684F05DA5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760FB89-A4F8-42AD-9FFA-347F293553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59CA753-686A-4DB9-83D6-D3071E61A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165667A-9BFD-46A5-8129-A38155CD34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7F6A4E5-E6B4-4753-B44F-B92439B70B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85ABEDA-B303-45AC-95E2-49A88923AA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7E28150-23F1-454C-8B6F-F60246D76B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B53D438-A951-48C9-9347-611308AC3F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E82EFD3-0DC3-45EE-A52D-9A50342E78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434F4CB-5B27-44AA-91C0-2FA611254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FC05A97-EEFA-47C5-8574-D95DAD5B3D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A78530A-58C9-43CB-9C9C-C00BF03BF3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526144A-BAD7-4F47-9E42-7207F26044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8F30C09-2E06-42AE-915B-FC69A5238D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C022713-152F-413B-B600-7EE2AACBC0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B1CA128-1098-43CE-BCF0-1FF510262B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5661B05-E1F2-4D1B-A45A-7624DD844B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BF6DB18-B0E2-4078-B78C-15F7A348A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9FE5B32-ECA3-4AD8-90A6-CD6EFB787B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4DE4F79-DF34-494A-A8D1-65F0BFE304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D859C22-2558-4C8D-AB4F-E9DEDC2EC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3AB55B0-E8F4-461C-A1B1-265560BD7E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84FFB9E-FFE4-4783-BBED-2A969C6333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49FFDCF-E445-4FA6-B566-1AF8728B04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E831845-32B4-47F2-B8EF-815DEFBAC2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FEFFAEA-2B74-4F1C-8C01-044AA83826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DE6F914-2C58-4CAB-9C89-AE0136F56F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EC3AC53-C8B6-446F-81E7-CFFC04F3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10CA296-2163-4D61-807D-5475FA84BD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1B7019F-35B0-4244-A01F-475DEC376B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454505E-6E59-4B21-987F-7B507057B5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40185A6-3D99-47AF-B8E8-92C370C99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F56CE4D-11AF-4D9B-B35B-3F77EED8AF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CCD5EEE-91C9-4786-8D6F-6AB7A73559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E26FCAE-65A4-4D2E-B842-23AA9A7576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B771658-3BB4-4DE1-A493-837562B00E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FA64F41-9709-48E0-BE4B-39DAA73202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439557D-D62A-48B6-9AE8-AC78E3D6D4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2D0D6D2-EB38-42E1-8945-864D86C192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A83B378-41C7-49A1-8972-05FD83ACE2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CA3C5A4-2A69-4D39-9F89-91D2080B4E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D6B6DE4-8DAA-40C5-989F-46B24B4C08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0FC14F8-A2B5-425B-A82B-210E4ACE6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D4DCE60-4BF4-4DFB-8EAD-DFCC807F1C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C7E63D4-F2C3-4359-9BF4-FEB219C870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5D20EF8-04B8-4A3D-A8A0-A20A124B3C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57C7734-8D13-4E00-84E2-8236B725D9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10FA8A5-67C5-4D23-A96B-08EE7A5BD1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A80241B-00E2-4BC7-9C24-2BDE0DE961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74D5EFD-AB78-44EA-BEFC-04347ACAC7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CFEEC44-3BD3-4EE4-96A7-71CCCE1F63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EE66EF5-800B-4200-973B-F551AF4312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3F15A11-81B7-4111-8A39-06F3AB4138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49C89AF-BEAA-4AEE-8FA9-44692279A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FF408A2-ECAA-43C4-AA98-13FECCB92A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D78749F-187A-4548-9CE1-9BD8B27C20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E8A1404-BC04-4332-989F-1790723755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D50355C-54B6-4C7F-87B0-E5A01BBD07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4B8B7CB-B754-4F74-8A25-8D5F54D65A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B29A872-7805-4744-9C35-96BCF3A419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2A3BDB1-E7FC-48F1-9F59-B54B519198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D72CF9F-41DF-4551-8EA3-3A4AA6A395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9AB8A07-FD06-4F9C-B40B-2135BE3259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97C2AED-B4EA-4A95-A77F-3A4905AEF7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25B26EA-D46E-463B-8C6C-890E66E3E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FC0E3A2-7E1D-4077-A2DE-5D9394AF31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A453B14-9011-413F-87C3-278402798E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9DCBF2E-8D24-42BE-A909-C904413B9D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C389B29-9CDD-4A5C-8437-B6D4053281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596BBA02-B760-47E8-8B31-B99FD54B2F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F35CA68-50A5-4E8E-AF1D-3106506B8A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FD0F99E-B085-45EE-8F7C-F177A83F51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0888109-2AF1-4B62-847C-E68D75563C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D7F96CF-1E71-4C83-9362-CE5BB3D067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8F3228D-0D4D-428F-9D7E-5EE2F90B1F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1BF90FE-41BB-4383-A11F-EFC539DD0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C8DB244-7EBC-406F-800F-D74DBEE01B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A6CC263-F381-40FE-BE1E-FCD0F2EA90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3BBA392-89A3-4432-8FAF-78A417D50F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8D49ECF-E601-4421-8153-C0AEABC0D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5FBEDC4-875B-4A55-907B-33E628E54F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08DF6D3-1755-4C00-898F-D2D4AB86B3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AB33D40-DCDF-45E4-AC9A-810268357D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7272AD7-A0B0-4350-B77D-91FA45A84B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DD943EF-7216-4B71-AA0A-C36D0E3C57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ACB7FCE-E242-4B78-A31E-6858957172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48B04AD-7C71-485F-8BFF-6C60CA63C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4B00281-6234-4A09-8EF5-087B2AA880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DA52CDF-BBA5-4046-B32B-8B91EB0F16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BD53478-67AD-4474-BA68-A6E1A4D1FA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FEC3950-71F9-4ADE-BD9F-50226EDC7F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5D0EA64-B644-44DC-B917-6DA3AA2F3C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4EABB3F-7769-416F-B2BD-1731A59773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86564B8-9781-4A51-9F93-CD2F01E2CB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EAF53EE-C913-4710-BC66-4F1BB6CEB6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53F1BAD-A21E-4DC1-9294-907537CC3B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75FEC03-DE31-44A1-96AA-2CD977A272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6C8A251-5A1C-4291-B6A5-9A27AD4B7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E1DC81D-6BFB-4AAA-8322-D7871E70D4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9661AF9-7A0E-4C08-A2E0-05726B89F4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623548E-B100-4417-AD16-51C5D493F9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1F804FD-56FB-4F36-8C72-0735F3C3F0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E93FD39-52C4-40E3-8680-E1B6E32245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B112FB3-1338-4784-AA73-F32988918C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7AE1C43-61CE-40B9-B6F3-2149331E46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9C704D0-F980-4A61-AF97-F7887948BF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64349AB-98A2-4D51-9253-86890AF7AD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F4CEAC1-A26A-4E51-BB0B-9A046A9986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4073E1A-22F5-420C-ACBA-F0FD92D6C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0F350C3-297B-40D9-A438-6DD02B2070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DCDEB07-9667-42D2-B6D6-AF35883F3F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9D47F29-1773-4975-84EE-BFAD658FB4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9CCCC9D-5C6F-43A3-95BC-E5FE653D65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488171-525F-47CF-B7E7-03A368327E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3F73504-FA53-4203-9957-C60EB2B735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3F20B93-7E7E-4400-9029-50FAF75F03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966CA43-CB35-4B59-B1EB-901F004788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17A1870-090D-4858-8D5D-D3883ADC15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23FEC28-57C2-4585-8F27-1332623055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3A9D80D-2A58-486B-BB9C-7AA56D1ED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315A039-0B83-4C26-A702-DA0D9964E4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0E370CC-5262-4EFF-A87D-1524CF170C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3482CAB-7DEC-4439-8177-28B2402820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F744CFE-E63D-4279-A002-55302D3EA9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DDAB193-3E23-4D1B-BFEC-CA284B84C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334C01B-D035-4981-B68C-0C727E5D5C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E98D427-BF43-4F1C-A9AA-FCB08D4C93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2CEB7F4-ED4F-4B46-8337-887649757F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1DB7CA6-46FA-425F-B3D3-D8E30007DC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748D369-F1F2-4230-9A86-0274FB65CA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EB72F18-64B3-4AB9-A414-6CD9012A8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596AA1E-263A-45AB-B221-9F190D407C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2596B94-C298-494C-B795-818578A14F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1A54C42-41D7-4EF5-9B46-8180CADB70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B8C405F-B1B5-47CC-BD98-2096EC2E41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136450F-5E1B-4380-BF25-462E8F782B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5691060-A551-4214-9B8D-A3594CE58B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6B939B4-D05B-44FF-B02C-667D519226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488DDF9-54F3-4356-BDD9-CE0FA7E241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9CA3B13-A54B-4150-BC38-6B204934C0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C380DA0-EB34-484F-8C9B-33AC5DEF41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1D44474-2092-4684-8812-9B3BACCF1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734D2D2-10D5-4328-B1B7-B1E80FEC02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4903323-7A3E-4761-9043-17C61A65F9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31E141D-EDA0-4D39-8120-308B84A817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0FB2EDE-2B18-4C61-B872-49F7C4C27B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EC9347F-3136-4515-9EC8-1A6D286DAB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A229FE1-29A7-4EFE-B6E4-AFC4C28069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65FC157-6BE1-4D0A-B2FF-FAE9A5D9B8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F1E7E67-EFF1-42E3-AE4F-3886C28892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C1C1D25-0537-4858-9F1F-7A8B7E8C15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88DF720-C855-4248-A046-FBAD55C913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13B6165-0E30-47D1-91FA-8F1EFF0B8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961ACAB-562C-4A88-A39B-C35E4586F4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FA4C1D2-444B-451D-B2D7-DCC00FB1F3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16AC7ACE-9543-4ABE-ABA2-6630EB80FA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DBCF272-0010-421E-982B-1EDAB2BCF0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B4967AC-D2CD-4F07-9244-B3D15BF84B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20BB4DC-4818-40C4-A08B-AB6053B13C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C10C04E-E2FA-4956-A155-723A3BB698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3B0714A-F050-485D-A0D2-8E81EE385B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8ED8D1E-A048-4407-B71A-EEB0978384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005CF03-6837-40DA-B6CE-0A945B4269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D8D3C1A-9387-430C-AFFC-BF0361D9F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14EA01F-FC9F-442A-8EDC-858924E2AE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3C677BC-6284-418E-8B13-D642244A6C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508E6D2-AA9D-44F0-AA38-8BE1CD7E68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DDEE3B7-37B1-466C-A7C2-4581302D6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05A6800-ACCE-4BDB-A5AB-700287ABC1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AEE8450-104E-442B-AAA5-D4883A314A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DB8A541-39D9-46A6-BCE9-471091C9FD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EC23E1E-EFEA-4DEE-8A1E-9F9E7E37F6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2256B26-BBF4-454C-A6D4-E73CA9BDE7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61B7C7E-CA3B-44D5-95F9-3DE2C0E9D6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52FBF2D-2412-421D-8AE7-93655DAC2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B41EC4C-C46A-4A6B-A0CE-6D938B448B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AA2ABFF-BCDF-46F4-98FB-1D18E57281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0AF8BCA-80B7-4F9B-B6E6-A61B8FCFA1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3CD6D5B-55DE-4174-B092-627E6AAABD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F36EBE86-E881-4E0F-B172-54C2C45BC4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E106574-8739-4B56-9D18-A1F4251F57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97C4A27-4A34-4BB6-997D-F76A6F8D98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F9A8743-EF4E-4DB5-9782-96D5935225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5D5263C-6D21-4261-95AE-6F2A2810A8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323D917-E9FC-4534-B10A-8AEECB902A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FB6CFFF-813B-4E46-B1E4-908188190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E6FC90A-1616-438B-9E33-7AAFD2DF08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58C46E4-A030-494E-B7F5-C83BC2CA03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8697CFD-06F5-4BA6-8215-3DE14083E1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342F7C3-9332-48FF-963E-2232BC3457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DE2EA059-B380-47A7-A831-26933FAF73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B07AF4E-59F9-410E-87E9-F8B458C233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C6062BD-41C6-456B-B4B0-986D3BC3D3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CA3385A-91B6-4C50-B476-DCB1D65D14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0F076A7-61A9-4491-ADAB-870F281FA5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643683D-FB2E-48C3-AA41-C323472E4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CD87F06-31EA-47CA-BBAB-9300679D7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E099313-FE36-4AD2-818D-2921939380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2823C80-D205-40DC-8E25-BC92F1165E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41990E3-7280-4FF7-B380-9280F349AC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D7D24CF-8E0B-4B0F-81C4-9190FDA1D1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9167C4B-4C59-4D36-841A-4F1B2CE4E3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7825290-E626-4860-808C-223C5FE11E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88B0528-2ED9-4BBA-867B-0B48F4AC39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4D7BFBA-3B9D-4B1D-99C4-2553F56270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BD3BCC8-9926-4961-A0BB-BE4A9D4604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05C1A8B-A697-4910-9D04-9D73F762F9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73A766B-530F-44A4-8101-FD3E3ABB1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B6222AE-EF9C-4AC4-816C-983D069128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3CBFDF1-28EA-42F6-B244-D549611A92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49E679B-DABF-4B77-8839-2B796BF585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E926491-1FB6-4ACC-9B7E-8E48389A75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D8B532F5-07F7-4388-ABCE-A237019A6C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06EB3A2-0D4A-4816-9434-117A8F76AC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9E35196-2177-44B0-A1D6-87E8ABFE0B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A7C8FE6-15BC-48F8-B9B1-FF1A0FE1F0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B981202-D932-4953-8FE4-95B12EA249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72013E6-D7D0-4042-AB84-F53CBEF82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3DE7C1D-3074-4BFD-8BDB-17EF81D3A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95A08FC-754A-47AD-9B67-15E4E79922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978BA46-3536-455F-B19E-1BDFFA49AF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D0FAF795-990C-4E96-B79F-348FD2B1D3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883B152-B62B-4283-8D1B-AEFE7EDA82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5FE639A6-87D2-4C84-8338-2081BDE406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9BE706E-22E9-48E9-8837-57F1A42B0A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9E20A83-2691-4D02-A0C5-2DB9A21181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565B87A-E4CB-4096-95C0-9AD6A38DDD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8E98018-EB3F-4DBC-B874-9737DEAC7B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D341D55-75C6-4D1E-908E-A71B0B41E1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4766948-F779-41EB-BD47-C43C85A53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2C5751C-36DA-44C9-8DDD-1CE967CFA1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2B2F882-B132-4290-AA80-867F64D45F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9CF4C6D-5C58-4084-912E-5E854BADAC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A712456-2A38-4A65-B26E-F714305DE3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6E5C550-2546-4089-8B66-C07C35289D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C159D12-BFED-4E19-9479-83E1FD720B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8FEC70C-2D83-4A05-A215-9DDAD6C035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3455E08-B9E4-44A8-8BF7-FBC817DCB9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2F79463-833B-4606-88DE-181BFD18E0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7D403CA-12AE-4511-956B-3ED84CBC6A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3144CBD-AFBF-4587-946C-E551BE8AC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701D2D1-086D-43F5-8B91-57E4906A59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868BC15-22B2-4C32-91F0-4D0B736DAD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A56038C-4725-4CD4-AE88-777DFA80FF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64E4DF7-41E6-4EF3-9E48-F81DFF618B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FEE53E94-DAD1-404A-A892-A42D006D38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4FF298F-D19A-4E84-8100-35A901CD5F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1DFE95D-B77E-4649-9715-F347217273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F59D01F-24A1-44EE-B465-487F344C30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25AFA85-0D94-4F91-959C-B4E63351E7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0A97875-3179-4E1F-AE9F-B55908248D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AFD601-8297-4215-A1FE-2F87F7C2B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D88A9CC-200C-406C-9A4C-EBA6936733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DA45161-81B0-4D1C-8804-D005EAE34C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15AEB6E-9BB7-4B33-A94B-84BF4644E8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89DB56B-C1A8-4FA1-90C3-7276764C62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49FD3D2-CC28-43CB-9A90-1162A41E13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DDE7D58-7C7F-4DCE-821A-3E85994900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17FDD9A-834B-472B-B17B-293C6D2DB7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E3F5FBE-4A7E-47F5-88DF-E46A52C3B2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9BA4F70-A569-4864-9808-BEDB1A968C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7674871-4FD9-415D-9C7D-041E3162E5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900EBF8-5EAE-43C3-B5AE-9DD879890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44A0427-C799-45F7-B85D-FB93E21566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AA3CD02-2DC8-4DB1-AFCE-4D55B99083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03C8FE1-C5B7-4C14-AA34-B5B345FFB2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A84E3BC-76E9-4F4D-B54A-E832C6DCCB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7A304AFC-EB12-4516-AFC6-6D3364FC02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5F595E6-7E47-48C2-B6DB-6B6951D78C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3A21E05-CE4E-4AB2-AD93-9AC749B1FA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ADE5694-7729-4A10-BE50-1483F29705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AA17F96-54D7-40CE-83BB-0BBB4FF2E7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228EF6B-1407-485B-98FD-0C1CC2DDC0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899A35A-A509-4ED1-9147-7DDC664BE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E1CF55D-AED1-48A7-A401-2546D3325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C1A48FE-7A44-42BA-843F-39346EA34F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0BEBE0B-35E2-43DB-A332-3EF18AD0EB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C4D6324-FA75-42FA-8A56-B1E23C079A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3C3B55D-C53B-4EB9-97B0-3989CB1951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81AEF79-4B87-4A94-83B2-931775D231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8E0055A-405C-4619-89C1-04ECC3548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B2B4BB8-C96D-4DB3-B75C-8214CB920E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45F3766-F40F-44EC-BC0B-257479FC91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1BD16C5-ECCF-4029-9D9A-25B5D75D1E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CA08B9A-5180-4E12-8C4E-E1989E548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DEAAA88-D095-4F3E-8813-7E5854F239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DAB6EAF-B9E9-41CA-8494-AE0693DBBE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6EED9F8-20F3-4169-8999-44C6683EE6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9F4DDF1-3F40-4C6B-A4D0-4FF1ADDE51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7097AE64-FC97-40FA-8D10-04F9CC2E97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EB13CA4-1F5D-4520-9359-0EBCF3EE03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736AE65-C22E-4417-80FF-9F93A5361B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A45571D-ADE8-446F-B77C-6DA52E939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7F74324-4E93-4BD4-B83C-01D40BFAC4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E52E970-447E-4A42-9217-FC1D32C90E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7A69EB6-4C82-4739-9A22-4F0301156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2265D52-1826-45CE-85A9-941D9C4169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8717B02-1644-489D-A6E9-167991EAFC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A23A636-D575-444B-A292-DE91182F4B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FE2E367-D9F3-43B1-9231-67BCD1D3AF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DACBA54-82D2-40E1-8F5C-32D97FA84F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8FB0703-0F5B-4D1C-91DE-D395656398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3D875AB-9D18-40C6-9AD8-F1C89703A6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26C4A70-9BD5-4332-9366-DA2A90B739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0C84BA9-2113-4B2D-A6A4-F27800170A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69DA879-91C1-4DB7-8157-3E6C630A57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71D1282-E64D-47B9-9AC3-FEC6DF327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DEAE946-2F0F-4CCB-9BF0-481B777D00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8F9F8DF-DBC5-423D-80BD-12D8101FBA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3C502CD-50D1-4D77-A29F-2BFE64545C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8DD0376-B300-4E38-B7E0-8269D7B2A8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81F4A7E-675C-4060-8F7A-8EEC5BA357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3F2D5AD-7F5F-4E2C-9E51-0A185B5E11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31BB4B3-E997-4A1C-B3CA-40AB9E1A56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3671DA0-D5FD-4A2A-B656-85DE1D70DD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F17AD96-D904-43BA-A62F-0EE035E3CA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9BFC83C-B97B-4A33-9C41-926C6E4C9E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277B8C6-F49B-49C6-983B-042A2D125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DAAF029-7338-4587-AF5F-94DFF4E21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1A1F6CD-A507-48CA-8E0D-09254302CA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8DAE762-E580-452B-B524-9E12DB3996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0E026C7-A9C6-41A2-A746-13E55C2E85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924E4D2-7D54-45EF-A31D-6126837F07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8F33561-0CCC-4D75-8A88-82EA4EF5D1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6D6B8AF-812B-4539-A6A5-2C833D42C6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CAE0AA2-FDE5-4EB8-8612-4D4D4C633A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AD7461E-D5DE-4B30-AFEE-277DF3F2FF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8611BA5-F8B8-46F3-AF72-8A42B0FADF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05BDE5B-35CF-4931-99F8-5248DB937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1EFE7C9-50BD-4D1F-A849-F173405E0F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F90113B-61FA-4D6A-9514-0D4A763B28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117D6E5-EDE7-4268-8864-E70F2783CE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CF2DB3B-2D29-41FD-B871-A54976523D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9E1A86E-23B0-4E49-9CBA-AAAC0D9D99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CF5EA74-FDAA-4277-8362-3E01BAFFEB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59C61C2-9C2C-41C9-ADA8-5505E22D42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86A2F20-51CD-466C-BCF6-15670D7151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8FE6C05-3F12-413E-BC67-BDEE29108F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33036CE-C00D-402F-A7B8-9D58DBC0AF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BB7369C-28A3-440D-A32A-1F3D1EE13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6C2E143-ED78-4339-B494-9BA8AAA9BD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FAB089A-F8F9-40E3-BD80-D9B23FAE7E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D7BBCFD7-A3BE-4B42-A87E-2F96D130B2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4430EF3-E980-4B36-BEDA-0958300668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53D41E9-9567-432B-BF43-266ACB2347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CA87D0A-60F9-40D7-94CC-46B7CB85BF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2431214-690E-47EA-89B7-A1DCF413EB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54247F9-A722-4247-95D2-BD385DA78A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A642035-0E39-47F0-AAB0-B221B7026B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2DBF900-F421-4CF5-96BF-670248F309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87375E3-863D-4368-8F12-E2D288660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5008080-E957-4C0C-A15D-C2E89D9607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68AAA2D-9F26-4C13-9C73-9DAB2D421D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0945600-CA85-433F-A24E-909584BD5F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F33B4E4-6798-4647-9BA3-E6FB38583D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233A108-4E38-47F8-8348-829ED38367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1A98215-B323-47EF-B14B-3F64290317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A604328-E72C-4EAF-9696-71628D4AE1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3EC6419-9187-4E6E-817E-1D970191C4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9D66B7A-8BD2-461D-993A-105E5BD305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650F7FB-654E-4783-8F5C-1E0FE4B23A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791A322-49F8-4FF6-BBED-3343CF556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8F39D82-5309-451F-BDC4-F19EACF6F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9AFEF7C-9916-42A3-A66F-48FEC43673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1C5ED4A-9840-49E4-9B2D-CC064775F3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6DAA0F2-0B7C-4316-AFF2-350183821E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A69C8C0-66DE-4040-8F7F-A460AB215C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63524D7-2059-4502-8759-93B08DB26D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7B88395-5C3C-4943-BE65-BB30CAFB46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09EE4D2-B35F-47D3-A850-142214EF7E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1CD2C60-0841-465F-BC27-850EB9DB5A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CAB2167-66B3-4AC1-98ED-D1820BAA30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69B6350-6FEC-4C7F-B91A-D06352B78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39BB679-87F9-418E-A75E-0F6A4A5D65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31974ED-BF4E-4284-8B40-63517899C7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25C2035-3FE4-46CB-9A9A-AE5A47D9F9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140DCEC-B41A-4BD3-929B-27BD20E8B9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12671B0-11B4-4B4C-A2EF-C207A1C8EF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27DC266-CE7B-412F-8A8A-C8ACD07085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6591D3D-23DB-45A8-AB15-70C263AA46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CAB94FF-F9CF-4BAD-88BA-4ECD6A4FC0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D4B00CA-CEA2-4B8C-B27B-2B285ABC07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2D71CCC-A74E-4727-A854-D4B11AF890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98CE156-91DA-40C6-B441-BCB3571A8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D331F7C-3E8F-4CBF-810E-1F02BA1D05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4B3081D-896F-46EA-8E35-2A83FB07DF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6D81BC3-5FF7-45D1-A838-BE658E7E20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C9333DA-C765-4385-AC58-754F948D36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5C0CF1C-D4F6-45E5-8887-4AE873B80B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3F099C2-02D2-4C15-887A-55CCAC6979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BF5F2FB-F324-40BF-A8F1-5433328242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82F7BE2-30F1-4438-B1EC-D2D7B009C5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A7C084C-2371-4600-BF2C-6D3F974FCD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D6A2755-40E2-49ED-B79C-F44983918A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285337A-C9E7-40D5-ADF2-442376E80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A262D00-3CE6-459F-8898-B93DBA0282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6AB76DA-12DF-4C0F-9E67-1F2BE73251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460A404-358A-46B0-AFC7-96FF65B00B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3E6DCC8-8DD4-4A50-AD4D-88EA273370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A7D3D2A-7496-4E4F-82E4-DC7C171738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542F9E3-A972-4EF8-AA26-0C61828809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54BB928-A97C-40E2-BAEF-945BC3C931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0298EF4-1DAD-4962-960A-E59DC4A6C8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0F34C90-E915-465C-88E8-77F262F9CC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C25F160-167B-4438-98E1-CB4BADB17F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BFFC432-BA7F-4231-A4C9-210C2521B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836D15C-C9D5-4E30-AAA6-E91941E5C5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B5DA506-E67B-4C74-975C-5EF9E313AB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FDCC320-E6A2-4637-B32E-CDBE441F9F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302A14E-0F17-4817-90D9-0E34F21353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4858542-3670-4B43-8789-542BDC2C4B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5DCB4B5-B48E-469E-9FAC-1452470AB1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7C2C903-EA34-466C-B712-9CB03D02C8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A60A357-4E8B-451C-849C-CB0B81CCE9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7093869-A704-493C-B639-27C5AB7553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CC6904C-F653-4CCC-A191-667A35F08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9BDD7CA-FB0F-4B3D-A9A4-0FE31C1A5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7EFE716-EB7E-4B57-B003-6163B8C42A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44F2E71-21BF-4EA5-94FC-3DA40FE577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B623DD1-90CB-41BE-9D39-4DBB5D27F3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7D6BAE9-33A8-46F3-8D71-FF230DB110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2342D95-A0DE-4821-A120-92BB27DC52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1D8225F-2E5C-4695-9C13-48CB85A78A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A3901D7-AD9A-4488-9137-9FF724AF9A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2D36505-8C07-459D-8DEC-24B382FA29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CAC22A0-CB76-48CC-801F-3A995672EC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5595FA1-5F9C-447D-9FC4-169D494AD2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FECCA7C-36B1-403A-B1F8-7D94571A4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CABB0B8-2924-470A-A4EA-83B0F93705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4D861EE-9783-4937-A8BB-55F686DF1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DEBD7D86-CAA1-4581-B24F-EC04C6CAFC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F3314720-BDB2-4BFF-9C29-AE40EFAC7F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9175A33-0748-44B5-AD95-78BD3C7013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AADB0E0-3C71-4DA1-B492-25F09FB8EA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D15D204-7D40-4020-BE90-E8F7F79977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FD92E66-03A1-4A90-B33E-938ECF43A6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EE1409D-B455-4179-855C-558590E7D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A9F0A68-FA8E-49B7-8763-B32F763494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FFA5DEF-CA66-49BD-BAEA-59350AE78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DD25653-3A9C-4CE3-BF97-9AE3E891B2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EC9D37F-2DEC-4851-9D49-B963FB29DD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8ECD70E-0E6D-455D-9A3D-670B4093C9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F429A50-E3C9-4F4E-BAF7-1C9731A4D8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301C3FB-0C30-4E00-BF90-CA026B581E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2C0F232-F6E7-4926-98B1-6A49E9A726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2C1FDDE-1090-4BDF-A65A-5A63F82EE7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176A3BC-E35E-41EF-A408-A19B208E34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661DE11-CA81-45DC-B924-5A37ED3BF3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47EF3D2-4E9B-4E36-9627-61D8E2E62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70AA57A-1589-43C2-AFE5-7AC7C5707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30FDAE1-2302-4E41-9491-9DAA4B7F4E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09AA827-49C4-420B-AC69-DA271B34EB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7A3D6BD-FCA7-425F-B8AA-F1F99FF44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37606F0-46C1-4773-BA8B-936375164A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453AECA-003D-4CE4-B688-64C003B09F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47B10E4-75B7-44A8-9913-09AD20BB3D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A1B937A-0890-4A48-9D77-F5EE2B8DE0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4DC6DB5-C1EE-4DA1-83EB-CB25D9F320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4373E60-A883-44C0-A38D-B21B1D0AAC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FD8AAA5-D7F7-446B-83CB-3262F00BD8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DCD3A17-5C61-47BC-95E9-10AE16406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580D7F8-CBEA-4864-951B-8A715312E0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D95295E-BC02-4EFA-ACD7-B90E233ACD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FBEC017-8A4C-45EB-B857-7F7EDCEA9D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F3F0B0C8-D060-4BC1-B4EF-7343331653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F0C3687-9B9B-4B94-B58B-82E175DBFA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AE693CD-8644-4DD1-B3C6-750FA999E3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F939BB5-FDD9-47CF-867E-5DC000C063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4CF1C43-7933-49C3-A090-8D7DE6447E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CA01F10-CDE7-452C-BC31-BF05A100B7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4852E22-193A-47C5-B677-F627C214C8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DC0D7E1-45A8-4B32-A91F-2AE24D324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B1AD2E6-D2A5-4C2C-9704-E03896BCA0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9179440-9FE3-403C-BFB3-F7E31478A1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955ABFA-4C92-4BCC-8F4B-1692C574AD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68C874C8-9AA3-44E9-AF94-DB8EF3709E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52304CEE-6526-4F9C-B0A3-2B5823B588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B657DC4-C63C-444A-B206-5A828BAFEA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FDADC24-5134-438F-802D-8FAF83D834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30FC101-D50B-45EE-893F-D4F9648924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428C571-9572-4095-B6F6-6ABA0E1140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92519C2-E3C2-4C8D-A2CC-8244EF8202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05F1D99-9534-423E-A121-6C1C790CD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48DED6D-14F1-4DAA-89E8-7726F4C19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69107B6-EE8D-437A-B132-36BA2138CF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DCDC3B07-AABF-489A-A8F6-3D7BAF6209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3EBB986-55AD-4675-8C13-EABE43F0D8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499F8EA-2B51-449B-AC25-C4458FBAD7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98BEF8A-4CB8-4356-B960-C86D99DFBD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3733D29-93B0-4C7B-A6AD-C8405B62A7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77EB08C-4C49-4C91-9CED-6A6F37078B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5098BFF-83AB-4748-832D-4C46DCDCFD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E87A640-C600-4309-8741-3E6AD49CEE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56EC061-E5E1-491A-9EA3-A99CEA963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B00543F-CF96-42AD-98FC-0AD1F9B6CC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EF69AD9-7780-40B9-8B86-D4ECC7188F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DE677C2-0F08-4506-AC24-893C0A271B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8CCB37E-82DB-49C8-9ADB-68C3A84F40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64D1B3B-B02F-4088-A1D6-C397F5588E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CF086B5-E26A-43BE-B276-0841CEB454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BD8A67E-42D3-4BCE-B90F-05EC51F944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39E59EF-ADCE-4A25-AC66-48E4102354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71987E1-C3F0-4DC0-91A8-94D646B552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10D4B80-4121-4275-91D1-4BC1732A0C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E38CF31-700F-4C3F-B0FA-E840B39F1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ECD8466-9E27-4CC4-81AB-0F3301DAC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DDB1D61-EE7B-443F-A988-A0D15DA65F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BF76417-9087-4FA9-8B44-EC1E4C2F18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4232B81-83CE-43C8-B27A-E5C05B0426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A546B55-73C8-4EEA-B79C-BB25541F69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A6F8557-17EB-4D6E-8D93-49DD7D6BD5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F043A26-0791-4446-90B0-899ED5DAC5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3556076-227C-4032-AAAC-78BEC739F6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C440A46-FA8F-487B-A037-92A37835CD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679AE1A-AEAA-48D5-8192-82106E712F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4A06FAD-5F9A-4CED-A75C-7D8B44891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B5840B6-A21B-4009-901C-F63BDAB548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C11DA62-A576-411B-AE15-3CD6229CBC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0087885-AACE-4A17-AD4B-E077C65CEC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19FA283-1E0C-4B0A-BC81-8C099EEF69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229DFA9-FBE2-4F71-A82E-87969A9E24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D65A714-4E0D-404F-91EF-4F59D58C77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A604A6D-02C9-4B73-8902-8F95D02DFE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2EAC979-0119-4486-B504-909352FAD1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8F2383E-9400-456F-B742-BD8CD54F10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C490D5E-3DB0-44DD-89F1-247D9517E0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BD42305-764D-45A5-99A8-CE5A60F42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8CC0E47-609F-42D2-9F22-F74317604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D2438E2-8253-4539-8B3F-AE6A6823F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E733BD0-A45E-466F-BB2A-B1F6F7F162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8C1963B-BE46-4D2C-8D09-A828A8DD1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8C44BA0-CD3D-4D52-9BE7-9CA3E83F4C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D3F586A-44CB-4C01-9663-A5C5F0166B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9C1F1B8-DA14-4A3A-A559-981D287E9F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FACA969-4B11-4D5A-812A-6FDA87DA54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9AA2199-9FA2-4221-B3F4-981F2B9790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62F299B-3073-4B45-947F-92F2D94F3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51A6273-7184-4144-B2AB-3C87D1379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9FB6C3F-2CEB-4695-951D-488F5FD4B7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324FA71-D20A-4CFA-A3F1-C4A6B9D2C5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1BFC26E-F33D-40C1-B855-89B134BBCD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C5E0101-F92B-4C9D-9E3B-720B3A4C21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96E46AEB-C3DE-4F39-9BE3-1C2E009BA0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CCDBEB3-76A6-498F-B817-B46CA92C1B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32E9228-FFEF-4650-85E7-E58BDB45C1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C9C2281-F5C2-475E-A901-3726482C8D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D396DF0-8722-4318-A803-EB44652DF9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83F1AF2-E510-4A8A-A5E3-7E1EC50020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B61887A-8DE5-4681-9613-D0BA5EEE8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EF60809-99AA-4047-80D7-E629496E55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6B601CB-4B68-4D4D-B837-27B25A705D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C6A1237-6C0D-4621-97E7-ABCD44594F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4E30884-DBB9-4BF6-98A2-75E889FCFE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17D9C91-7434-4B47-8A2C-1FCF6E1B42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822EED1-CC54-42EA-AFD9-2A8179B5DC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8D42C8D-0ACF-49D3-80C2-3E7E729A31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4088837-D1AF-495A-88FD-67027868C2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8556621-FD33-4DA2-8FBE-93B4D3C349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FC943F-9F0F-4250-B260-2918BBDE02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3868DEC-EE2D-4297-BC0B-649ACC74D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BC7FC29-E116-4CFB-9BEA-D738DB4423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5D05F86-8DDD-4FDF-9C7A-9532115540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11FF35CF-059C-4C5A-86D5-1DFDC87F61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C91E90A-AB1F-468A-8966-9FDC7C89E7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38E6C74-A96E-4068-BDCC-B059BAE3B7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AC6F300-8676-4C38-A1F6-C0C30491BD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90CE97B-E449-4160-BFF2-C2257880A9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AAB7EA9-A5F1-4590-8427-18A0E71A5E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48A9004-4D17-4848-B9A8-114CF8A5D9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D041D88-6E39-4AD5-BD1D-EB234DA70F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115E931-1403-4EA8-8B16-2F7C32826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F19D68E-35F7-4309-8929-E345893B5D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60C7E96-2FAA-41E0-B391-C1EE505764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DB194E6-58A7-43F3-95E7-73669C8E01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A23CC70-FC7A-44C7-865D-5D807EAFB5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0D2087D-6937-4CAC-B270-42DC927605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3B404C1-B316-4F6E-AAD8-CE056A5F97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3FDAF09-8539-4E0B-9EC5-28CCC7361B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EC6389C-CA5E-4793-A84E-EFA3B241F2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EDB201C-6A2C-4FA8-8E54-D3378426AF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A295385-05A9-4BE0-AEF7-2AF96B7EEE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567D2EA-9C41-4A81-A609-968795A50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0B39BFB-EBD0-443D-8F5E-987DF60778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CEAB253-23FC-44A0-ABF7-50E7107962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D38DE85-84CD-43EA-93A7-AFFE3A4169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F4A57B4B-59FC-4484-BF55-C2E0612ABC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89FF401-80EE-4549-83C3-00F4F17B41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websitedbs/d3310114.nsf/Home/%C2%A9+Copyright?OpenDocument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3BBC5F-2230-4A9C-B09D-AD2C2A911993}">
  <sheetPr codeName="Sheet4"/>
  <dimension ref="A1:C98"/>
  <sheetViews>
    <sheetView showGridLines="0" tabSelected="1" workbookViewId="0"/>
  </sheetViews>
  <sheetFormatPr defaultRowHeight="15" x14ac:dyDescent="0.25"/>
  <cols>
    <col min="1" max="2" width="7.7109375" customWidth="1"/>
    <col min="3" max="3" width="64.140625" customWidth="1"/>
    <col min="4" max="4" width="25.5703125" customWidth="1"/>
    <col min="5" max="5" width="52.28515625" customWidth="1"/>
    <col min="257" max="258" width="7.7109375" customWidth="1"/>
    <col min="259" max="259" width="60.5703125" customWidth="1"/>
    <col min="260" max="260" width="25.5703125" customWidth="1"/>
    <col min="261" max="261" width="52.28515625" customWidth="1"/>
    <col min="513" max="514" width="7.7109375" customWidth="1"/>
    <col min="515" max="515" width="60.5703125" customWidth="1"/>
    <col min="516" max="516" width="25.5703125" customWidth="1"/>
    <col min="517" max="517" width="52.28515625" customWidth="1"/>
    <col min="769" max="770" width="7.7109375" customWidth="1"/>
    <col min="771" max="771" width="60.5703125" customWidth="1"/>
    <col min="772" max="772" width="25.5703125" customWidth="1"/>
    <col min="773" max="773" width="52.28515625" customWidth="1"/>
    <col min="1025" max="1026" width="7.7109375" customWidth="1"/>
    <col min="1027" max="1027" width="60.5703125" customWidth="1"/>
    <col min="1028" max="1028" width="25.5703125" customWidth="1"/>
    <col min="1029" max="1029" width="52.28515625" customWidth="1"/>
    <col min="1281" max="1282" width="7.7109375" customWidth="1"/>
    <col min="1283" max="1283" width="60.5703125" customWidth="1"/>
    <col min="1284" max="1284" width="25.5703125" customWidth="1"/>
    <col min="1285" max="1285" width="52.28515625" customWidth="1"/>
    <col min="1537" max="1538" width="7.7109375" customWidth="1"/>
    <col min="1539" max="1539" width="60.5703125" customWidth="1"/>
    <col min="1540" max="1540" width="25.5703125" customWidth="1"/>
    <col min="1541" max="1541" width="52.28515625" customWidth="1"/>
    <col min="1793" max="1794" width="7.7109375" customWidth="1"/>
    <col min="1795" max="1795" width="60.5703125" customWidth="1"/>
    <col min="1796" max="1796" width="25.5703125" customWidth="1"/>
    <col min="1797" max="1797" width="52.28515625" customWidth="1"/>
    <col min="2049" max="2050" width="7.7109375" customWidth="1"/>
    <col min="2051" max="2051" width="60.5703125" customWidth="1"/>
    <col min="2052" max="2052" width="25.5703125" customWidth="1"/>
    <col min="2053" max="2053" width="52.28515625" customWidth="1"/>
    <col min="2305" max="2306" width="7.7109375" customWidth="1"/>
    <col min="2307" max="2307" width="60.5703125" customWidth="1"/>
    <col min="2308" max="2308" width="25.5703125" customWidth="1"/>
    <col min="2309" max="2309" width="52.28515625" customWidth="1"/>
    <col min="2561" max="2562" width="7.7109375" customWidth="1"/>
    <col min="2563" max="2563" width="60.5703125" customWidth="1"/>
    <col min="2564" max="2564" width="25.5703125" customWidth="1"/>
    <col min="2565" max="2565" width="52.28515625" customWidth="1"/>
    <col min="2817" max="2818" width="7.7109375" customWidth="1"/>
    <col min="2819" max="2819" width="60.5703125" customWidth="1"/>
    <col min="2820" max="2820" width="25.5703125" customWidth="1"/>
    <col min="2821" max="2821" width="52.28515625" customWidth="1"/>
    <col min="3073" max="3074" width="7.7109375" customWidth="1"/>
    <col min="3075" max="3075" width="60.5703125" customWidth="1"/>
    <col min="3076" max="3076" width="25.5703125" customWidth="1"/>
    <col min="3077" max="3077" width="52.28515625" customWidth="1"/>
    <col min="3329" max="3330" width="7.7109375" customWidth="1"/>
    <col min="3331" max="3331" width="60.5703125" customWidth="1"/>
    <col min="3332" max="3332" width="25.5703125" customWidth="1"/>
    <col min="3333" max="3333" width="52.28515625" customWidth="1"/>
    <col min="3585" max="3586" width="7.7109375" customWidth="1"/>
    <col min="3587" max="3587" width="60.5703125" customWidth="1"/>
    <col min="3588" max="3588" width="25.5703125" customWidth="1"/>
    <col min="3589" max="3589" width="52.28515625" customWidth="1"/>
    <col min="3841" max="3842" width="7.7109375" customWidth="1"/>
    <col min="3843" max="3843" width="60.5703125" customWidth="1"/>
    <col min="3844" max="3844" width="25.5703125" customWidth="1"/>
    <col min="3845" max="3845" width="52.28515625" customWidth="1"/>
    <col min="4097" max="4098" width="7.7109375" customWidth="1"/>
    <col min="4099" max="4099" width="60.5703125" customWidth="1"/>
    <col min="4100" max="4100" width="25.5703125" customWidth="1"/>
    <col min="4101" max="4101" width="52.28515625" customWidth="1"/>
    <col min="4353" max="4354" width="7.7109375" customWidth="1"/>
    <col min="4355" max="4355" width="60.5703125" customWidth="1"/>
    <col min="4356" max="4356" width="25.5703125" customWidth="1"/>
    <col min="4357" max="4357" width="52.28515625" customWidth="1"/>
    <col min="4609" max="4610" width="7.7109375" customWidth="1"/>
    <col min="4611" max="4611" width="60.5703125" customWidth="1"/>
    <col min="4612" max="4612" width="25.5703125" customWidth="1"/>
    <col min="4613" max="4613" width="52.28515625" customWidth="1"/>
    <col min="4865" max="4866" width="7.7109375" customWidth="1"/>
    <col min="4867" max="4867" width="60.5703125" customWidth="1"/>
    <col min="4868" max="4868" width="25.5703125" customWidth="1"/>
    <col min="4869" max="4869" width="52.28515625" customWidth="1"/>
    <col min="5121" max="5122" width="7.7109375" customWidth="1"/>
    <col min="5123" max="5123" width="60.5703125" customWidth="1"/>
    <col min="5124" max="5124" width="25.5703125" customWidth="1"/>
    <col min="5125" max="5125" width="52.28515625" customWidth="1"/>
    <col min="5377" max="5378" width="7.7109375" customWidth="1"/>
    <col min="5379" max="5379" width="60.5703125" customWidth="1"/>
    <col min="5380" max="5380" width="25.5703125" customWidth="1"/>
    <col min="5381" max="5381" width="52.28515625" customWidth="1"/>
    <col min="5633" max="5634" width="7.7109375" customWidth="1"/>
    <col min="5635" max="5635" width="60.5703125" customWidth="1"/>
    <col min="5636" max="5636" width="25.5703125" customWidth="1"/>
    <col min="5637" max="5637" width="52.28515625" customWidth="1"/>
    <col min="5889" max="5890" width="7.7109375" customWidth="1"/>
    <col min="5891" max="5891" width="60.5703125" customWidth="1"/>
    <col min="5892" max="5892" width="25.5703125" customWidth="1"/>
    <col min="5893" max="5893" width="52.28515625" customWidth="1"/>
    <col min="6145" max="6146" width="7.7109375" customWidth="1"/>
    <col min="6147" max="6147" width="60.5703125" customWidth="1"/>
    <col min="6148" max="6148" width="25.5703125" customWidth="1"/>
    <col min="6149" max="6149" width="52.28515625" customWidth="1"/>
    <col min="6401" max="6402" width="7.7109375" customWidth="1"/>
    <col min="6403" max="6403" width="60.5703125" customWidth="1"/>
    <col min="6404" max="6404" width="25.5703125" customWidth="1"/>
    <col min="6405" max="6405" width="52.28515625" customWidth="1"/>
    <col min="6657" max="6658" width="7.7109375" customWidth="1"/>
    <col min="6659" max="6659" width="60.5703125" customWidth="1"/>
    <col min="6660" max="6660" width="25.5703125" customWidth="1"/>
    <col min="6661" max="6661" width="52.28515625" customWidth="1"/>
    <col min="6913" max="6914" width="7.7109375" customWidth="1"/>
    <col min="6915" max="6915" width="60.5703125" customWidth="1"/>
    <col min="6916" max="6916" width="25.5703125" customWidth="1"/>
    <col min="6917" max="6917" width="52.28515625" customWidth="1"/>
    <col min="7169" max="7170" width="7.7109375" customWidth="1"/>
    <col min="7171" max="7171" width="60.5703125" customWidth="1"/>
    <col min="7172" max="7172" width="25.5703125" customWidth="1"/>
    <col min="7173" max="7173" width="52.28515625" customWidth="1"/>
    <col min="7425" max="7426" width="7.7109375" customWidth="1"/>
    <col min="7427" max="7427" width="60.5703125" customWidth="1"/>
    <col min="7428" max="7428" width="25.5703125" customWidth="1"/>
    <col min="7429" max="7429" width="52.28515625" customWidth="1"/>
    <col min="7681" max="7682" width="7.7109375" customWidth="1"/>
    <col min="7683" max="7683" width="60.5703125" customWidth="1"/>
    <col min="7684" max="7684" width="25.5703125" customWidth="1"/>
    <col min="7685" max="7685" width="52.28515625" customWidth="1"/>
    <col min="7937" max="7938" width="7.7109375" customWidth="1"/>
    <col min="7939" max="7939" width="60.5703125" customWidth="1"/>
    <col min="7940" max="7940" width="25.5703125" customWidth="1"/>
    <col min="7941" max="7941" width="52.28515625" customWidth="1"/>
    <col min="8193" max="8194" width="7.7109375" customWidth="1"/>
    <col min="8195" max="8195" width="60.5703125" customWidth="1"/>
    <col min="8196" max="8196" width="25.5703125" customWidth="1"/>
    <col min="8197" max="8197" width="52.28515625" customWidth="1"/>
    <col min="8449" max="8450" width="7.7109375" customWidth="1"/>
    <col min="8451" max="8451" width="60.5703125" customWidth="1"/>
    <col min="8452" max="8452" width="25.5703125" customWidth="1"/>
    <col min="8453" max="8453" width="52.28515625" customWidth="1"/>
    <col min="8705" max="8706" width="7.7109375" customWidth="1"/>
    <col min="8707" max="8707" width="60.5703125" customWidth="1"/>
    <col min="8708" max="8708" width="25.5703125" customWidth="1"/>
    <col min="8709" max="8709" width="52.28515625" customWidth="1"/>
    <col min="8961" max="8962" width="7.7109375" customWidth="1"/>
    <col min="8963" max="8963" width="60.5703125" customWidth="1"/>
    <col min="8964" max="8964" width="25.5703125" customWidth="1"/>
    <col min="8965" max="8965" width="52.28515625" customWidth="1"/>
    <col min="9217" max="9218" width="7.7109375" customWidth="1"/>
    <col min="9219" max="9219" width="60.5703125" customWidth="1"/>
    <col min="9220" max="9220" width="25.5703125" customWidth="1"/>
    <col min="9221" max="9221" width="52.28515625" customWidth="1"/>
    <col min="9473" max="9474" width="7.7109375" customWidth="1"/>
    <col min="9475" max="9475" width="60.5703125" customWidth="1"/>
    <col min="9476" max="9476" width="25.5703125" customWidth="1"/>
    <col min="9477" max="9477" width="52.28515625" customWidth="1"/>
    <col min="9729" max="9730" width="7.7109375" customWidth="1"/>
    <col min="9731" max="9731" width="60.5703125" customWidth="1"/>
    <col min="9732" max="9732" width="25.5703125" customWidth="1"/>
    <col min="9733" max="9733" width="52.28515625" customWidth="1"/>
    <col min="9985" max="9986" width="7.7109375" customWidth="1"/>
    <col min="9987" max="9987" width="60.5703125" customWidth="1"/>
    <col min="9988" max="9988" width="25.5703125" customWidth="1"/>
    <col min="9989" max="9989" width="52.28515625" customWidth="1"/>
    <col min="10241" max="10242" width="7.7109375" customWidth="1"/>
    <col min="10243" max="10243" width="60.5703125" customWidth="1"/>
    <col min="10244" max="10244" width="25.5703125" customWidth="1"/>
    <col min="10245" max="10245" width="52.28515625" customWidth="1"/>
    <col min="10497" max="10498" width="7.7109375" customWidth="1"/>
    <col min="10499" max="10499" width="60.5703125" customWidth="1"/>
    <col min="10500" max="10500" width="25.5703125" customWidth="1"/>
    <col min="10501" max="10501" width="52.28515625" customWidth="1"/>
    <col min="10753" max="10754" width="7.7109375" customWidth="1"/>
    <col min="10755" max="10755" width="60.5703125" customWidth="1"/>
    <col min="10756" max="10756" width="25.5703125" customWidth="1"/>
    <col min="10757" max="10757" width="52.28515625" customWidth="1"/>
    <col min="11009" max="11010" width="7.7109375" customWidth="1"/>
    <col min="11011" max="11011" width="60.5703125" customWidth="1"/>
    <col min="11012" max="11012" width="25.5703125" customWidth="1"/>
    <col min="11013" max="11013" width="52.28515625" customWidth="1"/>
    <col min="11265" max="11266" width="7.7109375" customWidth="1"/>
    <col min="11267" max="11267" width="60.5703125" customWidth="1"/>
    <col min="11268" max="11268" width="25.5703125" customWidth="1"/>
    <col min="11269" max="11269" width="52.28515625" customWidth="1"/>
    <col min="11521" max="11522" width="7.7109375" customWidth="1"/>
    <col min="11523" max="11523" width="60.5703125" customWidth="1"/>
    <col min="11524" max="11524" width="25.5703125" customWidth="1"/>
    <col min="11525" max="11525" width="52.28515625" customWidth="1"/>
    <col min="11777" max="11778" width="7.7109375" customWidth="1"/>
    <col min="11779" max="11779" width="60.5703125" customWidth="1"/>
    <col min="11780" max="11780" width="25.5703125" customWidth="1"/>
    <col min="11781" max="11781" width="52.28515625" customWidth="1"/>
    <col min="12033" max="12034" width="7.7109375" customWidth="1"/>
    <col min="12035" max="12035" width="60.5703125" customWidth="1"/>
    <col min="12036" max="12036" width="25.5703125" customWidth="1"/>
    <col min="12037" max="12037" width="52.28515625" customWidth="1"/>
    <col min="12289" max="12290" width="7.7109375" customWidth="1"/>
    <col min="12291" max="12291" width="60.5703125" customWidth="1"/>
    <col min="12292" max="12292" width="25.5703125" customWidth="1"/>
    <col min="12293" max="12293" width="52.28515625" customWidth="1"/>
    <col min="12545" max="12546" width="7.7109375" customWidth="1"/>
    <col min="12547" max="12547" width="60.5703125" customWidth="1"/>
    <col min="12548" max="12548" width="25.5703125" customWidth="1"/>
    <col min="12549" max="12549" width="52.28515625" customWidth="1"/>
    <col min="12801" max="12802" width="7.7109375" customWidth="1"/>
    <col min="12803" max="12803" width="60.5703125" customWidth="1"/>
    <col min="12804" max="12804" width="25.5703125" customWidth="1"/>
    <col min="12805" max="12805" width="52.28515625" customWidth="1"/>
    <col min="13057" max="13058" width="7.7109375" customWidth="1"/>
    <col min="13059" max="13059" width="60.5703125" customWidth="1"/>
    <col min="13060" max="13060" width="25.5703125" customWidth="1"/>
    <col min="13061" max="13061" width="52.28515625" customWidth="1"/>
    <col min="13313" max="13314" width="7.7109375" customWidth="1"/>
    <col min="13315" max="13315" width="60.5703125" customWidth="1"/>
    <col min="13316" max="13316" width="25.5703125" customWidth="1"/>
    <col min="13317" max="13317" width="52.28515625" customWidth="1"/>
    <col min="13569" max="13570" width="7.7109375" customWidth="1"/>
    <col min="13571" max="13571" width="60.5703125" customWidth="1"/>
    <col min="13572" max="13572" width="25.5703125" customWidth="1"/>
    <col min="13573" max="13573" width="52.28515625" customWidth="1"/>
    <col min="13825" max="13826" width="7.7109375" customWidth="1"/>
    <col min="13827" max="13827" width="60.5703125" customWidth="1"/>
    <col min="13828" max="13828" width="25.5703125" customWidth="1"/>
    <col min="13829" max="13829" width="52.28515625" customWidth="1"/>
    <col min="14081" max="14082" width="7.7109375" customWidth="1"/>
    <col min="14083" max="14083" width="60.5703125" customWidth="1"/>
    <col min="14084" max="14084" width="25.5703125" customWidth="1"/>
    <col min="14085" max="14085" width="52.28515625" customWidth="1"/>
    <col min="14337" max="14338" width="7.7109375" customWidth="1"/>
    <col min="14339" max="14339" width="60.5703125" customWidth="1"/>
    <col min="14340" max="14340" width="25.5703125" customWidth="1"/>
    <col min="14341" max="14341" width="52.28515625" customWidth="1"/>
    <col min="14593" max="14594" width="7.7109375" customWidth="1"/>
    <col min="14595" max="14595" width="60.5703125" customWidth="1"/>
    <col min="14596" max="14596" width="25.5703125" customWidth="1"/>
    <col min="14597" max="14597" width="52.28515625" customWidth="1"/>
    <col min="14849" max="14850" width="7.7109375" customWidth="1"/>
    <col min="14851" max="14851" width="60.5703125" customWidth="1"/>
    <col min="14852" max="14852" width="25.5703125" customWidth="1"/>
    <col min="14853" max="14853" width="52.28515625" customWidth="1"/>
    <col min="15105" max="15106" width="7.7109375" customWidth="1"/>
    <col min="15107" max="15107" width="60.5703125" customWidth="1"/>
    <col min="15108" max="15108" width="25.5703125" customWidth="1"/>
    <col min="15109" max="15109" width="52.28515625" customWidth="1"/>
    <col min="15361" max="15362" width="7.7109375" customWidth="1"/>
    <col min="15363" max="15363" width="60.5703125" customWidth="1"/>
    <col min="15364" max="15364" width="25.5703125" customWidth="1"/>
    <col min="15365" max="15365" width="52.28515625" customWidth="1"/>
    <col min="15617" max="15618" width="7.7109375" customWidth="1"/>
    <col min="15619" max="15619" width="60.5703125" customWidth="1"/>
    <col min="15620" max="15620" width="25.5703125" customWidth="1"/>
    <col min="15621" max="15621" width="52.28515625" customWidth="1"/>
    <col min="15873" max="15874" width="7.7109375" customWidth="1"/>
    <col min="15875" max="15875" width="60.5703125" customWidth="1"/>
    <col min="15876" max="15876" width="25.5703125" customWidth="1"/>
    <col min="15877" max="15877" width="52.28515625" customWidth="1"/>
    <col min="16129" max="16130" width="7.7109375" customWidth="1"/>
    <col min="16131" max="16131" width="60.5703125" customWidth="1"/>
    <col min="16132" max="16132" width="25.5703125" customWidth="1"/>
    <col min="16133" max="16133" width="52.28515625" customWidth="1"/>
  </cols>
  <sheetData>
    <row r="1" spans="1:3" ht="60" customHeight="1" x14ac:dyDescent="0.25">
      <c r="A1" s="3" t="s">
        <v>80</v>
      </c>
      <c r="B1" s="3"/>
      <c r="C1" s="3"/>
    </row>
    <row r="2" spans="1:3" ht="19.5" customHeight="1" x14ac:dyDescent="0.25">
      <c r="A2" s="6" t="s">
        <v>271</v>
      </c>
    </row>
    <row r="3" spans="1:3" ht="12.75" customHeight="1" x14ac:dyDescent="0.25">
      <c r="A3" s="1" t="s">
        <v>272</v>
      </c>
    </row>
    <row r="4" spans="1:3" ht="12.75" customHeight="1" x14ac:dyDescent="0.25"/>
    <row r="5" spans="1:3" ht="12.75" customHeight="1" x14ac:dyDescent="0.25">
      <c r="B5" s="7" t="s">
        <v>90</v>
      </c>
    </row>
    <row r="6" spans="1:3" ht="12.75" customHeight="1" x14ac:dyDescent="0.25">
      <c r="B6" s="8" t="s">
        <v>91</v>
      </c>
    </row>
    <row r="7" spans="1:3" ht="12.75" customHeight="1" x14ac:dyDescent="0.25">
      <c r="A7" s="9"/>
      <c r="B7" s="16">
        <v>10.1</v>
      </c>
      <c r="C7" s="17" t="s">
        <v>107</v>
      </c>
    </row>
    <row r="8" spans="1:3" ht="12.75" customHeight="1" x14ac:dyDescent="0.25">
      <c r="A8" s="9"/>
      <c r="B8" s="16">
        <v>10.199999999999999</v>
      </c>
      <c r="C8" s="17" t="s">
        <v>108</v>
      </c>
    </row>
    <row r="9" spans="1:3" ht="12.75" customHeight="1" x14ac:dyDescent="0.25">
      <c r="A9" s="9"/>
      <c r="B9" s="16">
        <v>10.3</v>
      </c>
      <c r="C9" s="17" t="s">
        <v>109</v>
      </c>
    </row>
    <row r="10" spans="1:3" ht="12.75" customHeight="1" x14ac:dyDescent="0.25">
      <c r="A10" s="9"/>
      <c r="B10" s="16">
        <v>10.4</v>
      </c>
      <c r="C10" s="17" t="s">
        <v>110</v>
      </c>
    </row>
    <row r="11" spans="1:3" ht="12.75" customHeight="1" x14ac:dyDescent="0.25">
      <c r="A11" s="9"/>
      <c r="B11" s="16">
        <v>10.5</v>
      </c>
      <c r="C11" s="17" t="s">
        <v>111</v>
      </c>
    </row>
    <row r="12" spans="1:3" ht="12.75" customHeight="1" x14ac:dyDescent="0.25">
      <c r="B12" s="16">
        <v>10.6</v>
      </c>
      <c r="C12" s="17" t="s">
        <v>112</v>
      </c>
    </row>
    <row r="13" spans="1:3" ht="12.75" customHeight="1" x14ac:dyDescent="0.25">
      <c r="B13" s="16">
        <v>10.7</v>
      </c>
      <c r="C13" s="17" t="s">
        <v>113</v>
      </c>
    </row>
    <row r="14" spans="1:3" ht="12.75" customHeight="1" x14ac:dyDescent="0.25">
      <c r="B14" s="16">
        <v>10.8</v>
      </c>
      <c r="C14" s="17" t="s">
        <v>114</v>
      </c>
    </row>
    <row r="15" spans="1:3" ht="12.75" customHeight="1" x14ac:dyDescent="0.25">
      <c r="B15" s="16">
        <v>10.9</v>
      </c>
      <c r="C15" s="17" t="s">
        <v>115</v>
      </c>
    </row>
    <row r="16" spans="1:3" ht="12.75" customHeight="1" x14ac:dyDescent="0.25">
      <c r="B16" s="55" t="s">
        <v>116</v>
      </c>
      <c r="C16" s="17" t="s">
        <v>105</v>
      </c>
    </row>
    <row r="17" spans="2:3" ht="12.75" customHeight="1" x14ac:dyDescent="0.25">
      <c r="B17" s="16">
        <v>10.11</v>
      </c>
      <c r="C17" s="17" t="s">
        <v>117</v>
      </c>
    </row>
    <row r="18" spans="2:3" ht="12.75" customHeight="1" x14ac:dyDescent="0.25">
      <c r="B18" s="16">
        <v>10.119999999999999</v>
      </c>
      <c r="C18" s="17" t="s">
        <v>118</v>
      </c>
    </row>
    <row r="19" spans="2:3" ht="12.75" customHeight="1" x14ac:dyDescent="0.25">
      <c r="B19" s="16">
        <v>10.130000000000001</v>
      </c>
      <c r="C19" s="17" t="s">
        <v>119</v>
      </c>
    </row>
    <row r="20" spans="2:3" ht="12.75" customHeight="1" x14ac:dyDescent="0.25">
      <c r="B20" s="16">
        <v>10.14</v>
      </c>
      <c r="C20" s="17" t="s">
        <v>120</v>
      </c>
    </row>
    <row r="21" spans="2:3" ht="12.75" customHeight="1" x14ac:dyDescent="0.25">
      <c r="B21" s="16">
        <v>10.15</v>
      </c>
      <c r="C21" s="17" t="s">
        <v>121</v>
      </c>
    </row>
    <row r="22" spans="2:3" ht="12.75" customHeight="1" x14ac:dyDescent="0.25">
      <c r="B22" s="16">
        <v>10.16</v>
      </c>
      <c r="C22" s="17" t="s">
        <v>122</v>
      </c>
    </row>
    <row r="23" spans="2:3" ht="12.75" customHeight="1" x14ac:dyDescent="0.25">
      <c r="B23" s="16">
        <v>10.17</v>
      </c>
      <c r="C23" s="17" t="s">
        <v>123</v>
      </c>
    </row>
    <row r="24" spans="2:3" ht="12.75" customHeight="1" x14ac:dyDescent="0.25">
      <c r="B24" s="16">
        <v>10.18</v>
      </c>
      <c r="C24" s="17" t="s">
        <v>124</v>
      </c>
    </row>
    <row r="25" spans="2:3" ht="12.75" customHeight="1" x14ac:dyDescent="0.25">
      <c r="B25" s="16">
        <v>10.19</v>
      </c>
      <c r="C25" s="17" t="s">
        <v>125</v>
      </c>
    </row>
    <row r="26" spans="2:3" ht="12.75" customHeight="1" x14ac:dyDescent="0.25">
      <c r="B26" s="55" t="s">
        <v>127</v>
      </c>
      <c r="C26" s="17" t="s">
        <v>126</v>
      </c>
    </row>
    <row r="27" spans="2:3" ht="12.75" customHeight="1" x14ac:dyDescent="0.25">
      <c r="B27" s="16">
        <v>10.210000000000001</v>
      </c>
      <c r="C27" s="17" t="s">
        <v>128</v>
      </c>
    </row>
    <row r="28" spans="2:3" ht="12.75" customHeight="1" x14ac:dyDescent="0.25">
      <c r="B28" s="16">
        <v>10.220000000000001</v>
      </c>
      <c r="C28" s="17" t="s">
        <v>129</v>
      </c>
    </row>
    <row r="29" spans="2:3" ht="12.75" customHeight="1" x14ac:dyDescent="0.25">
      <c r="B29" s="16">
        <v>10.23</v>
      </c>
      <c r="C29" s="17" t="s">
        <v>130</v>
      </c>
    </row>
    <row r="30" spans="2:3" ht="12.75" customHeight="1" x14ac:dyDescent="0.25">
      <c r="B30" s="16">
        <v>10.24</v>
      </c>
      <c r="C30" s="17" t="s">
        <v>131</v>
      </c>
    </row>
    <row r="31" spans="2:3" ht="12.75" customHeight="1" x14ac:dyDescent="0.25">
      <c r="B31" s="16">
        <v>10.25</v>
      </c>
      <c r="C31" s="17" t="s">
        <v>132</v>
      </c>
    </row>
    <row r="32" spans="2:3" ht="12.75" customHeight="1" x14ac:dyDescent="0.25">
      <c r="B32" s="16">
        <v>10.26</v>
      </c>
      <c r="C32" s="17" t="s">
        <v>133</v>
      </c>
    </row>
    <row r="33" spans="2:3" ht="12.75" customHeight="1" x14ac:dyDescent="0.25">
      <c r="B33" s="16">
        <v>10.27</v>
      </c>
      <c r="C33" s="17" t="s">
        <v>106</v>
      </c>
    </row>
    <row r="34" spans="2:3" ht="12.75" customHeight="1" x14ac:dyDescent="0.25">
      <c r="B34" s="16">
        <v>10.28</v>
      </c>
      <c r="C34" s="17" t="s">
        <v>134</v>
      </c>
    </row>
    <row r="35" spans="2:3" ht="12.75" customHeight="1" x14ac:dyDescent="0.25">
      <c r="B35" s="16">
        <v>10.29</v>
      </c>
      <c r="C35" s="17" t="s">
        <v>135</v>
      </c>
    </row>
    <row r="36" spans="2:3" ht="12.75" customHeight="1" x14ac:dyDescent="0.25">
      <c r="B36" s="55" t="s">
        <v>137</v>
      </c>
      <c r="C36" s="17" t="s">
        <v>136</v>
      </c>
    </row>
    <row r="37" spans="2:3" ht="12.75" customHeight="1" x14ac:dyDescent="0.25">
      <c r="B37" s="16">
        <v>10.31</v>
      </c>
      <c r="C37" s="17" t="s">
        <v>138</v>
      </c>
    </row>
    <row r="38" spans="2:3" ht="12.75" customHeight="1" x14ac:dyDescent="0.25">
      <c r="B38" s="16">
        <v>10.32</v>
      </c>
      <c r="C38" s="17" t="s">
        <v>139</v>
      </c>
    </row>
    <row r="39" spans="2:3" ht="12.75" customHeight="1" x14ac:dyDescent="0.25">
      <c r="B39" s="16">
        <v>10.33</v>
      </c>
      <c r="C39" s="17" t="s">
        <v>140</v>
      </c>
    </row>
    <row r="40" spans="2:3" ht="12.75" customHeight="1" x14ac:dyDescent="0.25">
      <c r="B40" s="16">
        <v>10.34</v>
      </c>
      <c r="C40" s="17" t="s">
        <v>141</v>
      </c>
    </row>
    <row r="41" spans="2:3" ht="12.75" customHeight="1" x14ac:dyDescent="0.25">
      <c r="B41" s="16">
        <v>10.35</v>
      </c>
      <c r="C41" s="17" t="s">
        <v>142</v>
      </c>
    </row>
    <row r="42" spans="2:3" ht="12.75" customHeight="1" x14ac:dyDescent="0.25">
      <c r="B42" s="16">
        <v>10.36</v>
      </c>
      <c r="C42" s="17" t="s">
        <v>143</v>
      </c>
    </row>
    <row r="43" spans="2:3" ht="12.75" customHeight="1" x14ac:dyDescent="0.25">
      <c r="B43" s="16">
        <v>10.37</v>
      </c>
      <c r="C43" s="17" t="s">
        <v>144</v>
      </c>
    </row>
    <row r="44" spans="2:3" ht="12.75" customHeight="1" x14ac:dyDescent="0.25">
      <c r="B44" s="16">
        <v>10.38</v>
      </c>
      <c r="C44" s="17" t="s">
        <v>145</v>
      </c>
    </row>
    <row r="45" spans="2:3" ht="12.75" customHeight="1" x14ac:dyDescent="0.25">
      <c r="B45" s="16">
        <v>10.39</v>
      </c>
      <c r="C45" s="17" t="s">
        <v>146</v>
      </c>
    </row>
    <row r="46" spans="2:3" ht="12.75" customHeight="1" x14ac:dyDescent="0.25">
      <c r="B46" s="55" t="s">
        <v>148</v>
      </c>
      <c r="C46" s="17" t="s">
        <v>147</v>
      </c>
    </row>
    <row r="47" spans="2:3" ht="12.75" customHeight="1" x14ac:dyDescent="0.25">
      <c r="B47" s="16">
        <v>10.41</v>
      </c>
      <c r="C47" s="17" t="s">
        <v>149</v>
      </c>
    </row>
    <row r="48" spans="2:3" ht="12.75" customHeight="1" x14ac:dyDescent="0.25">
      <c r="B48" s="16">
        <v>10.42</v>
      </c>
      <c r="C48" s="17" t="s">
        <v>150</v>
      </c>
    </row>
    <row r="49" spans="2:3" ht="12.75" customHeight="1" x14ac:dyDescent="0.25">
      <c r="B49" s="16">
        <v>10.43</v>
      </c>
      <c r="C49" s="17" t="s">
        <v>151</v>
      </c>
    </row>
    <row r="50" spans="2:3" ht="12.75" customHeight="1" x14ac:dyDescent="0.25">
      <c r="B50" s="16">
        <v>10.44</v>
      </c>
      <c r="C50" s="17" t="s">
        <v>152</v>
      </c>
    </row>
    <row r="51" spans="2:3" ht="12.75" customHeight="1" x14ac:dyDescent="0.25">
      <c r="B51" s="16">
        <v>10.45</v>
      </c>
      <c r="C51" s="17" t="s">
        <v>153</v>
      </c>
    </row>
    <row r="52" spans="2:3" ht="12.75" customHeight="1" x14ac:dyDescent="0.25">
      <c r="B52" s="16">
        <v>10.46</v>
      </c>
      <c r="C52" s="17" t="s">
        <v>154</v>
      </c>
    </row>
    <row r="53" spans="2:3" ht="12.75" customHeight="1" x14ac:dyDescent="0.25">
      <c r="B53" s="16">
        <v>10.47</v>
      </c>
      <c r="C53" s="17" t="s">
        <v>155</v>
      </c>
    </row>
    <row r="54" spans="2:3" ht="12.75" customHeight="1" x14ac:dyDescent="0.25">
      <c r="B54" s="16">
        <v>10.48</v>
      </c>
      <c r="C54" s="17" t="s">
        <v>156</v>
      </c>
    </row>
    <row r="55" spans="2:3" ht="12.75" customHeight="1" x14ac:dyDescent="0.25">
      <c r="B55" s="16">
        <v>10.49</v>
      </c>
      <c r="C55" s="17" t="s">
        <v>157</v>
      </c>
    </row>
    <row r="56" spans="2:3" ht="12.75" customHeight="1" x14ac:dyDescent="0.25">
      <c r="B56" s="55" t="s">
        <v>159</v>
      </c>
      <c r="C56" s="17" t="s">
        <v>158</v>
      </c>
    </row>
    <row r="57" spans="2:3" ht="12.75" customHeight="1" x14ac:dyDescent="0.25">
      <c r="B57" s="16">
        <v>10.51</v>
      </c>
      <c r="C57" s="17" t="s">
        <v>160</v>
      </c>
    </row>
    <row r="58" spans="2:3" ht="12.75" customHeight="1" x14ac:dyDescent="0.25">
      <c r="B58" s="16">
        <v>10.52</v>
      </c>
      <c r="C58" s="17" t="s">
        <v>161</v>
      </c>
    </row>
    <row r="59" spans="2:3" ht="12.75" customHeight="1" x14ac:dyDescent="0.25">
      <c r="B59" s="16">
        <v>10.53</v>
      </c>
      <c r="C59" s="17" t="s">
        <v>162</v>
      </c>
    </row>
    <row r="60" spans="2:3" ht="12.75" customHeight="1" x14ac:dyDescent="0.25">
      <c r="B60" s="16">
        <v>10.54</v>
      </c>
      <c r="C60" s="17" t="s">
        <v>163</v>
      </c>
    </row>
    <row r="61" spans="2:3" ht="12.75" customHeight="1" x14ac:dyDescent="0.25">
      <c r="B61" s="16">
        <v>10.55</v>
      </c>
      <c r="C61" s="17" t="s">
        <v>164</v>
      </c>
    </row>
    <row r="62" spans="2:3" ht="12.75" customHeight="1" x14ac:dyDescent="0.25">
      <c r="B62" s="16">
        <v>10.56</v>
      </c>
      <c r="C62" s="17" t="s">
        <v>165</v>
      </c>
    </row>
    <row r="63" spans="2:3" ht="12.75" customHeight="1" x14ac:dyDescent="0.25">
      <c r="B63" s="16">
        <v>10.57</v>
      </c>
      <c r="C63" s="17" t="s">
        <v>166</v>
      </c>
    </row>
    <row r="64" spans="2:3" ht="12.75" customHeight="1" x14ac:dyDescent="0.25">
      <c r="B64" s="16">
        <v>10.58</v>
      </c>
      <c r="C64" s="17" t="s">
        <v>167</v>
      </c>
    </row>
    <row r="65" spans="2:3" ht="12.75" customHeight="1" x14ac:dyDescent="0.25">
      <c r="B65" s="16">
        <v>10.59</v>
      </c>
      <c r="C65" s="17" t="s">
        <v>168</v>
      </c>
    </row>
    <row r="66" spans="2:3" ht="12.75" customHeight="1" x14ac:dyDescent="0.25">
      <c r="B66" s="55" t="s">
        <v>170</v>
      </c>
      <c r="C66" s="17" t="s">
        <v>169</v>
      </c>
    </row>
    <row r="67" spans="2:3" ht="12.75" customHeight="1" x14ac:dyDescent="0.25">
      <c r="B67" s="16">
        <v>10.61</v>
      </c>
      <c r="C67" s="17" t="s">
        <v>171</v>
      </c>
    </row>
    <row r="68" spans="2:3" ht="12.75" customHeight="1" x14ac:dyDescent="0.25">
      <c r="B68" s="16">
        <v>10.62</v>
      </c>
      <c r="C68" s="17" t="s">
        <v>172</v>
      </c>
    </row>
    <row r="69" spans="2:3" ht="12.75" customHeight="1" x14ac:dyDescent="0.25">
      <c r="B69" s="16">
        <v>10.63</v>
      </c>
      <c r="C69" s="17" t="s">
        <v>173</v>
      </c>
    </row>
    <row r="70" spans="2:3" ht="12.75" customHeight="1" x14ac:dyDescent="0.25">
      <c r="B70" s="16">
        <v>10.64</v>
      </c>
      <c r="C70" s="17" t="s">
        <v>174</v>
      </c>
    </row>
    <row r="71" spans="2:3" ht="12.75" customHeight="1" x14ac:dyDescent="0.25">
      <c r="B71" s="16">
        <v>10.65</v>
      </c>
      <c r="C71" s="17" t="s">
        <v>175</v>
      </c>
    </row>
    <row r="72" spans="2:3" ht="12.75" customHeight="1" x14ac:dyDescent="0.25">
      <c r="B72" s="16">
        <v>10.66</v>
      </c>
      <c r="C72" s="17" t="s">
        <v>176</v>
      </c>
    </row>
    <row r="73" spans="2:3" ht="12.75" customHeight="1" x14ac:dyDescent="0.25">
      <c r="B73" s="16">
        <v>10.67</v>
      </c>
      <c r="C73" s="17" t="s">
        <v>177</v>
      </c>
    </row>
    <row r="74" spans="2:3" ht="12.75" customHeight="1" x14ac:dyDescent="0.25">
      <c r="B74" s="16">
        <v>10.68</v>
      </c>
      <c r="C74" s="17" t="s">
        <v>178</v>
      </c>
    </row>
    <row r="75" spans="2:3" ht="12.75" customHeight="1" x14ac:dyDescent="0.25">
      <c r="B75" s="16">
        <v>10.69</v>
      </c>
      <c r="C75" s="17" t="s">
        <v>179</v>
      </c>
    </row>
    <row r="76" spans="2:3" ht="12.75" customHeight="1" x14ac:dyDescent="0.25">
      <c r="B76" s="55" t="s">
        <v>181</v>
      </c>
      <c r="C76" s="17" t="s">
        <v>180</v>
      </c>
    </row>
    <row r="77" spans="2:3" x14ac:dyDescent="0.25">
      <c r="B77" s="10"/>
      <c r="C77" s="11"/>
    </row>
    <row r="78" spans="2:3" x14ac:dyDescent="0.25">
      <c r="B78" s="56"/>
      <c r="C78" s="56"/>
    </row>
    <row r="79" spans="2:3" ht="15.75" x14ac:dyDescent="0.25">
      <c r="B79" s="12" t="s">
        <v>92</v>
      </c>
      <c r="C79" s="13"/>
    </row>
    <row r="80" spans="2:3" ht="15.75" x14ac:dyDescent="0.25">
      <c r="B80" s="7"/>
      <c r="C80" s="56"/>
    </row>
    <row r="81" spans="1:3" x14ac:dyDescent="0.25">
      <c r="B81" s="14"/>
      <c r="C81" s="56"/>
    </row>
    <row r="82" spans="1:3" x14ac:dyDescent="0.25">
      <c r="B82" s="14"/>
      <c r="C82" s="56"/>
    </row>
    <row r="83" spans="1:3" ht="15.75" x14ac:dyDescent="0.25">
      <c r="B83" s="6" t="s">
        <v>93</v>
      </c>
      <c r="C83" s="56"/>
    </row>
    <row r="84" spans="1:3" x14ac:dyDescent="0.25">
      <c r="B84" s="15"/>
      <c r="C84" s="15"/>
    </row>
    <row r="85" spans="1:3" ht="21.95" customHeight="1" x14ac:dyDescent="0.25">
      <c r="B85" s="137" t="s">
        <v>274</v>
      </c>
      <c r="C85" s="137"/>
    </row>
    <row r="86" spans="1:3" x14ac:dyDescent="0.25">
      <c r="B86" s="15"/>
      <c r="C86" s="15"/>
    </row>
    <row r="87" spans="1:3" x14ac:dyDescent="0.25">
      <c r="B87" s="15"/>
      <c r="C87" s="15"/>
    </row>
    <row r="88" spans="1:3" x14ac:dyDescent="0.25">
      <c r="B88" s="138" t="s">
        <v>270</v>
      </c>
      <c r="C88" s="138"/>
    </row>
    <row r="93" spans="1:3" x14ac:dyDescent="0.25">
      <c r="A93" s="9"/>
    </row>
    <row r="94" spans="1:3" x14ac:dyDescent="0.25">
      <c r="A94" s="9"/>
    </row>
    <row r="95" spans="1:3" x14ac:dyDescent="0.25">
      <c r="A95" s="9"/>
    </row>
    <row r="96" spans="1:3" x14ac:dyDescent="0.25">
      <c r="A96" s="9"/>
    </row>
    <row r="97" spans="1:1" x14ac:dyDescent="0.25">
      <c r="A97" s="136"/>
    </row>
    <row r="98" spans="1:1" x14ac:dyDescent="0.25">
      <c r="A98" s="136"/>
    </row>
  </sheetData>
  <mergeCells count="2">
    <mergeCell ref="B85:C85"/>
    <mergeCell ref="B88:C88"/>
  </mergeCells>
  <hyperlinks>
    <hyperlink ref="B24:C24" r:id="rId1" display="© Commonwealth of Australia &lt;&lt;yyyy&gt;&gt;" xr:uid="{5056C559-01A9-47EF-AC9B-200CB783AE9A}"/>
    <hyperlink ref="B79:C79" r:id="rId2" display="More information available from the ABS web site" xr:uid="{57C0CE2F-6B41-498E-A0D3-98E9679230A5}"/>
    <hyperlink ref="B88:C88" r:id="rId3" display="© Commonwealth of Australia 2024" xr:uid="{4D098D73-82CF-48A0-B261-C4B27CAAC2BE}"/>
    <hyperlink ref="B7" location="'Table 10.1'!A1" display="10.1" xr:uid="{B9AEDE79-0A92-43E9-9C11-BAB246F54EDE}"/>
    <hyperlink ref="B8" location="'Table 10.2'!A1" display="10.2" xr:uid="{776EDEBE-F030-4412-AD9C-6E8860E28966}"/>
    <hyperlink ref="B9" location="'Table 10.3'!A1" display="10.3" xr:uid="{1D7D0D33-D386-46AB-9D18-2268DCB54ED8}"/>
    <hyperlink ref="B10" location="'Table 10.4'!A1" display="10.4" xr:uid="{F5333FE1-F0A1-4190-95F7-EEDFE4352875}"/>
    <hyperlink ref="B11" location="'Table 10.5'!A1" display="10.5" xr:uid="{B73F31B4-A4CB-47D9-9397-6A3CD89F40D9}"/>
    <hyperlink ref="B12" location="'Table 10.6'!A1" display="10.6" xr:uid="{B1DD5A89-4FAA-4D08-92FE-8FF2CBDC62E0}"/>
    <hyperlink ref="B13" location="'Table 10.7'!A1" display="10.7" xr:uid="{4623C80D-BE8B-4A93-A3A7-2CCC60EE0443}"/>
    <hyperlink ref="B14" location="'Table 10.8'!A1" display="10.8" xr:uid="{A8FEB403-1584-4C03-8327-C37D599F6197}"/>
    <hyperlink ref="B15" location="'Table 10.9'!A1" display="10.9" xr:uid="{5AB12DB8-D5D3-4EF3-82E8-49922BD139E3}"/>
    <hyperlink ref="B16" location="'Table 10.10'!A1" display="10.10" xr:uid="{A57BACE1-E7E6-4AF1-9CA3-F33D45353F7F}"/>
    <hyperlink ref="B17" location="'Table 10.11'!A1" display="10.11" xr:uid="{B994A668-006D-4674-9F0F-1B58FA17DF69}"/>
    <hyperlink ref="B18" location="'Table 10.12'!A1" display="10.12" xr:uid="{674F348C-9A5E-4087-8B8D-8967DFF66280}"/>
    <hyperlink ref="B19" location="'Table 10.13'!A1" display="10.13" xr:uid="{5B7CE892-2093-4A65-9A60-BEC2C977F63C}"/>
    <hyperlink ref="B20" location="'Table 10.14'!A1" display="10.14" xr:uid="{9AE06CAA-BD8E-4D66-8E3F-CAC355B93BD7}"/>
    <hyperlink ref="B21" location="'Table 10.15'!A1" display="10.15" xr:uid="{727B2082-3538-4039-B019-C7D4FB366B80}"/>
    <hyperlink ref="B22" location="'Table 10.16'!A1" display="10.16" xr:uid="{49E041D3-C6E5-45F8-A175-C7D72E2F3C5B}"/>
    <hyperlink ref="B23" location="'Table 10.17'!A1" display="10.17" xr:uid="{66DD4D3B-0901-4D30-99A8-36C2913E0255}"/>
    <hyperlink ref="B24" location="'Table 10.18'!A1" display="10.18" xr:uid="{5CA79B41-F11A-4EB1-BB3C-F5D0CE266456}"/>
    <hyperlink ref="B25" location="'Table 10.19'!A1" display="10.19" xr:uid="{173168F7-EB03-4746-A394-CBC54D3C7607}"/>
    <hyperlink ref="B26" location="'Table 10.20'!A1" display="10.20" xr:uid="{7B80562C-FD1D-42AF-9F00-DDF4732FA9E4}"/>
    <hyperlink ref="B27" location="'Table 10.21'!A1" display="10.21" xr:uid="{307C6979-4F3A-4A6C-A713-7751525209FB}"/>
    <hyperlink ref="B28" location="'Table 10.22'!A1" display="10.22" xr:uid="{C66CC308-D1A9-4783-8394-B3ABE260F6C0}"/>
    <hyperlink ref="B29" location="'Table 10.23'!A1" display="10.23" xr:uid="{04D231DB-0BBA-407E-9A15-7958FF594C7E}"/>
    <hyperlink ref="B30" location="'Table 10.24'!A1" display="10.24" xr:uid="{0D1B9B91-1506-4D42-8131-6206A8084BE9}"/>
    <hyperlink ref="B31" location="'Table 10.25'!A1" display="10.25" xr:uid="{F89C7D91-5E83-4F29-BC90-38C5C3B25932}"/>
    <hyperlink ref="B32" location="'Table 10.26'!A1" display="10.26" xr:uid="{54E25626-C182-4458-AE4C-202644A6F2DE}"/>
    <hyperlink ref="B33" location="'Table 10.27'!A1" display="10.27" xr:uid="{B778DB5F-CB74-45C1-88EC-105F9FC06599}"/>
    <hyperlink ref="B34" location="'Table 10.28'!A1" display="10.28" xr:uid="{004114F1-C01C-4AB9-B00C-1D3DEB7EC04C}"/>
    <hyperlink ref="B35" location="'Table 10.29'!A1" display="10.29" xr:uid="{05A7DB9C-A9D3-4AA5-991D-A9815090EE31}"/>
    <hyperlink ref="B36" location="'Table 10.30'!A1" display="10.30" xr:uid="{569160F1-0965-45EE-B541-F88C20427FBC}"/>
    <hyperlink ref="B37" location="'Table 10.31'!A1" display="10.31" xr:uid="{5BD95A5B-3526-45C1-9B53-781AA7DEC30D}"/>
    <hyperlink ref="B38" location="'Table 10.32'!A1" display="10.32" xr:uid="{FB1E71E4-31E8-42EC-8BFE-3E8F8641A27D}"/>
    <hyperlink ref="B39" location="'Table 10.33'!A1" display="10.33" xr:uid="{DFA497C1-CCB8-4438-BFC6-81746F9C6DB2}"/>
    <hyperlink ref="B40" location="'Table 10.34'!A1" display="10.34" xr:uid="{B0B46824-A7C9-4600-BE3A-1B4DC0271A11}"/>
    <hyperlink ref="B41" location="'Table 10.35'!A1" display="10.35" xr:uid="{36725ED3-5D9D-47B6-957C-E02D8168F86D}"/>
    <hyperlink ref="B42" location="'Table 10.36'!A1" display="10.36" xr:uid="{ECE0C733-F0C3-495F-8F88-0E99C2D9CB98}"/>
    <hyperlink ref="B43" location="'Table 10.37'!A1" display="10.37" xr:uid="{87C7097C-A56A-4300-BD40-63D7146FC0B7}"/>
    <hyperlink ref="B44" location="'Table 10.38'!A1" display="10.38" xr:uid="{6A961D36-0555-4975-B9E4-1553F7A82986}"/>
    <hyperlink ref="B45" location="'Table 10.39'!A1" display="10.39" xr:uid="{193A6FF1-AC5F-4623-A539-7C5D48746FBC}"/>
    <hyperlink ref="B46" location="'Table 10.40'!A1" display="10.40" xr:uid="{B68383D6-726E-46B8-81E3-3F1EBD9EDDE1}"/>
    <hyperlink ref="B47" location="'Table 10.41'!A1" display="10.41" xr:uid="{B56EC13B-1536-47BD-9CAE-BBCFC1CAB632}"/>
    <hyperlink ref="B48" location="'Table 10.42'!A1" display="10.42" xr:uid="{6772D5E0-5569-42E8-B2DB-6468B6F75398}"/>
    <hyperlink ref="B49" location="'Table 10.43'!A1" display="10.43" xr:uid="{E5DAA849-01BC-43F9-8294-A5BBFB698A4E}"/>
    <hyperlink ref="B50" location="'Table 10.44'!A1" display="10.44" xr:uid="{E25C1605-B33B-41F4-8040-BF4CB2549E32}"/>
    <hyperlink ref="B51" location="'Table 10.45'!A1" display="10.45" xr:uid="{AFD506FC-C7F3-4BD2-B690-D7EF55D39676}"/>
    <hyperlink ref="B52" location="'Table 10.46'!A1" display="10.46" xr:uid="{98EC356B-44DE-4076-9AB2-B5BB22B5B6EB}"/>
    <hyperlink ref="B53" location="'Table 10.47'!A1" display="10.47" xr:uid="{8710FC7A-2032-448C-A916-64C94F765153}"/>
    <hyperlink ref="B54" location="'Table 10.48'!A1" display="10.48" xr:uid="{D9A9DF0C-0E13-40F4-9901-62BFF29B082F}"/>
    <hyperlink ref="B55" location="'Table 10.49'!A1" display="10.49" xr:uid="{BE77FA77-5FFD-4C6B-B79B-05B94A123A13}"/>
    <hyperlink ref="B56" location="'Table 10.50'!A1" display="10.50" xr:uid="{084764E5-5FE6-4DF4-A252-4331B8936392}"/>
    <hyperlink ref="B57" location="'Table 10.51'!A1" display="10.51" xr:uid="{75F1B097-75F7-418C-8FDD-5A29F8EEF102}"/>
    <hyperlink ref="B58" location="'Table 10.52'!A1" display="10.52" xr:uid="{B018125C-336D-40F6-801F-445594375179}"/>
    <hyperlink ref="B59" location="'Table 10.53'!A1" display="10.53" xr:uid="{E84B055B-4E89-4262-A6E6-EAD9FCE78C8B}"/>
    <hyperlink ref="B60" location="'Table 10.54'!A1" display="10.54" xr:uid="{21311D9E-7634-47CA-A442-18FB33589A53}"/>
    <hyperlink ref="B61" location="'Table 10.55'!A1" display="10.55" xr:uid="{A1E0AE77-895D-41A3-9934-469CD2F0ABD1}"/>
    <hyperlink ref="B62" location="'Table 10.56'!A1" display="10.56" xr:uid="{760C065F-2A98-4675-8AD6-792C60197132}"/>
    <hyperlink ref="B63" location="'Table 10.57'!A1" display="10.57" xr:uid="{526CC7D1-4E32-4E9E-BE62-F3DAABB1576C}"/>
    <hyperlink ref="B64" location="'Table 10.58'!A1" display="10.58" xr:uid="{9624BC67-5A97-4C18-BE33-6354409F3F58}"/>
    <hyperlink ref="B65" location="'Table 10.59'!A1" display="10.59" xr:uid="{B83134C5-422E-4446-B62E-40E017596F38}"/>
    <hyperlink ref="B66" location="'Table 10.60'!A1" display="10.60" xr:uid="{7F5AEBF9-E50D-4DE2-AE13-5DC2AFCFEEA0}"/>
    <hyperlink ref="B67" location="'Table 10.61'!A1" display="10.61" xr:uid="{C40EC6D4-2B59-4210-844F-C9D1F3444A52}"/>
    <hyperlink ref="B68" location="'Table 10.62'!A1" display="10.62" xr:uid="{193FDF6E-5008-4F90-95DB-E7E8B71BD99E}"/>
    <hyperlink ref="B69" location="'Table 10.63'!A1" display="10.63" xr:uid="{1B959EFD-66B8-4144-BB57-3953BAC75092}"/>
    <hyperlink ref="B70" location="'Table 10.64'!A1" display="10.64" xr:uid="{1E4B488E-2A52-4771-8C55-386B196333AD}"/>
    <hyperlink ref="B71" location="'Table 10.65'!A1" display="10.65" xr:uid="{EC462725-2798-4E3C-974C-B9C86CAA10E8}"/>
    <hyperlink ref="B72" location="'Table 10.66'!A1" display="10.66" xr:uid="{52F196E9-E798-449C-A07B-300098E2FE4E}"/>
    <hyperlink ref="B73" location="'Table 10.67'!A1" display="10.67" xr:uid="{E056FD2D-4E98-478C-8FBC-9E106892E788}"/>
    <hyperlink ref="B74" location="'Table 10.68'!A1" display="10.68" xr:uid="{F43E7762-2EEF-4DE5-9719-1C832377D12E}"/>
    <hyperlink ref="B75" location="'Table 10.69'!A1" display="10.69" xr:uid="{CF382F72-1D3B-4447-9E79-B33D7E76976F}"/>
    <hyperlink ref="B76" location="'Table 10.70'!A1" display="10.70" xr:uid="{9B3F59BF-4C85-4FB8-8054-C66896BCEE5F}"/>
  </hyperlinks>
  <pageMargins left="0.7" right="0.7" top="0.75" bottom="0.75" header="0.3" footer="0.3"/>
  <pageSetup paperSize="9" orientation="portrait" r:id="rId4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28CA49-AF06-404D-9F0D-358E23538E90}">
  <sheetPr codeName="Sheet73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115</v>
      </c>
      <c r="T1" s="99"/>
      <c r="U1" s="99"/>
      <c r="V1" s="99"/>
      <c r="W1" s="99"/>
      <c r="X1" s="99"/>
      <c r="Y1" s="100" t="s">
        <v>194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184</v>
      </c>
      <c r="W2" s="103" t="s">
        <v>193</v>
      </c>
      <c r="X2" s="103" t="s">
        <v>261</v>
      </c>
      <c r="Y2" s="103" t="s">
        <v>267</v>
      </c>
      <c r="Z2" s="103" t="s">
        <v>273</v>
      </c>
      <c r="AB2" s="141" t="str">
        <f>$Z$2</f>
        <v>2021-22</v>
      </c>
      <c r="AC2" s="141"/>
      <c r="AD2" s="141"/>
      <c r="AE2" s="141"/>
      <c r="AF2" s="141"/>
    </row>
    <row r="3" spans="1:32" ht="15" customHeight="1" x14ac:dyDescent="0.25">
      <c r="A3" s="58" t="s">
        <v>272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115</v>
      </c>
      <c r="Y3" s="105" t="s">
        <v>194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10.9 Burnside, South Australia,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34554</v>
      </c>
      <c r="W4" s="108">
        <v>34768</v>
      </c>
      <c r="X4" s="108">
        <v>35002</v>
      </c>
      <c r="Y4" s="108">
        <v>35993</v>
      </c>
      <c r="Z4" s="108">
        <v>38938</v>
      </c>
      <c r="AB4" s="109" t="str">
        <f>TEXT(Z4,"###,###")</f>
        <v>38,938</v>
      </c>
      <c r="AD4" s="110">
        <f>Z4/Y4-1</f>
        <v>8.1821465284916517E-2</v>
      </c>
      <c r="AF4" s="110">
        <f>Z4/V4-1</f>
        <v>0.12687387856688082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16852</v>
      </c>
      <c r="W5" s="108">
        <v>16945</v>
      </c>
      <c r="X5" s="108">
        <v>17169</v>
      </c>
      <c r="Y5" s="108">
        <v>17542</v>
      </c>
      <c r="Z5" s="108">
        <v>18926</v>
      </c>
      <c r="AB5" s="109" t="str">
        <f>TEXT(Z5,"###,###")</f>
        <v>18,926</v>
      </c>
      <c r="AD5" s="110">
        <f t="shared" ref="AD5:AD9" si="0">Z5/Y5-1</f>
        <v>7.8896363014479443E-2</v>
      </c>
      <c r="AF5" s="110">
        <f t="shared" ref="AF5:AF9" si="1">Z5/V5-1</f>
        <v>0.12307144552575355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17699</v>
      </c>
      <c r="W6" s="108">
        <v>17826</v>
      </c>
      <c r="X6" s="108">
        <v>17833</v>
      </c>
      <c r="Y6" s="108">
        <v>18433</v>
      </c>
      <c r="Z6" s="108">
        <v>19995</v>
      </c>
      <c r="AB6" s="109" t="str">
        <f>TEXT(Z6,"###,###")</f>
        <v>19,995</v>
      </c>
      <c r="AD6" s="110">
        <f t="shared" si="0"/>
        <v>8.473932620843061E-2</v>
      </c>
      <c r="AF6" s="110">
        <f t="shared" si="1"/>
        <v>0.12972484321148081</v>
      </c>
    </row>
    <row r="7" spans="1:32" ht="16.5" customHeight="1" thickBot="1" x14ac:dyDescent="0.3">
      <c r="A7" s="61" t="str">
        <f>"QUICK STATS for "&amp;Z2&amp;" *"</f>
        <v>QUICK STATS for 2021-22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24422</v>
      </c>
      <c r="W7" s="108">
        <v>24486</v>
      </c>
      <c r="X7" s="108">
        <v>24933</v>
      </c>
      <c r="Y7" s="108">
        <v>24937</v>
      </c>
      <c r="Z7" s="108">
        <v>25774</v>
      </c>
      <c r="AB7" s="109" t="str">
        <f>TEXT(Z7,"###,###")</f>
        <v>25,774</v>
      </c>
      <c r="AD7" s="110">
        <f t="shared" si="0"/>
        <v>3.356458274852625E-2</v>
      </c>
      <c r="AF7" s="110">
        <f t="shared" si="1"/>
        <v>5.5359921382360122E-2</v>
      </c>
    </row>
    <row r="8" spans="1:32" ht="17.25" customHeight="1" x14ac:dyDescent="0.25">
      <c r="A8" s="62" t="s">
        <v>12</v>
      </c>
      <c r="B8" s="63"/>
      <c r="C8" s="29"/>
      <c r="D8" s="64" t="str">
        <f>AB4</f>
        <v>38,938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25,774</v>
      </c>
      <c r="P8" s="65"/>
      <c r="S8" s="107" t="s">
        <v>83</v>
      </c>
      <c r="T8" s="108"/>
      <c r="U8" s="108"/>
      <c r="V8" s="108">
        <v>45599</v>
      </c>
      <c r="W8" s="108">
        <v>46441</v>
      </c>
      <c r="X8" s="108">
        <v>46224.639999999999</v>
      </c>
      <c r="Y8" s="108">
        <v>47949.120000000003</v>
      </c>
      <c r="Z8" s="108">
        <v>47961.77</v>
      </c>
      <c r="AB8" s="109" t="str">
        <f>TEXT(Z8,"$###,###")</f>
        <v>$47,962</v>
      </c>
      <c r="AD8" s="110">
        <f t="shared" si="0"/>
        <v>2.6382131726276903E-4</v>
      </c>
      <c r="AF8" s="110">
        <f t="shared" si="1"/>
        <v>5.1816267900611779E-2</v>
      </c>
    </row>
    <row r="9" spans="1:32" x14ac:dyDescent="0.25">
      <c r="A9" s="30" t="s">
        <v>14</v>
      </c>
      <c r="B9" s="69"/>
      <c r="C9" s="70"/>
      <c r="D9" s="71">
        <f>AD104</f>
        <v>73.17016795931994</v>
      </c>
      <c r="E9" s="72" t="s">
        <v>84</v>
      </c>
      <c r="F9" s="24"/>
      <c r="G9" s="73" t="s">
        <v>81</v>
      </c>
      <c r="H9" s="70"/>
      <c r="I9" s="69"/>
      <c r="J9" s="70"/>
      <c r="K9" s="69"/>
      <c r="L9" s="69"/>
      <c r="M9" s="74"/>
      <c r="N9" s="70"/>
      <c r="O9" s="71">
        <f>AD127</f>
        <v>49.64305113680453</v>
      </c>
      <c r="P9" s="72" t="s">
        <v>84</v>
      </c>
      <c r="S9" s="107" t="s">
        <v>7</v>
      </c>
      <c r="T9" s="108"/>
      <c r="U9" s="108"/>
      <c r="V9" s="108">
        <v>1901338253</v>
      </c>
      <c r="W9" s="108">
        <v>1942903897</v>
      </c>
      <c r="X9" s="108">
        <v>2025131786</v>
      </c>
      <c r="Y9" s="108">
        <v>2145725184</v>
      </c>
      <c r="Z9" s="108">
        <v>2264308462</v>
      </c>
      <c r="AB9" s="109" t="str">
        <f>TEXT(Z9/1000000,"$#,###.0")&amp;" mil"</f>
        <v>$2,264.3 mil</v>
      </c>
      <c r="AD9" s="110">
        <f t="shared" si="0"/>
        <v>5.5264895469484321E-2</v>
      </c>
      <c r="AF9" s="110">
        <f t="shared" si="1"/>
        <v>0.19090249114132773</v>
      </c>
    </row>
    <row r="10" spans="1:32" x14ac:dyDescent="0.25">
      <c r="A10" s="30" t="s">
        <v>17</v>
      </c>
      <c r="B10" s="69"/>
      <c r="C10" s="70"/>
      <c r="D10" s="71">
        <f>AD105</f>
        <v>19.80327700446864</v>
      </c>
      <c r="E10" s="72" t="s">
        <v>84</v>
      </c>
      <c r="F10" s="24"/>
      <c r="G10" s="73" t="s">
        <v>82</v>
      </c>
      <c r="H10" s="70"/>
      <c r="I10" s="69"/>
      <c r="J10" s="70"/>
      <c r="K10" s="69"/>
      <c r="L10" s="69"/>
      <c r="M10" s="74"/>
      <c r="N10" s="70"/>
      <c r="O10" s="71">
        <f>AD128</f>
        <v>50.283231163187715</v>
      </c>
      <c r="P10" s="72" t="s">
        <v>84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85</v>
      </c>
      <c r="H11" s="77"/>
      <c r="I11" s="78"/>
      <c r="J11" s="78"/>
      <c r="K11" s="78"/>
      <c r="L11" s="78"/>
      <c r="M11" s="69"/>
      <c r="N11" s="70"/>
      <c r="O11" s="71">
        <f>T130</f>
        <v>81.368821292775664</v>
      </c>
      <c r="P11" s="72" t="s">
        <v>84</v>
      </c>
      <c r="S11" s="107" t="s">
        <v>29</v>
      </c>
      <c r="T11" s="112"/>
      <c r="U11" s="112"/>
      <c r="V11" s="112">
        <v>29764</v>
      </c>
      <c r="W11" s="112">
        <v>29991</v>
      </c>
      <c r="X11" s="112">
        <v>30186</v>
      </c>
      <c r="Y11" s="112">
        <v>31293</v>
      </c>
      <c r="Z11" s="112">
        <v>34138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8.7180879956545354</v>
      </c>
      <c r="P12" s="72" t="s">
        <v>84</v>
      </c>
      <c r="S12" s="107" t="s">
        <v>30</v>
      </c>
      <c r="T12" s="112"/>
      <c r="U12" s="112"/>
      <c r="V12" s="112">
        <v>4793</v>
      </c>
      <c r="W12" s="112">
        <v>4781</v>
      </c>
      <c r="X12" s="112">
        <v>4812</v>
      </c>
      <c r="Y12" s="112">
        <v>4700</v>
      </c>
      <c r="Z12" s="112">
        <v>4803</v>
      </c>
    </row>
    <row r="13" spans="1:32" ht="15" customHeight="1" x14ac:dyDescent="0.25">
      <c r="A13" s="30" t="s">
        <v>19</v>
      </c>
      <c r="B13" s="70"/>
      <c r="C13" s="70"/>
      <c r="D13" s="71">
        <f>AD108</f>
        <v>15.966408136011095</v>
      </c>
      <c r="E13" s="72" t="s">
        <v>84</v>
      </c>
      <c r="F13" s="24"/>
      <c r="G13" s="142" t="s">
        <v>265</v>
      </c>
      <c r="H13" s="143"/>
      <c r="I13" s="143"/>
      <c r="J13" s="143"/>
      <c r="K13" s="143"/>
      <c r="L13" s="143"/>
      <c r="M13" s="79"/>
      <c r="N13" s="70"/>
      <c r="O13" s="71">
        <f>T132</f>
        <v>9.909210832622021</v>
      </c>
      <c r="P13" s="72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14.587292619035388</v>
      </c>
      <c r="E14" s="72" t="s">
        <v>84</v>
      </c>
      <c r="F14" s="24"/>
      <c r="G14" s="76" t="s">
        <v>94</v>
      </c>
      <c r="H14" s="69"/>
      <c r="I14" s="69"/>
      <c r="J14" s="69"/>
      <c r="K14" s="75"/>
      <c r="L14" s="70"/>
      <c r="M14" s="69"/>
      <c r="N14" s="70"/>
      <c r="O14" s="75" t="str">
        <f>AB118</f>
        <v>43.3</v>
      </c>
      <c r="P14" s="72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20.799732908726693</v>
      </c>
      <c r="E15" s="72" t="s">
        <v>84</v>
      </c>
      <c r="F15" s="24"/>
      <c r="G15" s="33" t="s">
        <v>259</v>
      </c>
      <c r="H15" s="70"/>
      <c r="I15" s="70"/>
      <c r="J15" s="70"/>
      <c r="K15" s="80"/>
      <c r="L15" s="70"/>
      <c r="M15" s="70"/>
      <c r="N15" s="70"/>
      <c r="O15" s="71">
        <f>AB38</f>
        <v>19.784312204205136</v>
      </c>
      <c r="P15" s="72" t="s">
        <v>84</v>
      </c>
      <c r="S15" s="115" t="s">
        <v>60</v>
      </c>
      <c r="T15" s="115"/>
      <c r="U15" s="116"/>
      <c r="V15" s="116">
        <v>338</v>
      </c>
      <c r="W15" s="116">
        <v>367</v>
      </c>
      <c r="X15" s="116">
        <v>367</v>
      </c>
      <c r="Y15" s="112">
        <v>354</v>
      </c>
      <c r="Z15" s="112">
        <v>336</v>
      </c>
      <c r="AB15" s="117">
        <f t="shared" ref="AB15:AB34" si="2">IF(Z15="np",0,Z15/$Z$34)</f>
        <v>8.6288810703921519E-3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41.635420411936927</v>
      </c>
      <c r="E16" s="83" t="s">
        <v>84</v>
      </c>
      <c r="F16" s="24"/>
      <c r="G16" s="84" t="s">
        <v>260</v>
      </c>
      <c r="H16" s="35"/>
      <c r="I16" s="35"/>
      <c r="J16" s="35"/>
      <c r="K16" s="36"/>
      <c r="L16" s="35"/>
      <c r="M16" s="35"/>
      <c r="N16" s="35"/>
      <c r="O16" s="82">
        <f>AB37</f>
        <v>80.215687795794864</v>
      </c>
      <c r="P16" s="37" t="s">
        <v>84</v>
      </c>
      <c r="S16" s="115" t="s">
        <v>61</v>
      </c>
      <c r="T16" s="115"/>
      <c r="U16" s="116"/>
      <c r="V16" s="116">
        <v>278</v>
      </c>
      <c r="W16" s="116">
        <v>303</v>
      </c>
      <c r="X16" s="116">
        <v>333</v>
      </c>
      <c r="Y16" s="112">
        <v>345</v>
      </c>
      <c r="Z16" s="112">
        <v>340</v>
      </c>
      <c r="AB16" s="117">
        <f t="shared" si="2"/>
        <v>8.731605845039677E-3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1327</v>
      </c>
      <c r="W17" s="116">
        <v>1362</v>
      </c>
      <c r="X17" s="116">
        <v>1289</v>
      </c>
      <c r="Y17" s="112">
        <v>1431</v>
      </c>
      <c r="Z17" s="112">
        <v>1480</v>
      </c>
      <c r="AB17" s="117">
        <f t="shared" si="2"/>
        <v>3.8008166619584477E-2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268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63</v>
      </c>
      <c r="T18" s="115"/>
      <c r="U18" s="116"/>
      <c r="V18" s="116">
        <v>218</v>
      </c>
      <c r="W18" s="116">
        <v>220</v>
      </c>
      <c r="X18" s="116">
        <v>207</v>
      </c>
      <c r="Y18" s="112">
        <v>220</v>
      </c>
      <c r="Z18" s="112">
        <v>242</v>
      </c>
      <c r="AB18" s="117">
        <f t="shared" si="2"/>
        <v>6.2148488661753001E-3</v>
      </c>
    </row>
    <row r="19" spans="1:28" x14ac:dyDescent="0.25">
      <c r="A19" s="61" t="str">
        <f>$S$1&amp;" ("&amp;$V$2&amp;" to "&amp;$Z$2&amp;")"</f>
        <v>Burnside (2017-18 to 2021-22)</v>
      </c>
      <c r="B19" s="61"/>
      <c r="C19" s="61"/>
      <c r="D19" s="61"/>
      <c r="E19" s="61"/>
      <c r="F19" s="61"/>
      <c r="G19" s="61" t="str">
        <f>$S$1&amp;" ("&amp;$V$2&amp;" to "&amp;$Z$2&amp;")"</f>
        <v>Burnside (2017-18 to 2021-22)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64</v>
      </c>
      <c r="T19" s="115"/>
      <c r="U19" s="116"/>
      <c r="V19" s="116">
        <v>1284</v>
      </c>
      <c r="W19" s="116">
        <v>1245</v>
      </c>
      <c r="X19" s="116">
        <v>1260</v>
      </c>
      <c r="Y19" s="112">
        <v>1343</v>
      </c>
      <c r="Z19" s="112">
        <v>1417</v>
      </c>
      <c r="AB19" s="117">
        <f t="shared" si="2"/>
        <v>3.6390251418885952E-2</v>
      </c>
    </row>
    <row r="20" spans="1:28" x14ac:dyDescent="0.25">
      <c r="S20" s="115" t="s">
        <v>65</v>
      </c>
      <c r="T20" s="115"/>
      <c r="U20" s="116"/>
      <c r="V20" s="116">
        <v>993</v>
      </c>
      <c r="W20" s="116">
        <v>1008</v>
      </c>
      <c r="X20" s="116">
        <v>1021</v>
      </c>
      <c r="Y20" s="112">
        <v>1139</v>
      </c>
      <c r="Z20" s="112">
        <v>1146</v>
      </c>
      <c r="AB20" s="117">
        <f t="shared" si="2"/>
        <v>2.9430647936516088E-2</v>
      </c>
    </row>
    <row r="21" spans="1:28" x14ac:dyDescent="0.25">
      <c r="S21" s="115" t="s">
        <v>66</v>
      </c>
      <c r="T21" s="115"/>
      <c r="U21" s="116"/>
      <c r="V21" s="116">
        <v>2491</v>
      </c>
      <c r="W21" s="116">
        <v>2447</v>
      </c>
      <c r="X21" s="116">
        <v>2722</v>
      </c>
      <c r="Y21" s="112">
        <v>2745</v>
      </c>
      <c r="Z21" s="112">
        <v>2983</v>
      </c>
      <c r="AB21" s="117">
        <f t="shared" si="2"/>
        <v>7.6607000693392227E-2</v>
      </c>
    </row>
    <row r="22" spans="1:28" x14ac:dyDescent="0.25">
      <c r="S22" s="115" t="s">
        <v>67</v>
      </c>
      <c r="T22" s="115"/>
      <c r="U22" s="116"/>
      <c r="V22" s="116">
        <v>2347</v>
      </c>
      <c r="W22" s="116">
        <v>2529</v>
      </c>
      <c r="X22" s="116">
        <v>2515</v>
      </c>
      <c r="Y22" s="112">
        <v>2749</v>
      </c>
      <c r="Z22" s="112">
        <v>3072</v>
      </c>
      <c r="AB22" s="117">
        <f t="shared" si="2"/>
        <v>7.8892626929299672E-2</v>
      </c>
    </row>
    <row r="23" spans="1:28" x14ac:dyDescent="0.25">
      <c r="S23" s="115" t="s">
        <v>68</v>
      </c>
      <c r="T23" s="115"/>
      <c r="U23" s="116"/>
      <c r="V23" s="116">
        <v>683</v>
      </c>
      <c r="W23" s="116">
        <v>734</v>
      </c>
      <c r="X23" s="116">
        <v>726</v>
      </c>
      <c r="Y23" s="112">
        <v>784</v>
      </c>
      <c r="Z23" s="112">
        <v>888</v>
      </c>
      <c r="AB23" s="117">
        <f t="shared" si="2"/>
        <v>2.2804899971750687E-2</v>
      </c>
    </row>
    <row r="24" spans="1:28" x14ac:dyDescent="0.25">
      <c r="S24" s="115" t="s">
        <v>69</v>
      </c>
      <c r="T24" s="115"/>
      <c r="U24" s="116"/>
      <c r="V24" s="116">
        <v>504</v>
      </c>
      <c r="W24" s="116">
        <v>652</v>
      </c>
      <c r="X24" s="116">
        <v>590</v>
      </c>
      <c r="Y24" s="112">
        <v>546</v>
      </c>
      <c r="Z24" s="112">
        <v>620</v>
      </c>
      <c r="AB24" s="117">
        <f t="shared" si="2"/>
        <v>1.592234007036647E-2</v>
      </c>
    </row>
    <row r="25" spans="1:28" x14ac:dyDescent="0.25">
      <c r="S25" s="115" t="s">
        <v>70</v>
      </c>
      <c r="T25" s="115"/>
      <c r="U25" s="116"/>
      <c r="V25" s="116">
        <v>1371</v>
      </c>
      <c r="W25" s="116">
        <v>1448</v>
      </c>
      <c r="X25" s="116">
        <v>1566</v>
      </c>
      <c r="Y25" s="112">
        <v>1541</v>
      </c>
      <c r="Z25" s="112">
        <v>1646</v>
      </c>
      <c r="AB25" s="117">
        <f t="shared" si="2"/>
        <v>4.2271244767456792E-2</v>
      </c>
    </row>
    <row r="26" spans="1:28" x14ac:dyDescent="0.25">
      <c r="S26" s="115" t="s">
        <v>71</v>
      </c>
      <c r="T26" s="115"/>
      <c r="U26" s="116"/>
      <c r="V26" s="116">
        <v>789</v>
      </c>
      <c r="W26" s="116">
        <v>807</v>
      </c>
      <c r="X26" s="116">
        <v>801</v>
      </c>
      <c r="Y26" s="112">
        <v>827</v>
      </c>
      <c r="Z26" s="112">
        <v>855</v>
      </c>
      <c r="AB26" s="117">
        <f t="shared" si="2"/>
        <v>2.1957420580908601E-2</v>
      </c>
    </row>
    <row r="27" spans="1:28" x14ac:dyDescent="0.25">
      <c r="S27" s="115" t="s">
        <v>72</v>
      </c>
      <c r="T27" s="115"/>
      <c r="U27" s="116"/>
      <c r="V27" s="116">
        <v>3817</v>
      </c>
      <c r="W27" s="116">
        <v>4008</v>
      </c>
      <c r="X27" s="116">
        <v>4115</v>
      </c>
      <c r="Y27" s="112">
        <v>4403</v>
      </c>
      <c r="Z27" s="112">
        <v>4748</v>
      </c>
      <c r="AB27" s="117">
        <f t="shared" si="2"/>
        <v>0.12193430750661291</v>
      </c>
    </row>
    <row r="28" spans="1:28" x14ac:dyDescent="0.25">
      <c r="S28" s="115" t="s">
        <v>73</v>
      </c>
      <c r="T28" s="115"/>
      <c r="U28" s="116"/>
      <c r="V28" s="116">
        <v>2282</v>
      </c>
      <c r="W28" s="116">
        <v>2288</v>
      </c>
      <c r="X28" s="116">
        <v>2429</v>
      </c>
      <c r="Y28" s="112">
        <v>2483</v>
      </c>
      <c r="Z28" s="112">
        <v>2701</v>
      </c>
      <c r="AB28" s="117">
        <f t="shared" si="2"/>
        <v>6.9364904080741668E-2</v>
      </c>
    </row>
    <row r="29" spans="1:28" x14ac:dyDescent="0.25">
      <c r="S29" s="115" t="s">
        <v>74</v>
      </c>
      <c r="T29" s="115"/>
      <c r="U29" s="116"/>
      <c r="V29" s="116">
        <v>2065</v>
      </c>
      <c r="W29" s="116">
        <v>2165</v>
      </c>
      <c r="X29" s="116">
        <v>1908</v>
      </c>
      <c r="Y29" s="112">
        <v>1813</v>
      </c>
      <c r="Z29" s="112">
        <v>2252</v>
      </c>
      <c r="AB29" s="117">
        <f t="shared" si="2"/>
        <v>5.7834048126556924E-2</v>
      </c>
    </row>
    <row r="30" spans="1:28" x14ac:dyDescent="0.25">
      <c r="S30" s="115" t="s">
        <v>75</v>
      </c>
      <c r="T30" s="115"/>
      <c r="U30" s="116"/>
      <c r="V30" s="116">
        <v>4059</v>
      </c>
      <c r="W30" s="116">
        <v>3958</v>
      </c>
      <c r="X30" s="116">
        <v>4036</v>
      </c>
      <c r="Y30" s="112">
        <v>3982</v>
      </c>
      <c r="Z30" s="112">
        <v>4244</v>
      </c>
      <c r="AB30" s="117">
        <f t="shared" si="2"/>
        <v>0.10899098590102468</v>
      </c>
    </row>
    <row r="31" spans="1:28" x14ac:dyDescent="0.25">
      <c r="S31" s="115" t="s">
        <v>76</v>
      </c>
      <c r="T31" s="115"/>
      <c r="U31" s="116"/>
      <c r="V31" s="116">
        <v>5767</v>
      </c>
      <c r="W31" s="116">
        <v>5731</v>
      </c>
      <c r="X31" s="116">
        <v>5908</v>
      </c>
      <c r="Y31" s="112">
        <v>6310</v>
      </c>
      <c r="Z31" s="112">
        <v>6806</v>
      </c>
      <c r="AB31" s="117">
        <f t="shared" si="2"/>
        <v>0.17478620406276485</v>
      </c>
    </row>
    <row r="32" spans="1:28" ht="15.75" customHeight="1" x14ac:dyDescent="0.25">
      <c r="A32" s="61" t="str">
        <f>"Distribution of jobs per industry "&amp;"("&amp;Z2&amp;") *"</f>
        <v>Distribution of jobs per industry (2021-22)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77</v>
      </c>
      <c r="T32" s="115"/>
      <c r="U32" s="116"/>
      <c r="V32" s="116">
        <v>824</v>
      </c>
      <c r="W32" s="116">
        <v>842</v>
      </c>
      <c r="X32" s="116">
        <v>803</v>
      </c>
      <c r="Y32" s="112">
        <v>825</v>
      </c>
      <c r="Z32" s="112">
        <v>940</v>
      </c>
      <c r="AB32" s="117">
        <f t="shared" si="2"/>
        <v>2.4140322042168521E-2</v>
      </c>
    </row>
    <row r="33" spans="19:32" x14ac:dyDescent="0.25">
      <c r="S33" s="115" t="s">
        <v>78</v>
      </c>
      <c r="T33" s="115"/>
      <c r="U33" s="116"/>
      <c r="V33" s="116">
        <v>921</v>
      </c>
      <c r="W33" s="116">
        <v>911</v>
      </c>
      <c r="X33" s="116">
        <v>959</v>
      </c>
      <c r="Y33" s="112">
        <v>1023</v>
      </c>
      <c r="Z33" s="112">
        <v>1042</v>
      </c>
      <c r="AB33" s="117">
        <f t="shared" si="2"/>
        <v>2.6759803795680423E-2</v>
      </c>
    </row>
    <row r="34" spans="19:32" x14ac:dyDescent="0.25">
      <c r="S34" s="118" t="s">
        <v>53</v>
      </c>
      <c r="T34" s="118"/>
      <c r="U34" s="119"/>
      <c r="V34" s="119">
        <v>34557</v>
      </c>
      <c r="W34" s="119">
        <v>34772</v>
      </c>
      <c r="X34" s="119">
        <v>35002</v>
      </c>
      <c r="Y34" s="120">
        <v>35993</v>
      </c>
      <c r="Z34" s="120">
        <v>38939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20483</v>
      </c>
      <c r="W37" s="112">
        <v>20375</v>
      </c>
      <c r="X37" s="112">
        <v>20703</v>
      </c>
      <c r="Y37" s="112">
        <v>20401</v>
      </c>
      <c r="Z37" s="112">
        <v>20678</v>
      </c>
      <c r="AB37" s="132">
        <f>Z37/Z40*100</f>
        <v>80.215687795794864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3937</v>
      </c>
      <c r="W38" s="112">
        <v>4114</v>
      </c>
      <c r="X38" s="112">
        <v>4225</v>
      </c>
      <c r="Y38" s="112">
        <v>4532</v>
      </c>
      <c r="Z38" s="112">
        <v>5100</v>
      </c>
      <c r="AB38" s="132">
        <f>Z38/Z40*100</f>
        <v>19.784312204205136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24420</v>
      </c>
      <c r="W40" s="112">
        <v>24489</v>
      </c>
      <c r="X40" s="112">
        <v>24928</v>
      </c>
      <c r="Y40" s="112">
        <v>24933</v>
      </c>
      <c r="Z40" s="112">
        <v>25778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13</v>
      </c>
      <c r="W44" s="112">
        <v>23</v>
      </c>
      <c r="X44" s="112">
        <v>13</v>
      </c>
      <c r="Y44" s="112">
        <v>18</v>
      </c>
      <c r="Z44" s="112">
        <v>36</v>
      </c>
    </row>
    <row r="45" spans="19:32" x14ac:dyDescent="0.25">
      <c r="S45" s="115" t="s">
        <v>37</v>
      </c>
      <c r="T45" s="115"/>
      <c r="U45" s="112"/>
      <c r="V45" s="112">
        <v>226</v>
      </c>
      <c r="W45" s="112">
        <v>272</v>
      </c>
      <c r="X45" s="112">
        <v>259</v>
      </c>
      <c r="Y45" s="112">
        <v>302</v>
      </c>
      <c r="Z45" s="112">
        <v>400</v>
      </c>
    </row>
    <row r="46" spans="19:32" x14ac:dyDescent="0.25">
      <c r="S46" s="115" t="s">
        <v>38</v>
      </c>
      <c r="T46" s="115"/>
      <c r="U46" s="112"/>
      <c r="V46" s="112">
        <v>835</v>
      </c>
      <c r="W46" s="112">
        <v>913</v>
      </c>
      <c r="X46" s="112">
        <v>959</v>
      </c>
      <c r="Y46" s="112">
        <v>1026</v>
      </c>
      <c r="Z46" s="112">
        <v>1268</v>
      </c>
    </row>
    <row r="47" spans="19:32" x14ac:dyDescent="0.25">
      <c r="S47" s="115" t="s">
        <v>39</v>
      </c>
      <c r="T47" s="115"/>
      <c r="U47" s="112"/>
      <c r="V47" s="112">
        <v>1519</v>
      </c>
      <c r="W47" s="112">
        <v>1489</v>
      </c>
      <c r="X47" s="112">
        <v>1557</v>
      </c>
      <c r="Y47" s="112">
        <v>1580</v>
      </c>
      <c r="Z47" s="112">
        <v>1843</v>
      </c>
    </row>
    <row r="48" spans="19:32" x14ac:dyDescent="0.25">
      <c r="S48" s="115" t="s">
        <v>40</v>
      </c>
      <c r="T48" s="115"/>
      <c r="U48" s="112"/>
      <c r="V48" s="112">
        <v>1698</v>
      </c>
      <c r="W48" s="112">
        <v>1602</v>
      </c>
      <c r="X48" s="112">
        <v>1749</v>
      </c>
      <c r="Y48" s="112">
        <v>1910</v>
      </c>
      <c r="Z48" s="112">
        <v>2013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1383</v>
      </c>
      <c r="W49" s="112">
        <v>1439</v>
      </c>
      <c r="X49" s="112">
        <v>1455</v>
      </c>
      <c r="Y49" s="112">
        <v>1485</v>
      </c>
      <c r="Z49" s="112">
        <v>1604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Burnside (2021-22)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1566</v>
      </c>
      <c r="W50" s="112">
        <v>1578</v>
      </c>
      <c r="X50" s="112">
        <v>1555</v>
      </c>
      <c r="Y50" s="112">
        <v>1613</v>
      </c>
      <c r="Z50" s="112">
        <v>1748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1551</v>
      </c>
      <c r="W51" s="112">
        <v>1631</v>
      </c>
      <c r="X51" s="112">
        <v>1693</v>
      </c>
      <c r="Y51" s="112">
        <v>1762</v>
      </c>
      <c r="Z51" s="112">
        <v>1904</v>
      </c>
    </row>
    <row r="52" spans="1:26" ht="15" customHeight="1" x14ac:dyDescent="0.25">
      <c r="S52" s="115" t="s">
        <v>44</v>
      </c>
      <c r="T52" s="115"/>
      <c r="U52" s="112"/>
      <c r="V52" s="112">
        <v>1945</v>
      </c>
      <c r="W52" s="112">
        <v>1765</v>
      </c>
      <c r="X52" s="112">
        <v>1786</v>
      </c>
      <c r="Y52" s="112">
        <v>1791</v>
      </c>
      <c r="Z52" s="112">
        <v>1851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1483</v>
      </c>
      <c r="W53" s="112">
        <v>1539</v>
      </c>
      <c r="X53" s="112">
        <v>1558</v>
      </c>
      <c r="Y53" s="112">
        <v>1615</v>
      </c>
      <c r="Z53" s="112">
        <v>1722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1579</v>
      </c>
      <c r="W54" s="112">
        <v>1557</v>
      </c>
      <c r="X54" s="112">
        <v>1519</v>
      </c>
      <c r="Y54" s="112">
        <v>1469</v>
      </c>
      <c r="Z54" s="112">
        <v>1470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1248</v>
      </c>
      <c r="W55" s="112">
        <v>1325</v>
      </c>
      <c r="X55" s="112">
        <v>1252</v>
      </c>
      <c r="Y55" s="112">
        <v>1229</v>
      </c>
      <c r="Z55" s="112">
        <v>1241</v>
      </c>
    </row>
    <row r="56" spans="1:26" ht="15" customHeight="1" x14ac:dyDescent="0.25">
      <c r="S56" s="115" t="s">
        <v>48</v>
      </c>
      <c r="T56" s="115"/>
      <c r="U56" s="112"/>
      <c r="V56" s="112">
        <v>857</v>
      </c>
      <c r="W56" s="112">
        <v>860</v>
      </c>
      <c r="X56" s="112">
        <v>857</v>
      </c>
      <c r="Y56" s="112">
        <v>847</v>
      </c>
      <c r="Z56" s="112">
        <v>849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576</v>
      </c>
      <c r="W57" s="112">
        <v>548</v>
      </c>
      <c r="X57" s="112">
        <v>542</v>
      </c>
      <c r="Y57" s="112">
        <v>500</v>
      </c>
      <c r="Z57" s="112">
        <v>521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222</v>
      </c>
      <c r="W58" s="112">
        <v>240</v>
      </c>
      <c r="X58" s="112">
        <v>251</v>
      </c>
      <c r="Y58" s="112">
        <v>246</v>
      </c>
      <c r="Z58" s="112">
        <v>282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104</v>
      </c>
      <c r="W59" s="112">
        <v>113</v>
      </c>
      <c r="X59" s="112">
        <v>122</v>
      </c>
      <c r="Y59" s="112">
        <v>98</v>
      </c>
      <c r="Z59" s="112">
        <v>107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56</v>
      </c>
      <c r="W60" s="112">
        <v>55</v>
      </c>
      <c r="X60" s="112">
        <v>51</v>
      </c>
      <c r="Y60" s="112">
        <v>51</v>
      </c>
      <c r="Z60" s="112">
        <v>52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16855</v>
      </c>
      <c r="W61" s="112">
        <v>16944</v>
      </c>
      <c r="X61" s="112">
        <v>17171</v>
      </c>
      <c r="Y61" s="112">
        <v>17542</v>
      </c>
      <c r="Z61" s="112">
        <v>18924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12</v>
      </c>
      <c r="W63" s="112">
        <v>23</v>
      </c>
      <c r="X63" s="112">
        <v>18</v>
      </c>
      <c r="Y63" s="112">
        <v>20</v>
      </c>
      <c r="Z63" s="112">
        <v>21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331</v>
      </c>
      <c r="W64" s="112">
        <v>371</v>
      </c>
      <c r="X64" s="112">
        <v>390</v>
      </c>
      <c r="Y64" s="112">
        <v>438</v>
      </c>
      <c r="Z64" s="112">
        <v>575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Burnside (2021-22)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1097</v>
      </c>
      <c r="W65" s="112">
        <v>1189</v>
      </c>
      <c r="X65" s="112">
        <v>1084</v>
      </c>
      <c r="Y65" s="112">
        <v>1213</v>
      </c>
      <c r="Z65" s="112">
        <v>1386</v>
      </c>
    </row>
    <row r="66" spans="1:26" x14ac:dyDescent="0.25">
      <c r="S66" s="115" t="s">
        <v>39</v>
      </c>
      <c r="T66" s="115"/>
      <c r="U66" s="112"/>
      <c r="V66" s="112">
        <v>1762</v>
      </c>
      <c r="W66" s="112">
        <v>1701</v>
      </c>
      <c r="X66" s="112">
        <v>1682</v>
      </c>
      <c r="Y66" s="112">
        <v>1900</v>
      </c>
      <c r="Z66" s="112">
        <v>2171</v>
      </c>
    </row>
    <row r="67" spans="1:26" x14ac:dyDescent="0.25">
      <c r="S67" s="115" t="s">
        <v>40</v>
      </c>
      <c r="T67" s="115"/>
      <c r="U67" s="112"/>
      <c r="V67" s="112">
        <v>1715</v>
      </c>
      <c r="W67" s="112">
        <v>1829</v>
      </c>
      <c r="X67" s="112">
        <v>1811</v>
      </c>
      <c r="Y67" s="112">
        <v>1804</v>
      </c>
      <c r="Z67" s="112">
        <v>1882</v>
      </c>
    </row>
    <row r="68" spans="1:26" x14ac:dyDescent="0.25">
      <c r="S68" s="115" t="s">
        <v>41</v>
      </c>
      <c r="T68" s="115"/>
      <c r="U68" s="112"/>
      <c r="V68" s="112">
        <v>1477</v>
      </c>
      <c r="W68" s="112">
        <v>1488</v>
      </c>
      <c r="X68" s="112">
        <v>1494</v>
      </c>
      <c r="Y68" s="112">
        <v>1632</v>
      </c>
      <c r="Z68" s="112">
        <v>1790</v>
      </c>
    </row>
    <row r="69" spans="1:26" x14ac:dyDescent="0.25">
      <c r="S69" s="115" t="s">
        <v>42</v>
      </c>
      <c r="T69" s="115"/>
      <c r="U69" s="112"/>
      <c r="V69" s="112">
        <v>1607</v>
      </c>
      <c r="W69" s="112">
        <v>1623</v>
      </c>
      <c r="X69" s="112">
        <v>1686</v>
      </c>
      <c r="Y69" s="112">
        <v>1731</v>
      </c>
      <c r="Z69" s="112">
        <v>1892</v>
      </c>
    </row>
    <row r="70" spans="1:26" x14ac:dyDescent="0.25">
      <c r="S70" s="115" t="s">
        <v>43</v>
      </c>
      <c r="T70" s="115"/>
      <c r="U70" s="112"/>
      <c r="V70" s="112">
        <v>1857</v>
      </c>
      <c r="W70" s="112">
        <v>1774</v>
      </c>
      <c r="X70" s="112">
        <v>1850</v>
      </c>
      <c r="Y70" s="112">
        <v>1944</v>
      </c>
      <c r="Z70" s="112">
        <v>2033</v>
      </c>
    </row>
    <row r="71" spans="1:26" x14ac:dyDescent="0.25">
      <c r="S71" s="115" t="s">
        <v>44</v>
      </c>
      <c r="T71" s="115"/>
      <c r="U71" s="112"/>
      <c r="V71" s="112">
        <v>1950</v>
      </c>
      <c r="W71" s="112">
        <v>1898</v>
      </c>
      <c r="X71" s="112">
        <v>1961</v>
      </c>
      <c r="Y71" s="112">
        <v>1908</v>
      </c>
      <c r="Z71" s="112">
        <v>2051</v>
      </c>
    </row>
    <row r="72" spans="1:26" x14ac:dyDescent="0.25">
      <c r="S72" s="115" t="s">
        <v>45</v>
      </c>
      <c r="T72" s="115"/>
      <c r="U72" s="112"/>
      <c r="V72" s="112">
        <v>1664</v>
      </c>
      <c r="W72" s="112">
        <v>1671</v>
      </c>
      <c r="X72" s="112">
        <v>1621</v>
      </c>
      <c r="Y72" s="112">
        <v>1709</v>
      </c>
      <c r="Z72" s="112">
        <v>1800</v>
      </c>
    </row>
    <row r="73" spans="1:26" x14ac:dyDescent="0.25">
      <c r="S73" s="115" t="s">
        <v>46</v>
      </c>
      <c r="T73" s="115"/>
      <c r="U73" s="112"/>
      <c r="V73" s="112">
        <v>1650</v>
      </c>
      <c r="W73" s="112">
        <v>1632</v>
      </c>
      <c r="X73" s="112">
        <v>1600</v>
      </c>
      <c r="Y73" s="112">
        <v>1533</v>
      </c>
      <c r="Z73" s="112">
        <v>1633</v>
      </c>
    </row>
    <row r="74" spans="1:26" x14ac:dyDescent="0.25">
      <c r="S74" s="115" t="s">
        <v>47</v>
      </c>
      <c r="T74" s="115"/>
      <c r="U74" s="112"/>
      <c r="V74" s="112">
        <v>1245</v>
      </c>
      <c r="W74" s="112">
        <v>1280</v>
      </c>
      <c r="X74" s="112">
        <v>1302</v>
      </c>
      <c r="Y74" s="112">
        <v>1277</v>
      </c>
      <c r="Z74" s="112">
        <v>1289</v>
      </c>
    </row>
    <row r="75" spans="1:26" x14ac:dyDescent="0.25">
      <c r="S75" s="115" t="s">
        <v>48</v>
      </c>
      <c r="T75" s="115"/>
      <c r="U75" s="112"/>
      <c r="V75" s="112">
        <v>688</v>
      </c>
      <c r="W75" s="112">
        <v>685</v>
      </c>
      <c r="X75" s="112">
        <v>710</v>
      </c>
      <c r="Y75" s="112">
        <v>697</v>
      </c>
      <c r="Z75" s="112">
        <v>819</v>
      </c>
    </row>
    <row r="76" spans="1:26" x14ac:dyDescent="0.25">
      <c r="S76" s="115" t="s">
        <v>49</v>
      </c>
      <c r="T76" s="115"/>
      <c r="U76" s="112"/>
      <c r="V76" s="112">
        <v>337</v>
      </c>
      <c r="W76" s="112">
        <v>373</v>
      </c>
      <c r="X76" s="112">
        <v>361</v>
      </c>
      <c r="Y76" s="112">
        <v>372</v>
      </c>
      <c r="Z76" s="112">
        <v>385</v>
      </c>
    </row>
    <row r="77" spans="1:26" x14ac:dyDescent="0.25">
      <c r="S77" s="115" t="s">
        <v>50</v>
      </c>
      <c r="T77" s="115"/>
      <c r="U77" s="112"/>
      <c r="V77" s="112">
        <v>133</v>
      </c>
      <c r="W77" s="112">
        <v>119</v>
      </c>
      <c r="X77" s="112">
        <v>130</v>
      </c>
      <c r="Y77" s="112">
        <v>125</v>
      </c>
      <c r="Z77" s="112">
        <v>134</v>
      </c>
    </row>
    <row r="78" spans="1:26" x14ac:dyDescent="0.25">
      <c r="S78" s="115" t="s">
        <v>51</v>
      </c>
      <c r="T78" s="115"/>
      <c r="U78" s="112"/>
      <c r="V78" s="112">
        <v>87</v>
      </c>
      <c r="W78" s="112">
        <v>86</v>
      </c>
      <c r="X78" s="112">
        <v>71</v>
      </c>
      <c r="Y78" s="112">
        <v>67</v>
      </c>
      <c r="Z78" s="112">
        <v>71</v>
      </c>
    </row>
    <row r="79" spans="1:26" x14ac:dyDescent="0.25">
      <c r="S79" s="115" t="s">
        <v>52</v>
      </c>
      <c r="T79" s="115"/>
      <c r="U79" s="112"/>
      <c r="V79" s="112">
        <v>102</v>
      </c>
      <c r="W79" s="112">
        <v>82</v>
      </c>
      <c r="X79" s="112">
        <v>69</v>
      </c>
      <c r="Y79" s="112">
        <v>63</v>
      </c>
      <c r="Z79" s="112">
        <v>68</v>
      </c>
    </row>
    <row r="80" spans="1:26" x14ac:dyDescent="0.25">
      <c r="S80" s="118" t="s">
        <v>53</v>
      </c>
      <c r="T80" s="118"/>
      <c r="U80" s="112"/>
      <c r="V80" s="112">
        <v>17700</v>
      </c>
      <c r="W80" s="112">
        <v>17827</v>
      </c>
      <c r="X80" s="112">
        <v>17832</v>
      </c>
      <c r="Y80" s="112">
        <v>18433</v>
      </c>
      <c r="Z80" s="112">
        <v>19992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Burnside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2007</v>
      </c>
      <c r="W83" s="112">
        <v>2004</v>
      </c>
      <c r="X83" s="112">
        <v>2112</v>
      </c>
      <c r="Y83" s="112">
        <v>2055</v>
      </c>
      <c r="Z83" s="112">
        <v>2064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190</v>
      </c>
      <c r="G84" s="140"/>
      <c r="H84" s="48"/>
      <c r="I84" s="48"/>
      <c r="J84" s="48"/>
      <c r="K84" s="48"/>
      <c r="L84" s="140" t="s">
        <v>0</v>
      </c>
      <c r="M84" s="140"/>
      <c r="N84" s="140" t="s">
        <v>190</v>
      </c>
      <c r="O84" s="140"/>
      <c r="S84" s="115" t="s">
        <v>57</v>
      </c>
      <c r="T84" s="115"/>
      <c r="U84" s="112"/>
      <c r="V84" s="112">
        <v>3636</v>
      </c>
      <c r="W84" s="112">
        <v>3717</v>
      </c>
      <c r="X84" s="112">
        <v>3789</v>
      </c>
      <c r="Y84" s="112">
        <v>3831</v>
      </c>
      <c r="Z84" s="112">
        <v>3940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2017-18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2017-18</v>
      </c>
      <c r="O85" s="140"/>
      <c r="S85" s="115" t="s">
        <v>185</v>
      </c>
      <c r="T85" s="115"/>
      <c r="U85" s="112"/>
      <c r="V85" s="112">
        <v>806</v>
      </c>
      <c r="W85" s="112">
        <v>860</v>
      </c>
      <c r="X85" s="112">
        <v>854</v>
      </c>
      <c r="Y85" s="112">
        <v>877</v>
      </c>
      <c r="Z85" s="112">
        <v>964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38,938</v>
      </c>
      <c r="D86" s="94">
        <f t="shared" ref="D86:D91" si="4">AD4</f>
        <v>8.1821465284916517E-2</v>
      </c>
      <c r="E86" s="95">
        <f t="shared" ref="E86:E91" si="5">AD4</f>
        <v>8.1821465284916517E-2</v>
      </c>
      <c r="F86" s="94">
        <f t="shared" ref="F86:F91" si="6">AF4</f>
        <v>0.12687387856688082</v>
      </c>
      <c r="G86" s="95">
        <f t="shared" ref="G86:G91" si="7">AF4</f>
        <v>0.12687387856688082</v>
      </c>
      <c r="H86" s="97"/>
      <c r="I86" s="97"/>
      <c r="J86" s="139" t="str">
        <f>'State data for spotlight'!J4</f>
        <v>1,514,413</v>
      </c>
      <c r="K86" s="139"/>
      <c r="L86" s="94">
        <f>'State data for spotlight'!L4</f>
        <v>9.9608707048718825E-2</v>
      </c>
      <c r="M86" s="95">
        <f>'State data for spotlight'!L4</f>
        <v>9.9608707048718825E-2</v>
      </c>
      <c r="N86" s="94">
        <f>'State data for spotlight'!N4</f>
        <v>0.18326365128713196</v>
      </c>
      <c r="O86" s="95">
        <f>'State data for spotlight'!N4</f>
        <v>0.18326365128713196</v>
      </c>
      <c r="S86" s="115" t="s">
        <v>186</v>
      </c>
      <c r="T86" s="115"/>
      <c r="U86" s="112"/>
      <c r="V86" s="112">
        <v>680</v>
      </c>
      <c r="W86" s="112">
        <v>662</v>
      </c>
      <c r="X86" s="112">
        <v>685</v>
      </c>
      <c r="Y86" s="112">
        <v>709</v>
      </c>
      <c r="Z86" s="112">
        <v>751</v>
      </c>
    </row>
    <row r="87" spans="1:30" ht="15" customHeight="1" x14ac:dyDescent="0.25">
      <c r="A87" s="96" t="s">
        <v>4</v>
      </c>
      <c r="B87" s="49"/>
      <c r="C87" s="97" t="str">
        <f t="shared" si="3"/>
        <v>18,926</v>
      </c>
      <c r="D87" s="94">
        <f t="shared" si="4"/>
        <v>7.8896363014479443E-2</v>
      </c>
      <c r="E87" s="95">
        <f t="shared" si="5"/>
        <v>7.8896363014479443E-2</v>
      </c>
      <c r="F87" s="94">
        <f t="shared" si="6"/>
        <v>0.12307144552575355</v>
      </c>
      <c r="G87" s="95">
        <f t="shared" si="7"/>
        <v>0.12307144552575355</v>
      </c>
      <c r="H87" s="97"/>
      <c r="I87" s="97"/>
      <c r="J87" s="139" t="str">
        <f>'State data for spotlight'!J5</f>
        <v>761,173</v>
      </c>
      <c r="K87" s="139"/>
      <c r="L87" s="94">
        <f>'State data for spotlight'!L5</f>
        <v>8.820771036521724E-2</v>
      </c>
      <c r="M87" s="95">
        <f>'State data for spotlight'!L5</f>
        <v>8.820771036521724E-2</v>
      </c>
      <c r="N87" s="94">
        <f>'State data for spotlight'!N5</f>
        <v>0.15461673464868042</v>
      </c>
      <c r="O87" s="95">
        <f>'State data for spotlight'!N5</f>
        <v>0.15461673464868042</v>
      </c>
      <c r="S87" s="115" t="s">
        <v>187</v>
      </c>
      <c r="T87" s="115"/>
      <c r="U87" s="112"/>
      <c r="V87" s="112">
        <v>787</v>
      </c>
      <c r="W87" s="112">
        <v>781</v>
      </c>
      <c r="X87" s="112">
        <v>752</v>
      </c>
      <c r="Y87" s="112">
        <v>787</v>
      </c>
      <c r="Z87" s="112">
        <v>820</v>
      </c>
    </row>
    <row r="88" spans="1:30" ht="15" customHeight="1" x14ac:dyDescent="0.25">
      <c r="A88" s="96" t="s">
        <v>5</v>
      </c>
      <c r="B88" s="49"/>
      <c r="C88" s="97" t="str">
        <f t="shared" si="3"/>
        <v>19,995</v>
      </c>
      <c r="D88" s="94">
        <f t="shared" si="4"/>
        <v>8.473932620843061E-2</v>
      </c>
      <c r="E88" s="95">
        <f t="shared" si="5"/>
        <v>8.473932620843061E-2</v>
      </c>
      <c r="F88" s="94">
        <f t="shared" si="6"/>
        <v>0.12972484321148081</v>
      </c>
      <c r="G88" s="95">
        <f t="shared" si="7"/>
        <v>0.12972484321148081</v>
      </c>
      <c r="H88" s="97"/>
      <c r="I88" s="97"/>
      <c r="J88" s="139" t="str">
        <f>'State data for spotlight'!J6</f>
        <v>752,279</v>
      </c>
      <c r="K88" s="139"/>
      <c r="L88" s="94">
        <f>'State data for spotlight'!L6</f>
        <v>0.11150035312508311</v>
      </c>
      <c r="M88" s="95">
        <f>'State data for spotlight'!L6</f>
        <v>0.11150035312508311</v>
      </c>
      <c r="N88" s="94">
        <f>'State data for spotlight'!N6</f>
        <v>0.212174288554841</v>
      </c>
      <c r="O88" s="95">
        <f>'State data for spotlight'!N6</f>
        <v>0.212174288554841</v>
      </c>
      <c r="S88" s="115" t="s">
        <v>188</v>
      </c>
      <c r="T88" s="115"/>
      <c r="U88" s="112"/>
      <c r="V88" s="112">
        <v>678</v>
      </c>
      <c r="W88" s="112">
        <v>664</v>
      </c>
      <c r="X88" s="112">
        <v>713</v>
      </c>
      <c r="Y88" s="112">
        <v>694</v>
      </c>
      <c r="Z88" s="112">
        <v>720</v>
      </c>
    </row>
    <row r="89" spans="1:30" ht="15" customHeight="1" x14ac:dyDescent="0.25">
      <c r="A89" s="49" t="s">
        <v>6</v>
      </c>
      <c r="B89" s="49"/>
      <c r="C89" s="97" t="str">
        <f t="shared" si="3"/>
        <v>25,774</v>
      </c>
      <c r="D89" s="94">
        <f t="shared" si="4"/>
        <v>3.356458274852625E-2</v>
      </c>
      <c r="E89" s="95">
        <f t="shared" si="5"/>
        <v>3.356458274852625E-2</v>
      </c>
      <c r="F89" s="94">
        <f t="shared" si="6"/>
        <v>5.5359921382360122E-2</v>
      </c>
      <c r="G89" s="95">
        <f t="shared" si="7"/>
        <v>5.5359921382360122E-2</v>
      </c>
      <c r="H89" s="97"/>
      <c r="I89" s="97"/>
      <c r="J89" s="139" t="str">
        <f>'State data for spotlight'!J7</f>
        <v>1,001,542</v>
      </c>
      <c r="K89" s="139"/>
      <c r="L89" s="94">
        <f>'State data for spotlight'!L7</f>
        <v>4.4621130813623067E-2</v>
      </c>
      <c r="M89" s="95">
        <f>'State data for spotlight'!L7</f>
        <v>4.4621130813623067E-2</v>
      </c>
      <c r="N89" s="94">
        <f>'State data for spotlight'!N7</f>
        <v>9.6689701842120446E-2</v>
      </c>
      <c r="O89" s="95">
        <f>'State data for spotlight'!N7</f>
        <v>9.6689701842120446E-2</v>
      </c>
      <c r="S89" s="115" t="s">
        <v>189</v>
      </c>
      <c r="T89" s="115"/>
      <c r="U89" s="112"/>
      <c r="V89" s="112">
        <v>260</v>
      </c>
      <c r="W89" s="112">
        <v>253</v>
      </c>
      <c r="X89" s="112">
        <v>276</v>
      </c>
      <c r="Y89" s="112">
        <v>287</v>
      </c>
      <c r="Z89" s="112">
        <v>300</v>
      </c>
    </row>
    <row r="90" spans="1:30" ht="15" customHeight="1" x14ac:dyDescent="0.25">
      <c r="A90" s="49" t="s">
        <v>96</v>
      </c>
      <c r="B90" s="49"/>
      <c r="C90" s="97" t="str">
        <f t="shared" si="3"/>
        <v>$47,962</v>
      </c>
      <c r="D90" s="94">
        <f t="shared" si="4"/>
        <v>2.6382131726276903E-4</v>
      </c>
      <c r="E90" s="95">
        <f t="shared" si="5"/>
        <v>2.6382131726276903E-4</v>
      </c>
      <c r="F90" s="94">
        <f t="shared" si="6"/>
        <v>5.1816267900611779E-2</v>
      </c>
      <c r="G90" s="95">
        <f t="shared" si="7"/>
        <v>5.1816267900611779E-2</v>
      </c>
      <c r="H90" s="97"/>
      <c r="I90" s="97"/>
      <c r="J90" s="97"/>
      <c r="K90" s="97" t="str">
        <f>'State data for spotlight'!J8</f>
        <v>$45,481</v>
      </c>
      <c r="L90" s="94">
        <f>'State data for spotlight'!L8</f>
        <v>-7.6896036558571357E-4</v>
      </c>
      <c r="M90" s="95">
        <f>'State data for spotlight'!L8</f>
        <v>-7.6896036558571357E-4</v>
      </c>
      <c r="N90" s="94">
        <f>'State data for spotlight'!N8</f>
        <v>6.4433558502420718E-2</v>
      </c>
      <c r="O90" s="95">
        <f>'State data for spotlight'!N8</f>
        <v>6.4433558502420718E-2</v>
      </c>
      <c r="S90" s="115" t="s">
        <v>58</v>
      </c>
      <c r="T90" s="115"/>
      <c r="U90" s="112"/>
      <c r="V90" s="112">
        <v>620</v>
      </c>
      <c r="W90" s="112">
        <v>593</v>
      </c>
      <c r="X90" s="112">
        <v>627</v>
      </c>
      <c r="Y90" s="112">
        <v>654</v>
      </c>
      <c r="Z90" s="112">
        <v>648</v>
      </c>
    </row>
    <row r="91" spans="1:30" ht="15" customHeight="1" x14ac:dyDescent="0.25">
      <c r="A91" s="49" t="s">
        <v>7</v>
      </c>
      <c r="B91" s="49"/>
      <c r="C91" s="97" t="str">
        <f t="shared" si="3"/>
        <v>$2,264.3 mil</v>
      </c>
      <c r="D91" s="94">
        <f t="shared" si="4"/>
        <v>5.5264895469484321E-2</v>
      </c>
      <c r="E91" s="95">
        <f t="shared" si="5"/>
        <v>5.5264895469484321E-2</v>
      </c>
      <c r="F91" s="94">
        <f t="shared" si="6"/>
        <v>0.19090249114132773</v>
      </c>
      <c r="G91" s="95">
        <f t="shared" si="7"/>
        <v>0.19090249114132773</v>
      </c>
      <c r="H91" s="97"/>
      <c r="I91" s="97"/>
      <c r="J91" s="97"/>
      <c r="K91" s="97" t="str">
        <f>'State data for spotlight'!J9</f>
        <v>$63.1 bil</v>
      </c>
      <c r="L91" s="94">
        <f>'State data for spotlight'!L9</f>
        <v>8.5795971195826271E-2</v>
      </c>
      <c r="M91" s="95">
        <f>'State data for spotlight'!L9</f>
        <v>8.5795971195826271E-2</v>
      </c>
      <c r="N91" s="94">
        <f>'State data for spotlight'!N9</f>
        <v>0.25141602644572436</v>
      </c>
      <c r="O91" s="95">
        <f>'State data for spotlight'!N9</f>
        <v>0.25141602644572436</v>
      </c>
      <c r="S91" s="118" t="s">
        <v>53</v>
      </c>
      <c r="T91" s="118"/>
      <c r="U91" s="112"/>
      <c r="V91" s="112">
        <v>12090</v>
      </c>
      <c r="W91" s="112">
        <v>12143</v>
      </c>
      <c r="X91" s="112">
        <v>12356</v>
      </c>
      <c r="Y91" s="112">
        <v>12367</v>
      </c>
      <c r="Z91" s="112">
        <v>12797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191</v>
      </c>
      <c r="S93" s="115" t="s">
        <v>56</v>
      </c>
      <c r="T93" s="115"/>
      <c r="U93" s="112"/>
      <c r="V93" s="112">
        <v>1205</v>
      </c>
      <c r="W93" s="112">
        <v>1206</v>
      </c>
      <c r="X93" s="112">
        <v>1289</v>
      </c>
      <c r="Y93" s="112">
        <v>1338</v>
      </c>
      <c r="Z93" s="112">
        <v>1348</v>
      </c>
    </row>
    <row r="94" spans="1:30" ht="15" customHeight="1" x14ac:dyDescent="0.25">
      <c r="A94" s="135" t="s">
        <v>192</v>
      </c>
      <c r="S94" s="115" t="s">
        <v>57</v>
      </c>
      <c r="T94" s="115"/>
      <c r="U94" s="112"/>
      <c r="V94" s="112">
        <v>4015</v>
      </c>
      <c r="W94" s="112">
        <v>4087</v>
      </c>
      <c r="X94" s="112">
        <v>4166</v>
      </c>
      <c r="Y94" s="112">
        <v>4116</v>
      </c>
      <c r="Z94" s="112">
        <v>4212</v>
      </c>
    </row>
    <row r="95" spans="1:30" ht="15" customHeight="1" x14ac:dyDescent="0.25">
      <c r="A95" s="136" t="s">
        <v>266</v>
      </c>
      <c r="S95" s="115" t="s">
        <v>185</v>
      </c>
      <c r="T95" s="115"/>
      <c r="U95" s="112"/>
      <c r="V95" s="112">
        <v>279</v>
      </c>
      <c r="W95" s="112">
        <v>279</v>
      </c>
      <c r="X95" s="112">
        <v>288</v>
      </c>
      <c r="Y95" s="112">
        <v>303</v>
      </c>
      <c r="Z95" s="112">
        <v>328</v>
      </c>
    </row>
    <row r="96" spans="1:30" ht="15" customHeight="1" x14ac:dyDescent="0.25">
      <c r="A96" s="134" t="s">
        <v>258</v>
      </c>
      <c r="S96" s="115" t="s">
        <v>186</v>
      </c>
      <c r="T96" s="115"/>
      <c r="U96" s="112"/>
      <c r="V96" s="112">
        <v>1146</v>
      </c>
      <c r="W96" s="112">
        <v>1167</v>
      </c>
      <c r="X96" s="112">
        <v>1276</v>
      </c>
      <c r="Y96" s="112">
        <v>1289</v>
      </c>
      <c r="Z96" s="112">
        <v>1386</v>
      </c>
    </row>
    <row r="97" spans="1:32" ht="15" customHeight="1" x14ac:dyDescent="0.25">
      <c r="A97" s="136" t="s">
        <v>269</v>
      </c>
      <c r="S97" s="115" t="s">
        <v>187</v>
      </c>
      <c r="T97" s="115"/>
      <c r="U97" s="112"/>
      <c r="V97" s="112">
        <v>2180</v>
      </c>
      <c r="W97" s="112">
        <v>2116</v>
      </c>
      <c r="X97" s="112">
        <v>2065</v>
      </c>
      <c r="Y97" s="112">
        <v>2028</v>
      </c>
      <c r="Z97" s="112">
        <v>2102</v>
      </c>
    </row>
    <row r="98" spans="1:32" ht="15" customHeight="1" x14ac:dyDescent="0.25">
      <c r="A98" s="136" t="s">
        <v>275</v>
      </c>
      <c r="S98" s="115" t="s">
        <v>188</v>
      </c>
      <c r="T98" s="115"/>
      <c r="U98" s="112"/>
      <c r="V98" s="112">
        <v>967</v>
      </c>
      <c r="W98" s="112">
        <v>960</v>
      </c>
      <c r="X98" s="112">
        <v>974</v>
      </c>
      <c r="Y98" s="112">
        <v>956</v>
      </c>
      <c r="Z98" s="112">
        <v>995</v>
      </c>
    </row>
    <row r="99" spans="1:32" ht="15" customHeight="1" x14ac:dyDescent="0.25">
      <c r="S99" s="115" t="s">
        <v>189</v>
      </c>
      <c r="T99" s="115"/>
      <c r="U99" s="112"/>
      <c r="V99" s="112">
        <v>23</v>
      </c>
      <c r="W99" s="112">
        <v>24</v>
      </c>
      <c r="X99" s="112">
        <v>25</v>
      </c>
      <c r="Y99" s="112">
        <v>32</v>
      </c>
      <c r="Z99" s="112">
        <v>38</v>
      </c>
    </row>
    <row r="100" spans="1:32" ht="15" customHeight="1" x14ac:dyDescent="0.25">
      <c r="S100" s="115" t="s">
        <v>58</v>
      </c>
      <c r="T100" s="115"/>
      <c r="U100" s="112"/>
      <c r="V100" s="112">
        <v>266</v>
      </c>
      <c r="W100" s="112">
        <v>252</v>
      </c>
      <c r="X100" s="112">
        <v>279</v>
      </c>
      <c r="Y100" s="112">
        <v>313</v>
      </c>
      <c r="Z100" s="112">
        <v>329</v>
      </c>
    </row>
    <row r="101" spans="1:32" x14ac:dyDescent="0.25">
      <c r="A101" s="18"/>
      <c r="S101" s="118" t="s">
        <v>53</v>
      </c>
      <c r="T101" s="118"/>
      <c r="U101" s="112"/>
      <c r="V101" s="112">
        <v>12330</v>
      </c>
      <c r="W101" s="112">
        <v>12349</v>
      </c>
      <c r="X101" s="112">
        <v>12582</v>
      </c>
      <c r="Y101" s="112">
        <v>12552</v>
      </c>
      <c r="Z101" s="112">
        <v>12960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184</v>
      </c>
      <c r="W103" s="106" t="s">
        <v>193</v>
      </c>
      <c r="X103" s="106" t="s">
        <v>261</v>
      </c>
      <c r="Y103" s="106" t="s">
        <v>267</v>
      </c>
      <c r="Z103" s="106" t="s">
        <v>273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23959</v>
      </c>
      <c r="W104" s="112">
        <v>24638</v>
      </c>
      <c r="X104" s="112">
        <v>26160</v>
      </c>
      <c r="Y104" s="112">
        <v>26446</v>
      </c>
      <c r="Z104" s="112">
        <v>28491</v>
      </c>
      <c r="AB104" s="109" t="str">
        <f>TEXT(Z104,"###,###")</f>
        <v>28,491</v>
      </c>
      <c r="AD104" s="130">
        <f>Z104/($Z$4)*100</f>
        <v>73.17016795931994</v>
      </c>
      <c r="AF104" s="109"/>
    </row>
    <row r="105" spans="1:32" x14ac:dyDescent="0.25">
      <c r="S105" s="115" t="s">
        <v>17</v>
      </c>
      <c r="T105" s="115"/>
      <c r="U105" s="112"/>
      <c r="V105" s="112">
        <v>7391</v>
      </c>
      <c r="W105" s="112">
        <v>7252</v>
      </c>
      <c r="X105" s="112">
        <v>7015</v>
      </c>
      <c r="Y105" s="112">
        <v>6995</v>
      </c>
      <c r="Z105" s="112">
        <v>7711</v>
      </c>
      <c r="AB105" s="109" t="str">
        <f>TEXT(Z105,"###,###")</f>
        <v>7,711</v>
      </c>
      <c r="AD105" s="130">
        <f>Z105/($Z$4)*100</f>
        <v>19.80327700446864</v>
      </c>
      <c r="AF105" s="109"/>
    </row>
    <row r="106" spans="1:32" x14ac:dyDescent="0.25">
      <c r="S106" s="118" t="s">
        <v>53</v>
      </c>
      <c r="T106" s="118"/>
      <c r="U106" s="120"/>
      <c r="V106" s="120">
        <v>31350</v>
      </c>
      <c r="W106" s="120">
        <v>31890</v>
      </c>
      <c r="X106" s="120">
        <v>33175</v>
      </c>
      <c r="Y106" s="120">
        <v>33441</v>
      </c>
      <c r="Z106" s="120">
        <v>36202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6579</v>
      </c>
      <c r="W108" s="112">
        <v>6061</v>
      </c>
      <c r="X108" s="112">
        <v>6195</v>
      </c>
      <c r="Y108" s="112">
        <v>6046</v>
      </c>
      <c r="Z108" s="112">
        <v>6217</v>
      </c>
      <c r="AB108" s="109" t="str">
        <f>TEXT(Z108,"###,###")</f>
        <v>6,217</v>
      </c>
      <c r="AD108" s="130">
        <f>Z108/($Z$4)*100</f>
        <v>15.966408136011095</v>
      </c>
      <c r="AF108" s="109"/>
    </row>
    <row r="109" spans="1:32" x14ac:dyDescent="0.25">
      <c r="S109" s="115" t="s">
        <v>20</v>
      </c>
      <c r="T109" s="115"/>
      <c r="U109" s="112"/>
      <c r="V109" s="112">
        <v>4589</v>
      </c>
      <c r="W109" s="112">
        <v>4635</v>
      </c>
      <c r="X109" s="112">
        <v>4749</v>
      </c>
      <c r="Y109" s="112">
        <v>5642</v>
      </c>
      <c r="Z109" s="112">
        <v>5680</v>
      </c>
      <c r="AB109" s="109" t="str">
        <f>TEXT(Z109,"###,###")</f>
        <v>5,680</v>
      </c>
      <c r="AD109" s="130">
        <f>Z109/($Z$4)*100</f>
        <v>14.587292619035388</v>
      </c>
      <c r="AF109" s="109"/>
    </row>
    <row r="110" spans="1:32" x14ac:dyDescent="0.25">
      <c r="S110" s="115" t="s">
        <v>21</v>
      </c>
      <c r="T110" s="115"/>
      <c r="U110" s="112"/>
      <c r="V110" s="112">
        <v>6908</v>
      </c>
      <c r="W110" s="112">
        <v>7247</v>
      </c>
      <c r="X110" s="112">
        <v>7154</v>
      </c>
      <c r="Y110" s="112">
        <v>7338</v>
      </c>
      <c r="Z110" s="112">
        <v>8099</v>
      </c>
      <c r="AB110" s="109" t="str">
        <f>TEXT(Z110,"###,###")</f>
        <v>8,099</v>
      </c>
      <c r="AD110" s="130">
        <f>Z110/($Z$4)*100</f>
        <v>20.799732908726693</v>
      </c>
      <c r="AF110" s="109"/>
    </row>
    <row r="111" spans="1:32" x14ac:dyDescent="0.25">
      <c r="S111" s="115" t="s">
        <v>22</v>
      </c>
      <c r="T111" s="115"/>
      <c r="U111" s="112"/>
      <c r="V111" s="112">
        <v>13277</v>
      </c>
      <c r="W111" s="112">
        <v>13832</v>
      </c>
      <c r="X111" s="112">
        <v>13997</v>
      </c>
      <c r="Y111" s="112">
        <v>14415</v>
      </c>
      <c r="Z111" s="112">
        <v>16212</v>
      </c>
      <c r="AB111" s="109" t="str">
        <f>TEXT(Z111,"###,###")</f>
        <v>16,212</v>
      </c>
      <c r="AD111" s="130">
        <f>Z111/($Z$4)*100</f>
        <v>41.635420411936927</v>
      </c>
      <c r="AF111" s="109"/>
    </row>
    <row r="112" spans="1:32" x14ac:dyDescent="0.25">
      <c r="S112" s="118" t="s">
        <v>53</v>
      </c>
      <c r="T112" s="118"/>
      <c r="U112" s="112"/>
      <c r="V112" s="112">
        <v>34556</v>
      </c>
      <c r="W112" s="112">
        <v>34770</v>
      </c>
      <c r="X112" s="112">
        <v>35002</v>
      </c>
      <c r="Y112" s="112">
        <v>35993</v>
      </c>
      <c r="Z112" s="112">
        <v>38942</v>
      </c>
    </row>
    <row r="113" spans="19:32" x14ac:dyDescent="0.25">
      <c r="AB113" s="125" t="s">
        <v>24</v>
      </c>
      <c r="AC113" s="106"/>
      <c r="AD113" s="106" t="s">
        <v>182</v>
      </c>
      <c r="AF113" s="106" t="s">
        <v>183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44.18</v>
      </c>
      <c r="W118" s="131">
        <v>43.98</v>
      </c>
      <c r="X118" s="131">
        <v>43.82</v>
      </c>
      <c r="Y118" s="131">
        <v>43.55</v>
      </c>
      <c r="Z118" s="131">
        <v>43.26</v>
      </c>
      <c r="AB118" s="109" t="str">
        <f>TEXT(Z118,"##.0")</f>
        <v>43.3</v>
      </c>
    </row>
    <row r="120" spans="19:32" x14ac:dyDescent="0.25">
      <c r="S120" s="101" t="s">
        <v>98</v>
      </c>
      <c r="T120" s="112"/>
      <c r="U120" s="112"/>
      <c r="V120" s="112">
        <v>19629</v>
      </c>
      <c r="W120" s="112">
        <v>19709</v>
      </c>
      <c r="X120" s="112">
        <v>20120</v>
      </c>
      <c r="Y120" s="112">
        <v>20236</v>
      </c>
      <c r="Z120" s="112">
        <v>20972</v>
      </c>
      <c r="AB120" s="109" t="str">
        <f>TEXT(Z120,"###,###")</f>
        <v>20,972</v>
      </c>
    </row>
    <row r="121" spans="19:32" x14ac:dyDescent="0.25">
      <c r="S121" s="101" t="s">
        <v>99</v>
      </c>
      <c r="T121" s="112"/>
      <c r="U121" s="112"/>
      <c r="V121" s="112">
        <v>2442</v>
      </c>
      <c r="W121" s="112">
        <v>2397</v>
      </c>
      <c r="X121" s="112">
        <v>2408</v>
      </c>
      <c r="Y121" s="112">
        <v>2288</v>
      </c>
      <c r="Z121" s="112">
        <v>2247</v>
      </c>
      <c r="AB121" s="109" t="str">
        <f>TEXT(Z121,"###,###")</f>
        <v>2,247</v>
      </c>
    </row>
    <row r="122" spans="19:32" x14ac:dyDescent="0.25">
      <c r="S122" s="101" t="s">
        <v>100</v>
      </c>
      <c r="T122" s="112"/>
      <c r="U122" s="112"/>
      <c r="V122" s="112">
        <v>2351</v>
      </c>
      <c r="W122" s="112">
        <v>2382</v>
      </c>
      <c r="X122" s="112">
        <v>2405</v>
      </c>
      <c r="Y122" s="112">
        <v>2416</v>
      </c>
      <c r="Z122" s="112">
        <v>2554</v>
      </c>
      <c r="AB122" s="109" t="str">
        <f>TEXT(Z122,"###,###")</f>
        <v>2,554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21980</v>
      </c>
      <c r="W124" s="112">
        <v>22091</v>
      </c>
      <c r="X124" s="112">
        <v>22525</v>
      </c>
      <c r="Y124" s="112">
        <v>22652</v>
      </c>
      <c r="Z124" s="112">
        <v>23526</v>
      </c>
      <c r="AB124" s="109" t="str">
        <f>TEXT(Z124,"###,###")</f>
        <v>23,526</v>
      </c>
      <c r="AD124" s="127">
        <f>Z124/$Z$7*100</f>
        <v>91.278032125397687</v>
      </c>
    </row>
    <row r="125" spans="19:32" x14ac:dyDescent="0.25">
      <c r="S125" s="101" t="s">
        <v>102</v>
      </c>
      <c r="T125" s="112"/>
      <c r="U125" s="112"/>
      <c r="V125" s="112">
        <v>4793</v>
      </c>
      <c r="W125" s="112">
        <v>4779</v>
      </c>
      <c r="X125" s="112">
        <v>4813</v>
      </c>
      <c r="Y125" s="112">
        <v>4704</v>
      </c>
      <c r="Z125" s="112">
        <v>4801</v>
      </c>
      <c r="AB125" s="109" t="str">
        <f>TEXT(Z125,"###,###")</f>
        <v>4,801</v>
      </c>
      <c r="AD125" s="127">
        <f>Z125/$Z$7*100</f>
        <v>18.627298828276558</v>
      </c>
    </row>
    <row r="127" spans="19:32" x14ac:dyDescent="0.25">
      <c r="S127" s="101" t="s">
        <v>103</v>
      </c>
      <c r="T127" s="112"/>
      <c r="U127" s="112"/>
      <c r="V127" s="112">
        <v>12088</v>
      </c>
      <c r="W127" s="112">
        <v>12142</v>
      </c>
      <c r="X127" s="112">
        <v>12355</v>
      </c>
      <c r="Y127" s="112">
        <v>12364</v>
      </c>
      <c r="Z127" s="112">
        <v>12795</v>
      </c>
      <c r="AB127" s="109" t="str">
        <f>TEXT(Z127,"###,###")</f>
        <v>12,795</v>
      </c>
      <c r="AD127" s="127">
        <f>Z127/$Z$7*100</f>
        <v>49.64305113680453</v>
      </c>
    </row>
    <row r="128" spans="19:32" x14ac:dyDescent="0.25">
      <c r="S128" s="101" t="s">
        <v>104</v>
      </c>
      <c r="T128" s="112"/>
      <c r="U128" s="112"/>
      <c r="V128" s="112">
        <v>12328</v>
      </c>
      <c r="W128" s="112">
        <v>12346</v>
      </c>
      <c r="X128" s="112">
        <v>12582</v>
      </c>
      <c r="Y128" s="112">
        <v>12554</v>
      </c>
      <c r="Z128" s="112">
        <v>12960</v>
      </c>
      <c r="AB128" s="109" t="str">
        <f>TEXT(Z128,"###,###")</f>
        <v>12,960</v>
      </c>
      <c r="AD128" s="127">
        <f>Z128/$Z$7*100</f>
        <v>50.283231163187715</v>
      </c>
    </row>
    <row r="130" spans="19:20" x14ac:dyDescent="0.25">
      <c r="S130" s="101" t="s">
        <v>262</v>
      </c>
      <c r="T130" s="127">
        <v>81.368821292775664</v>
      </c>
    </row>
    <row r="131" spans="19:20" x14ac:dyDescent="0.25">
      <c r="S131" s="101" t="s">
        <v>263</v>
      </c>
      <c r="T131" s="127">
        <v>8.7180879956545354</v>
      </c>
    </row>
    <row r="132" spans="19:20" x14ac:dyDescent="0.25">
      <c r="S132" s="101" t="s">
        <v>264</v>
      </c>
      <c r="T132" s="127">
        <v>9.909210832622021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25D88CB-DC84-4963-8A9E-C5B0EBBA789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11092414-C8A7-4E26-BB19-B71BDF4B610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9842ED52-9EB0-47D7-A212-856DCA7C9D8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6BC16693-9A22-44AB-A746-AC6970F966A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2D4F0F-242A-4A43-806C-19172681A334}">
  <sheetPr codeName="Sheet74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105</v>
      </c>
      <c r="T1" s="99"/>
      <c r="U1" s="99"/>
      <c r="V1" s="99"/>
      <c r="W1" s="99"/>
      <c r="X1" s="99"/>
      <c r="Y1" s="100" t="s">
        <v>116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184</v>
      </c>
      <c r="W2" s="103" t="s">
        <v>193</v>
      </c>
      <c r="X2" s="103" t="s">
        <v>261</v>
      </c>
      <c r="Y2" s="103" t="s">
        <v>267</v>
      </c>
      <c r="Z2" s="103" t="s">
        <v>273</v>
      </c>
      <c r="AB2" s="141" t="str">
        <f>$Z$2</f>
        <v>2021-22</v>
      </c>
      <c r="AC2" s="141"/>
      <c r="AD2" s="141"/>
      <c r="AE2" s="141"/>
      <c r="AF2" s="141"/>
    </row>
    <row r="3" spans="1:32" ht="15" customHeight="1" x14ac:dyDescent="0.25">
      <c r="A3" s="58" t="s">
        <v>272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105</v>
      </c>
      <c r="Y3" s="105" t="s">
        <v>116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10.10 Campbelltown, South Australia,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38222</v>
      </c>
      <c r="W4" s="108">
        <v>39140</v>
      </c>
      <c r="X4" s="108">
        <v>40060</v>
      </c>
      <c r="Y4" s="108">
        <v>42661</v>
      </c>
      <c r="Z4" s="108">
        <v>47982</v>
      </c>
      <c r="AB4" s="109" t="str">
        <f>TEXT(Z4,"###,###")</f>
        <v>47,982</v>
      </c>
      <c r="AD4" s="110">
        <f>Z4/Y4-1</f>
        <v>0.12472750287147516</v>
      </c>
      <c r="AF4" s="110">
        <f>Z4/V4-1</f>
        <v>0.25535032180419659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19029</v>
      </c>
      <c r="W5" s="108">
        <v>19337</v>
      </c>
      <c r="X5" s="108">
        <v>19802</v>
      </c>
      <c r="Y5" s="108">
        <v>20977</v>
      </c>
      <c r="Z5" s="108">
        <v>23727</v>
      </c>
      <c r="AB5" s="109" t="str">
        <f>TEXT(Z5,"###,###")</f>
        <v>23,727</v>
      </c>
      <c r="AD5" s="110">
        <f t="shared" ref="AD5:AD9" si="0">Z5/Y5-1</f>
        <v>0.13109596224436282</v>
      </c>
      <c r="AF5" s="110">
        <f t="shared" ref="AF5:AF9" si="1">Z5/V5-1</f>
        <v>0.24688633138893268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19187</v>
      </c>
      <c r="W6" s="108">
        <v>19801</v>
      </c>
      <c r="X6" s="108">
        <v>20254</v>
      </c>
      <c r="Y6" s="108">
        <v>21653</v>
      </c>
      <c r="Z6" s="108">
        <v>24226</v>
      </c>
      <c r="AB6" s="109" t="str">
        <f>TEXT(Z6,"###,###")</f>
        <v>24,226</v>
      </c>
      <c r="AD6" s="110">
        <f t="shared" si="0"/>
        <v>0.11882879970442906</v>
      </c>
      <c r="AF6" s="110">
        <f t="shared" si="1"/>
        <v>0.26262573617553553</v>
      </c>
    </row>
    <row r="7" spans="1:32" ht="16.5" customHeight="1" thickBot="1" x14ac:dyDescent="0.3">
      <c r="A7" s="61" t="str">
        <f>"QUICK STATS for "&amp;Z2&amp;" *"</f>
        <v>QUICK STATS for 2021-22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27453</v>
      </c>
      <c r="W7" s="108">
        <v>28173</v>
      </c>
      <c r="X7" s="108">
        <v>28847</v>
      </c>
      <c r="Y7" s="108">
        <v>29689</v>
      </c>
      <c r="Z7" s="108">
        <v>31458</v>
      </c>
      <c r="AB7" s="109" t="str">
        <f>TEXT(Z7,"###,###")</f>
        <v>31,458</v>
      </c>
      <c r="AD7" s="110">
        <f t="shared" si="0"/>
        <v>5.9584357842972224E-2</v>
      </c>
      <c r="AF7" s="110">
        <f t="shared" si="1"/>
        <v>0.14588569555239861</v>
      </c>
    </row>
    <row r="8" spans="1:32" ht="17.25" customHeight="1" x14ac:dyDescent="0.25">
      <c r="A8" s="62" t="s">
        <v>12</v>
      </c>
      <c r="B8" s="63"/>
      <c r="C8" s="29"/>
      <c r="D8" s="64" t="str">
        <f>AB4</f>
        <v>47,982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31,458</v>
      </c>
      <c r="P8" s="65"/>
      <c r="S8" s="107" t="s">
        <v>83</v>
      </c>
      <c r="T8" s="108"/>
      <c r="U8" s="108"/>
      <c r="V8" s="108">
        <v>42025.69</v>
      </c>
      <c r="W8" s="108">
        <v>44194</v>
      </c>
      <c r="X8" s="108">
        <v>43829.42</v>
      </c>
      <c r="Y8" s="108">
        <v>46360</v>
      </c>
      <c r="Z8" s="108">
        <v>47085</v>
      </c>
      <c r="AB8" s="109" t="str">
        <f>TEXT(Z8,"$###,###")</f>
        <v>$47,085</v>
      </c>
      <c r="AD8" s="110">
        <f t="shared" si="0"/>
        <v>1.5638481449525399E-2</v>
      </c>
      <c r="AF8" s="110">
        <f t="shared" si="1"/>
        <v>0.12038612572452712</v>
      </c>
    </row>
    <row r="9" spans="1:32" x14ac:dyDescent="0.25">
      <c r="A9" s="30" t="s">
        <v>14</v>
      </c>
      <c r="B9" s="69"/>
      <c r="C9" s="70"/>
      <c r="D9" s="71">
        <f>AD104</f>
        <v>76.013921887374437</v>
      </c>
      <c r="E9" s="72" t="s">
        <v>84</v>
      </c>
      <c r="F9" s="24"/>
      <c r="G9" s="73" t="s">
        <v>81</v>
      </c>
      <c r="H9" s="70"/>
      <c r="I9" s="69"/>
      <c r="J9" s="70"/>
      <c r="K9" s="69"/>
      <c r="L9" s="69"/>
      <c r="M9" s="74"/>
      <c r="N9" s="70"/>
      <c r="O9" s="71">
        <f>AD127</f>
        <v>50.225697755737805</v>
      </c>
      <c r="P9" s="72" t="s">
        <v>84</v>
      </c>
      <c r="S9" s="107" t="s">
        <v>7</v>
      </c>
      <c r="T9" s="108"/>
      <c r="U9" s="108"/>
      <c r="V9" s="108">
        <v>1504747939</v>
      </c>
      <c r="W9" s="108">
        <v>1588509460</v>
      </c>
      <c r="X9" s="108">
        <v>1666439807</v>
      </c>
      <c r="Y9" s="108">
        <v>1819079836</v>
      </c>
      <c r="Z9" s="108">
        <v>1999021631</v>
      </c>
      <c r="AB9" s="109" t="str">
        <f>TEXT(Z9/1000000,"$#,###.0")&amp;" mil"</f>
        <v>$1,999.0 mil</v>
      </c>
      <c r="AD9" s="110">
        <f t="shared" si="0"/>
        <v>9.8919130122225196E-2</v>
      </c>
      <c r="AF9" s="110">
        <f t="shared" si="1"/>
        <v>0.32847607176553173</v>
      </c>
    </row>
    <row r="10" spans="1:32" x14ac:dyDescent="0.25">
      <c r="A10" s="30" t="s">
        <v>17</v>
      </c>
      <c r="B10" s="69"/>
      <c r="C10" s="70"/>
      <c r="D10" s="71">
        <f>AD105</f>
        <v>17.671210037097246</v>
      </c>
      <c r="E10" s="72" t="s">
        <v>84</v>
      </c>
      <c r="F10" s="24"/>
      <c r="G10" s="73" t="s">
        <v>82</v>
      </c>
      <c r="H10" s="70"/>
      <c r="I10" s="69"/>
      <c r="J10" s="70"/>
      <c r="K10" s="69"/>
      <c r="L10" s="69"/>
      <c r="M10" s="74"/>
      <c r="N10" s="70"/>
      <c r="O10" s="71">
        <f>AD128</f>
        <v>49.698010045139554</v>
      </c>
      <c r="P10" s="72" t="s">
        <v>84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85</v>
      </c>
      <c r="H11" s="77"/>
      <c r="I11" s="78"/>
      <c r="J11" s="78"/>
      <c r="K11" s="78"/>
      <c r="L11" s="78"/>
      <c r="M11" s="69"/>
      <c r="N11" s="70"/>
      <c r="O11" s="71">
        <f>T130</f>
        <v>84.089897641299515</v>
      </c>
      <c r="P11" s="72" t="s">
        <v>84</v>
      </c>
      <c r="S11" s="107" t="s">
        <v>29</v>
      </c>
      <c r="T11" s="112"/>
      <c r="U11" s="112"/>
      <c r="V11" s="112">
        <v>33950</v>
      </c>
      <c r="W11" s="112">
        <v>34676</v>
      </c>
      <c r="X11" s="112">
        <v>35481</v>
      </c>
      <c r="Y11" s="112">
        <v>37889</v>
      </c>
      <c r="Z11" s="112">
        <v>42977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7.1682878758980229</v>
      </c>
      <c r="P12" s="72" t="s">
        <v>84</v>
      </c>
      <c r="S12" s="107" t="s">
        <v>30</v>
      </c>
      <c r="T12" s="112"/>
      <c r="U12" s="112"/>
      <c r="V12" s="112">
        <v>4267</v>
      </c>
      <c r="W12" s="112">
        <v>4462</v>
      </c>
      <c r="X12" s="112">
        <v>4574</v>
      </c>
      <c r="Y12" s="112">
        <v>4772</v>
      </c>
      <c r="Z12" s="112">
        <v>5001</v>
      </c>
    </row>
    <row r="13" spans="1:32" ht="15" customHeight="1" x14ac:dyDescent="0.25">
      <c r="A13" s="30" t="s">
        <v>19</v>
      </c>
      <c r="B13" s="70"/>
      <c r="C13" s="70"/>
      <c r="D13" s="71">
        <f>AD108</f>
        <v>13.644700095869283</v>
      </c>
      <c r="E13" s="72" t="s">
        <v>84</v>
      </c>
      <c r="F13" s="24"/>
      <c r="G13" s="142" t="s">
        <v>265</v>
      </c>
      <c r="H13" s="143"/>
      <c r="I13" s="143"/>
      <c r="J13" s="143"/>
      <c r="K13" s="143"/>
      <c r="L13" s="143"/>
      <c r="M13" s="79"/>
      <c r="N13" s="70"/>
      <c r="O13" s="71">
        <f>T132</f>
        <v>8.732277957912137</v>
      </c>
      <c r="P13" s="72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13.790588137218124</v>
      </c>
      <c r="E14" s="72" t="s">
        <v>84</v>
      </c>
      <c r="F14" s="24"/>
      <c r="G14" s="76" t="s">
        <v>94</v>
      </c>
      <c r="H14" s="69"/>
      <c r="I14" s="69"/>
      <c r="J14" s="69"/>
      <c r="K14" s="75"/>
      <c r="L14" s="70"/>
      <c r="M14" s="69"/>
      <c r="N14" s="70"/>
      <c r="O14" s="75" t="str">
        <f>AB118</f>
        <v>40.8</v>
      </c>
      <c r="P14" s="72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21.847776249426868</v>
      </c>
      <c r="E15" s="72" t="s">
        <v>84</v>
      </c>
      <c r="F15" s="24"/>
      <c r="G15" s="33" t="s">
        <v>259</v>
      </c>
      <c r="H15" s="70"/>
      <c r="I15" s="70"/>
      <c r="J15" s="70"/>
      <c r="K15" s="80"/>
      <c r="L15" s="70"/>
      <c r="M15" s="70"/>
      <c r="N15" s="70"/>
      <c r="O15" s="71">
        <f>AB38</f>
        <v>20.315331065831717</v>
      </c>
      <c r="P15" s="72" t="s">
        <v>84</v>
      </c>
      <c r="S15" s="115" t="s">
        <v>60</v>
      </c>
      <c r="T15" s="115"/>
      <c r="U15" s="116"/>
      <c r="V15" s="116">
        <v>196</v>
      </c>
      <c r="W15" s="116">
        <v>183</v>
      </c>
      <c r="X15" s="116">
        <v>215</v>
      </c>
      <c r="Y15" s="112">
        <v>256</v>
      </c>
      <c r="Z15" s="112">
        <v>280</v>
      </c>
      <c r="AB15" s="117">
        <f t="shared" ref="AB15:AB34" si="2">IF(Z15="np",0,Z15/$Z$34)</f>
        <v>5.8355216539535655E-3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44.408319786586638</v>
      </c>
      <c r="E16" s="83" t="s">
        <v>84</v>
      </c>
      <c r="F16" s="24"/>
      <c r="G16" s="84" t="s">
        <v>260</v>
      </c>
      <c r="H16" s="35"/>
      <c r="I16" s="35"/>
      <c r="J16" s="35"/>
      <c r="K16" s="36"/>
      <c r="L16" s="35"/>
      <c r="M16" s="35"/>
      <c r="N16" s="35"/>
      <c r="O16" s="82">
        <f>AB37</f>
        <v>79.684668934168286</v>
      </c>
      <c r="P16" s="37" t="s">
        <v>84</v>
      </c>
      <c r="S16" s="115" t="s">
        <v>61</v>
      </c>
      <c r="T16" s="115"/>
      <c r="U16" s="116"/>
      <c r="V16" s="116">
        <v>188</v>
      </c>
      <c r="W16" s="116">
        <v>186</v>
      </c>
      <c r="X16" s="116">
        <v>201</v>
      </c>
      <c r="Y16" s="112">
        <v>197</v>
      </c>
      <c r="Z16" s="112">
        <v>234</v>
      </c>
      <c r="AB16" s="117">
        <f t="shared" si="2"/>
        <v>4.8768288108040512E-3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1895</v>
      </c>
      <c r="W17" s="116">
        <v>1911</v>
      </c>
      <c r="X17" s="116">
        <v>1889</v>
      </c>
      <c r="Y17" s="112">
        <v>2017</v>
      </c>
      <c r="Z17" s="112">
        <v>2209</v>
      </c>
      <c r="AB17" s="117">
        <f t="shared" si="2"/>
        <v>4.6038097619940814E-2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268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63</v>
      </c>
      <c r="T18" s="115"/>
      <c r="U18" s="116"/>
      <c r="V18" s="116">
        <v>286</v>
      </c>
      <c r="W18" s="116">
        <v>301</v>
      </c>
      <c r="X18" s="116">
        <v>228</v>
      </c>
      <c r="Y18" s="112">
        <v>297</v>
      </c>
      <c r="Z18" s="112">
        <v>321</v>
      </c>
      <c r="AB18" s="117">
        <f t="shared" si="2"/>
        <v>6.6900087532824806E-3</v>
      </c>
    </row>
    <row r="19" spans="1:28" x14ac:dyDescent="0.25">
      <c r="A19" s="61" t="str">
        <f>$S$1&amp;" ("&amp;$V$2&amp;" to "&amp;$Z$2&amp;")"</f>
        <v>Campbelltown (2017-18 to 2021-22)</v>
      </c>
      <c r="B19" s="61"/>
      <c r="C19" s="61"/>
      <c r="D19" s="61"/>
      <c r="E19" s="61"/>
      <c r="F19" s="61"/>
      <c r="G19" s="61" t="str">
        <f>$S$1&amp;" ("&amp;$V$2&amp;" to "&amp;$Z$2&amp;")"</f>
        <v>Campbelltown (2017-18 to 2021-22)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64</v>
      </c>
      <c r="T19" s="115"/>
      <c r="U19" s="116"/>
      <c r="V19" s="116">
        <v>2277</v>
      </c>
      <c r="W19" s="116">
        <v>2285</v>
      </c>
      <c r="X19" s="116">
        <v>2277</v>
      </c>
      <c r="Y19" s="112">
        <v>2453</v>
      </c>
      <c r="Z19" s="112">
        <v>2741</v>
      </c>
      <c r="AB19" s="117">
        <f t="shared" si="2"/>
        <v>5.7125588762452585E-2</v>
      </c>
    </row>
    <row r="20" spans="1:28" x14ac:dyDescent="0.25">
      <c r="S20" s="115" t="s">
        <v>65</v>
      </c>
      <c r="T20" s="115"/>
      <c r="U20" s="116"/>
      <c r="V20" s="116">
        <v>1335</v>
      </c>
      <c r="W20" s="116">
        <v>1429</v>
      </c>
      <c r="X20" s="116">
        <v>1414</v>
      </c>
      <c r="Y20" s="112">
        <v>1505</v>
      </c>
      <c r="Z20" s="112">
        <v>1597</v>
      </c>
      <c r="AB20" s="117">
        <f t="shared" si="2"/>
        <v>3.3283314576299447E-2</v>
      </c>
    </row>
    <row r="21" spans="1:28" x14ac:dyDescent="0.25">
      <c r="S21" s="115" t="s">
        <v>66</v>
      </c>
      <c r="T21" s="115"/>
      <c r="U21" s="116"/>
      <c r="V21" s="116">
        <v>3603</v>
      </c>
      <c r="W21" s="116">
        <v>3645</v>
      </c>
      <c r="X21" s="116">
        <v>3986</v>
      </c>
      <c r="Y21" s="112">
        <v>4181</v>
      </c>
      <c r="Z21" s="112">
        <v>4597</v>
      </c>
      <c r="AB21" s="117">
        <f t="shared" si="2"/>
        <v>9.580676086865908E-2</v>
      </c>
    </row>
    <row r="22" spans="1:28" x14ac:dyDescent="0.25">
      <c r="S22" s="115" t="s">
        <v>67</v>
      </c>
      <c r="T22" s="115"/>
      <c r="U22" s="116"/>
      <c r="V22" s="116">
        <v>2676</v>
      </c>
      <c r="W22" s="116">
        <v>2763</v>
      </c>
      <c r="X22" s="116">
        <v>2817</v>
      </c>
      <c r="Y22" s="112">
        <v>3164</v>
      </c>
      <c r="Z22" s="112">
        <v>3670</v>
      </c>
      <c r="AB22" s="117">
        <f t="shared" si="2"/>
        <v>7.6487015964319949E-2</v>
      </c>
    </row>
    <row r="23" spans="1:28" x14ac:dyDescent="0.25">
      <c r="S23" s="115" t="s">
        <v>68</v>
      </c>
      <c r="T23" s="115"/>
      <c r="U23" s="116"/>
      <c r="V23" s="116">
        <v>1151</v>
      </c>
      <c r="W23" s="116">
        <v>1218</v>
      </c>
      <c r="X23" s="116">
        <v>1337</v>
      </c>
      <c r="Y23" s="112">
        <v>1491</v>
      </c>
      <c r="Z23" s="112">
        <v>1733</v>
      </c>
      <c r="AB23" s="117">
        <f t="shared" si="2"/>
        <v>3.6117710808219752E-2</v>
      </c>
    </row>
    <row r="24" spans="1:28" x14ac:dyDescent="0.25">
      <c r="S24" s="115" t="s">
        <v>69</v>
      </c>
      <c r="T24" s="115"/>
      <c r="U24" s="116"/>
      <c r="V24" s="116">
        <v>506</v>
      </c>
      <c r="W24" s="116">
        <v>533</v>
      </c>
      <c r="X24" s="116">
        <v>561</v>
      </c>
      <c r="Y24" s="112">
        <v>485</v>
      </c>
      <c r="Z24" s="112">
        <v>567</v>
      </c>
      <c r="AB24" s="117">
        <f t="shared" si="2"/>
        <v>1.1816931349255971E-2</v>
      </c>
    </row>
    <row r="25" spans="1:28" x14ac:dyDescent="0.25">
      <c r="S25" s="115" t="s">
        <v>70</v>
      </c>
      <c r="T25" s="115"/>
      <c r="U25" s="116"/>
      <c r="V25" s="116">
        <v>1520</v>
      </c>
      <c r="W25" s="116">
        <v>1556</v>
      </c>
      <c r="X25" s="116">
        <v>1651</v>
      </c>
      <c r="Y25" s="112">
        <v>1715</v>
      </c>
      <c r="Z25" s="112">
        <v>1936</v>
      </c>
      <c r="AB25" s="117">
        <f t="shared" si="2"/>
        <v>4.0348464007336084E-2</v>
      </c>
    </row>
    <row r="26" spans="1:28" x14ac:dyDescent="0.25">
      <c r="S26" s="115" t="s">
        <v>71</v>
      </c>
      <c r="T26" s="115"/>
      <c r="U26" s="116"/>
      <c r="V26" s="116">
        <v>678</v>
      </c>
      <c r="W26" s="116">
        <v>736</v>
      </c>
      <c r="X26" s="116">
        <v>720</v>
      </c>
      <c r="Y26" s="112">
        <v>773</v>
      </c>
      <c r="Z26" s="112">
        <v>862</v>
      </c>
      <c r="AB26" s="117">
        <f t="shared" si="2"/>
        <v>1.7965070234671334E-2</v>
      </c>
    </row>
    <row r="27" spans="1:28" x14ac:dyDescent="0.25">
      <c r="S27" s="115" t="s">
        <v>72</v>
      </c>
      <c r="T27" s="115"/>
      <c r="U27" s="116"/>
      <c r="V27" s="116">
        <v>2996</v>
      </c>
      <c r="W27" s="116">
        <v>3158</v>
      </c>
      <c r="X27" s="116">
        <v>3309</v>
      </c>
      <c r="Y27" s="112">
        <v>3652</v>
      </c>
      <c r="Z27" s="112">
        <v>4151</v>
      </c>
      <c r="AB27" s="117">
        <f t="shared" si="2"/>
        <v>8.6511608519861616E-2</v>
      </c>
    </row>
    <row r="28" spans="1:28" x14ac:dyDescent="0.25">
      <c r="S28" s="115" t="s">
        <v>73</v>
      </c>
      <c r="T28" s="115"/>
      <c r="U28" s="116"/>
      <c r="V28" s="116">
        <v>3242</v>
      </c>
      <c r="W28" s="116">
        <v>3424</v>
      </c>
      <c r="X28" s="116">
        <v>3628</v>
      </c>
      <c r="Y28" s="112">
        <v>3898</v>
      </c>
      <c r="Z28" s="112">
        <v>4431</v>
      </c>
      <c r="AB28" s="117">
        <f t="shared" si="2"/>
        <v>9.2347130173815184E-2</v>
      </c>
    </row>
    <row r="29" spans="1:28" x14ac:dyDescent="0.25">
      <c r="S29" s="115" t="s">
        <v>74</v>
      </c>
      <c r="T29" s="115"/>
      <c r="U29" s="116"/>
      <c r="V29" s="116">
        <v>2430</v>
      </c>
      <c r="W29" s="116">
        <v>2655</v>
      </c>
      <c r="X29" s="116">
        <v>2408</v>
      </c>
      <c r="Y29" s="112">
        <v>2383</v>
      </c>
      <c r="Z29" s="112">
        <v>3062</v>
      </c>
      <c r="AB29" s="117">
        <f t="shared" si="2"/>
        <v>6.3815597515735067E-2</v>
      </c>
    </row>
    <row r="30" spans="1:28" x14ac:dyDescent="0.25">
      <c r="S30" s="115" t="s">
        <v>75</v>
      </c>
      <c r="T30" s="115"/>
      <c r="U30" s="116"/>
      <c r="V30" s="116">
        <v>4088</v>
      </c>
      <c r="W30" s="116">
        <v>3959</v>
      </c>
      <c r="X30" s="116">
        <v>4207</v>
      </c>
      <c r="Y30" s="112">
        <v>4178</v>
      </c>
      <c r="Z30" s="112">
        <v>4538</v>
      </c>
      <c r="AB30" s="117">
        <f t="shared" si="2"/>
        <v>9.4577133091576004E-2</v>
      </c>
    </row>
    <row r="31" spans="1:28" x14ac:dyDescent="0.25">
      <c r="S31" s="115" t="s">
        <v>76</v>
      </c>
      <c r="T31" s="115"/>
      <c r="U31" s="116"/>
      <c r="V31" s="116">
        <v>4941</v>
      </c>
      <c r="W31" s="116">
        <v>5285</v>
      </c>
      <c r="X31" s="116">
        <v>5581</v>
      </c>
      <c r="Y31" s="112">
        <v>6502</v>
      </c>
      <c r="Z31" s="112">
        <v>7414</v>
      </c>
      <c r="AB31" s="117">
        <f t="shared" si="2"/>
        <v>0.15451627693718478</v>
      </c>
    </row>
    <row r="32" spans="1:28" ht="15.75" customHeight="1" x14ac:dyDescent="0.25">
      <c r="A32" s="61" t="str">
        <f>"Distribution of jobs per industry "&amp;"("&amp;Z2&amp;") *"</f>
        <v>Distribution of jobs per industry (2021-22)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77</v>
      </c>
      <c r="T32" s="115"/>
      <c r="U32" s="116"/>
      <c r="V32" s="116">
        <v>692</v>
      </c>
      <c r="W32" s="116">
        <v>714</v>
      </c>
      <c r="X32" s="116">
        <v>695</v>
      </c>
      <c r="Y32" s="112">
        <v>769</v>
      </c>
      <c r="Z32" s="112">
        <v>881</v>
      </c>
      <c r="AB32" s="117">
        <f t="shared" si="2"/>
        <v>1.8361052061189612E-2</v>
      </c>
    </row>
    <row r="33" spans="19:32" x14ac:dyDescent="0.25">
      <c r="S33" s="115" t="s">
        <v>78</v>
      </c>
      <c r="T33" s="115"/>
      <c r="U33" s="116"/>
      <c r="V33" s="116">
        <v>1364</v>
      </c>
      <c r="W33" s="116">
        <v>1405</v>
      </c>
      <c r="X33" s="116">
        <v>1544</v>
      </c>
      <c r="Y33" s="112">
        <v>1583</v>
      </c>
      <c r="Z33" s="112">
        <v>1680</v>
      </c>
      <c r="AB33" s="117">
        <f t="shared" si="2"/>
        <v>3.5013129923721395E-2</v>
      </c>
    </row>
    <row r="34" spans="19:32" x14ac:dyDescent="0.25">
      <c r="S34" s="118" t="s">
        <v>53</v>
      </c>
      <c r="T34" s="118"/>
      <c r="U34" s="119"/>
      <c r="V34" s="119">
        <v>38220</v>
      </c>
      <c r="W34" s="119">
        <v>39139</v>
      </c>
      <c r="X34" s="119">
        <v>40060</v>
      </c>
      <c r="Y34" s="120">
        <v>42661</v>
      </c>
      <c r="Z34" s="120">
        <v>47982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23181</v>
      </c>
      <c r="W37" s="112">
        <v>23640</v>
      </c>
      <c r="X37" s="112">
        <v>23980</v>
      </c>
      <c r="Y37" s="112">
        <v>24497</v>
      </c>
      <c r="Z37" s="112">
        <v>25068</v>
      </c>
      <c r="AB37" s="132">
        <f>Z37/Z40*100</f>
        <v>79.684668934168286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4273</v>
      </c>
      <c r="W38" s="112">
        <v>4530</v>
      </c>
      <c r="X38" s="112">
        <v>4866</v>
      </c>
      <c r="Y38" s="112">
        <v>5190</v>
      </c>
      <c r="Z38" s="112">
        <v>6391</v>
      </c>
      <c r="AB38" s="132">
        <f>Z38/Z40*100</f>
        <v>20.315331065831717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27454</v>
      </c>
      <c r="W40" s="112">
        <v>28170</v>
      </c>
      <c r="X40" s="112">
        <v>28846</v>
      </c>
      <c r="Y40" s="112">
        <v>29687</v>
      </c>
      <c r="Z40" s="112">
        <v>31459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15</v>
      </c>
      <c r="W44" s="112">
        <v>13</v>
      </c>
      <c r="X44" s="112">
        <v>14</v>
      </c>
      <c r="Y44" s="112">
        <v>18</v>
      </c>
      <c r="Z44" s="112">
        <v>12</v>
      </c>
    </row>
    <row r="45" spans="19:32" x14ac:dyDescent="0.25">
      <c r="S45" s="115" t="s">
        <v>37</v>
      </c>
      <c r="T45" s="115"/>
      <c r="U45" s="112"/>
      <c r="V45" s="112">
        <v>299</v>
      </c>
      <c r="W45" s="112">
        <v>316</v>
      </c>
      <c r="X45" s="112">
        <v>335</v>
      </c>
      <c r="Y45" s="112">
        <v>391</v>
      </c>
      <c r="Z45" s="112">
        <v>464</v>
      </c>
    </row>
    <row r="46" spans="19:32" x14ac:dyDescent="0.25">
      <c r="S46" s="115" t="s">
        <v>38</v>
      </c>
      <c r="T46" s="115"/>
      <c r="U46" s="112"/>
      <c r="V46" s="112">
        <v>957</v>
      </c>
      <c r="W46" s="112">
        <v>1052</v>
      </c>
      <c r="X46" s="112">
        <v>1051</v>
      </c>
      <c r="Y46" s="112">
        <v>1149</v>
      </c>
      <c r="Z46" s="112">
        <v>1357</v>
      </c>
    </row>
    <row r="47" spans="19:32" x14ac:dyDescent="0.25">
      <c r="S47" s="115" t="s">
        <v>39</v>
      </c>
      <c r="T47" s="115"/>
      <c r="U47" s="112"/>
      <c r="V47" s="112">
        <v>1856</v>
      </c>
      <c r="W47" s="112">
        <v>1852</v>
      </c>
      <c r="X47" s="112">
        <v>1944</v>
      </c>
      <c r="Y47" s="112">
        <v>2064</v>
      </c>
      <c r="Z47" s="112">
        <v>2578</v>
      </c>
    </row>
    <row r="48" spans="19:32" x14ac:dyDescent="0.25">
      <c r="S48" s="115" t="s">
        <v>40</v>
      </c>
      <c r="T48" s="115"/>
      <c r="U48" s="112"/>
      <c r="V48" s="112">
        <v>2306</v>
      </c>
      <c r="W48" s="112">
        <v>2376</v>
      </c>
      <c r="X48" s="112">
        <v>2531</v>
      </c>
      <c r="Y48" s="112">
        <v>2922</v>
      </c>
      <c r="Z48" s="112">
        <v>3317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2227</v>
      </c>
      <c r="W49" s="112">
        <v>2300</v>
      </c>
      <c r="X49" s="112">
        <v>2313</v>
      </c>
      <c r="Y49" s="112">
        <v>2493</v>
      </c>
      <c r="Z49" s="112">
        <v>2886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Campbelltown (2021-22)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2174</v>
      </c>
      <c r="W50" s="112">
        <v>2170</v>
      </c>
      <c r="X50" s="112">
        <v>2297</v>
      </c>
      <c r="Y50" s="112">
        <v>2436</v>
      </c>
      <c r="Z50" s="112">
        <v>2660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1905</v>
      </c>
      <c r="W51" s="112">
        <v>1992</v>
      </c>
      <c r="X51" s="112">
        <v>2003</v>
      </c>
      <c r="Y51" s="112">
        <v>2147</v>
      </c>
      <c r="Z51" s="112">
        <v>2431</v>
      </c>
    </row>
    <row r="52" spans="1:26" ht="15" customHeight="1" x14ac:dyDescent="0.25">
      <c r="S52" s="115" t="s">
        <v>44</v>
      </c>
      <c r="T52" s="115"/>
      <c r="U52" s="112"/>
      <c r="V52" s="112">
        <v>1935</v>
      </c>
      <c r="W52" s="112">
        <v>1911</v>
      </c>
      <c r="X52" s="112">
        <v>1942</v>
      </c>
      <c r="Y52" s="112">
        <v>1896</v>
      </c>
      <c r="Z52" s="112">
        <v>2061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1677</v>
      </c>
      <c r="W53" s="112">
        <v>1654</v>
      </c>
      <c r="X53" s="112">
        <v>1730</v>
      </c>
      <c r="Y53" s="112">
        <v>1779</v>
      </c>
      <c r="Z53" s="112">
        <v>1903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1517</v>
      </c>
      <c r="W54" s="112">
        <v>1485</v>
      </c>
      <c r="X54" s="112">
        <v>1485</v>
      </c>
      <c r="Y54" s="112">
        <v>1502</v>
      </c>
      <c r="Z54" s="112">
        <v>1625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1039</v>
      </c>
      <c r="W55" s="112">
        <v>1091</v>
      </c>
      <c r="X55" s="112">
        <v>1094</v>
      </c>
      <c r="Y55" s="112">
        <v>1092</v>
      </c>
      <c r="Z55" s="112">
        <v>1251</v>
      </c>
    </row>
    <row r="56" spans="1:26" ht="15" customHeight="1" x14ac:dyDescent="0.25">
      <c r="S56" s="115" t="s">
        <v>48</v>
      </c>
      <c r="T56" s="115"/>
      <c r="U56" s="112"/>
      <c r="V56" s="112">
        <v>619</v>
      </c>
      <c r="W56" s="112">
        <v>581</v>
      </c>
      <c r="X56" s="112">
        <v>556</v>
      </c>
      <c r="Y56" s="112">
        <v>590</v>
      </c>
      <c r="Z56" s="112">
        <v>652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275</v>
      </c>
      <c r="W57" s="112">
        <v>317</v>
      </c>
      <c r="X57" s="112">
        <v>271</v>
      </c>
      <c r="Y57" s="112">
        <v>289</v>
      </c>
      <c r="Z57" s="112">
        <v>313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121</v>
      </c>
      <c r="W58" s="112">
        <v>121</v>
      </c>
      <c r="X58" s="112">
        <v>111</v>
      </c>
      <c r="Y58" s="112">
        <v>102</v>
      </c>
      <c r="Z58" s="112">
        <v>129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70</v>
      </c>
      <c r="W59" s="112">
        <v>76</v>
      </c>
      <c r="X59" s="112">
        <v>72</v>
      </c>
      <c r="Y59" s="112">
        <v>64</v>
      </c>
      <c r="Z59" s="112">
        <v>53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37</v>
      </c>
      <c r="W60" s="112">
        <v>36</v>
      </c>
      <c r="X60" s="112">
        <v>47</v>
      </c>
      <c r="Y60" s="112">
        <v>43</v>
      </c>
      <c r="Z60" s="112">
        <v>42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19033</v>
      </c>
      <c r="W61" s="112">
        <v>19341</v>
      </c>
      <c r="X61" s="112">
        <v>19805</v>
      </c>
      <c r="Y61" s="112">
        <v>20977</v>
      </c>
      <c r="Z61" s="112">
        <v>23727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18</v>
      </c>
      <c r="W63" s="112">
        <v>15</v>
      </c>
      <c r="X63" s="112">
        <v>14</v>
      </c>
      <c r="Y63" s="112">
        <v>23</v>
      </c>
      <c r="Z63" s="112">
        <v>44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318</v>
      </c>
      <c r="W64" s="112">
        <v>366</v>
      </c>
      <c r="X64" s="112">
        <v>349</v>
      </c>
      <c r="Y64" s="112">
        <v>434</v>
      </c>
      <c r="Z64" s="112">
        <v>551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Campbelltown (2021-22)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1118</v>
      </c>
      <c r="W65" s="112">
        <v>1194</v>
      </c>
      <c r="X65" s="112">
        <v>1117</v>
      </c>
      <c r="Y65" s="112">
        <v>1161</v>
      </c>
      <c r="Z65" s="112">
        <v>1292</v>
      </c>
    </row>
    <row r="66" spans="1:26" x14ac:dyDescent="0.25">
      <c r="S66" s="115" t="s">
        <v>39</v>
      </c>
      <c r="T66" s="115"/>
      <c r="U66" s="112"/>
      <c r="V66" s="112">
        <v>1975</v>
      </c>
      <c r="W66" s="112">
        <v>1993</v>
      </c>
      <c r="X66" s="112">
        <v>1993</v>
      </c>
      <c r="Y66" s="112">
        <v>2268</v>
      </c>
      <c r="Z66" s="112">
        <v>2580</v>
      </c>
    </row>
    <row r="67" spans="1:26" x14ac:dyDescent="0.25">
      <c r="S67" s="115" t="s">
        <v>40</v>
      </c>
      <c r="T67" s="115"/>
      <c r="U67" s="112"/>
      <c r="V67" s="112">
        <v>2290</v>
      </c>
      <c r="W67" s="112">
        <v>2376</v>
      </c>
      <c r="X67" s="112">
        <v>2501</v>
      </c>
      <c r="Y67" s="112">
        <v>2847</v>
      </c>
      <c r="Z67" s="112">
        <v>3372</v>
      </c>
    </row>
    <row r="68" spans="1:26" x14ac:dyDescent="0.25">
      <c r="S68" s="115" t="s">
        <v>41</v>
      </c>
      <c r="T68" s="115"/>
      <c r="U68" s="112"/>
      <c r="V68" s="112">
        <v>2094</v>
      </c>
      <c r="W68" s="112">
        <v>2143</v>
      </c>
      <c r="X68" s="112">
        <v>2269</v>
      </c>
      <c r="Y68" s="112">
        <v>2601</v>
      </c>
      <c r="Z68" s="112">
        <v>2876</v>
      </c>
    </row>
    <row r="69" spans="1:26" x14ac:dyDescent="0.25">
      <c r="S69" s="115" t="s">
        <v>42</v>
      </c>
      <c r="T69" s="115"/>
      <c r="U69" s="112"/>
      <c r="V69" s="112">
        <v>2066</v>
      </c>
      <c r="W69" s="112">
        <v>2096</v>
      </c>
      <c r="X69" s="112">
        <v>2280</v>
      </c>
      <c r="Y69" s="112">
        <v>2370</v>
      </c>
      <c r="Z69" s="112">
        <v>2604</v>
      </c>
    </row>
    <row r="70" spans="1:26" x14ac:dyDescent="0.25">
      <c r="S70" s="115" t="s">
        <v>43</v>
      </c>
      <c r="T70" s="115"/>
      <c r="U70" s="112"/>
      <c r="V70" s="112">
        <v>1801</v>
      </c>
      <c r="W70" s="112">
        <v>1874</v>
      </c>
      <c r="X70" s="112">
        <v>1944</v>
      </c>
      <c r="Y70" s="112">
        <v>2114</v>
      </c>
      <c r="Z70" s="112">
        <v>2466</v>
      </c>
    </row>
    <row r="71" spans="1:26" x14ac:dyDescent="0.25">
      <c r="S71" s="115" t="s">
        <v>44</v>
      </c>
      <c r="T71" s="115"/>
      <c r="U71" s="112"/>
      <c r="V71" s="112">
        <v>2063</v>
      </c>
      <c r="W71" s="112">
        <v>2077</v>
      </c>
      <c r="X71" s="112">
        <v>2007</v>
      </c>
      <c r="Y71" s="112">
        <v>1944</v>
      </c>
      <c r="Z71" s="112">
        <v>2053</v>
      </c>
    </row>
    <row r="72" spans="1:26" x14ac:dyDescent="0.25">
      <c r="S72" s="115" t="s">
        <v>45</v>
      </c>
      <c r="T72" s="115"/>
      <c r="U72" s="112"/>
      <c r="V72" s="112">
        <v>1831</v>
      </c>
      <c r="W72" s="112">
        <v>1868</v>
      </c>
      <c r="X72" s="112">
        <v>1951</v>
      </c>
      <c r="Y72" s="112">
        <v>2013</v>
      </c>
      <c r="Z72" s="112">
        <v>2209</v>
      </c>
    </row>
    <row r="73" spans="1:26" x14ac:dyDescent="0.25">
      <c r="S73" s="115" t="s">
        <v>46</v>
      </c>
      <c r="T73" s="115"/>
      <c r="U73" s="112"/>
      <c r="V73" s="112">
        <v>1622</v>
      </c>
      <c r="W73" s="112">
        <v>1679</v>
      </c>
      <c r="X73" s="112">
        <v>1674</v>
      </c>
      <c r="Y73" s="112">
        <v>1646</v>
      </c>
      <c r="Z73" s="112">
        <v>1759</v>
      </c>
    </row>
    <row r="74" spans="1:26" x14ac:dyDescent="0.25">
      <c r="S74" s="115" t="s">
        <v>47</v>
      </c>
      <c r="T74" s="115"/>
      <c r="U74" s="112"/>
      <c r="V74" s="112">
        <v>1019</v>
      </c>
      <c r="W74" s="112">
        <v>1144</v>
      </c>
      <c r="X74" s="112">
        <v>1177</v>
      </c>
      <c r="Y74" s="112">
        <v>1270</v>
      </c>
      <c r="Z74" s="112">
        <v>1315</v>
      </c>
    </row>
    <row r="75" spans="1:26" x14ac:dyDescent="0.25">
      <c r="S75" s="115" t="s">
        <v>48</v>
      </c>
      <c r="T75" s="115"/>
      <c r="U75" s="112"/>
      <c r="V75" s="112">
        <v>500</v>
      </c>
      <c r="W75" s="112">
        <v>513</v>
      </c>
      <c r="X75" s="112">
        <v>544</v>
      </c>
      <c r="Y75" s="112">
        <v>562</v>
      </c>
      <c r="Z75" s="112">
        <v>662</v>
      </c>
    </row>
    <row r="76" spans="1:26" x14ac:dyDescent="0.25">
      <c r="S76" s="115" t="s">
        <v>49</v>
      </c>
      <c r="T76" s="115"/>
      <c r="U76" s="112"/>
      <c r="V76" s="112">
        <v>234</v>
      </c>
      <c r="W76" s="112">
        <v>260</v>
      </c>
      <c r="X76" s="112">
        <v>245</v>
      </c>
      <c r="Y76" s="112">
        <v>224</v>
      </c>
      <c r="Z76" s="112">
        <v>257</v>
      </c>
    </row>
    <row r="77" spans="1:26" x14ac:dyDescent="0.25">
      <c r="S77" s="115" t="s">
        <v>50</v>
      </c>
      <c r="T77" s="115"/>
      <c r="U77" s="112"/>
      <c r="V77" s="112">
        <v>124</v>
      </c>
      <c r="W77" s="112">
        <v>115</v>
      </c>
      <c r="X77" s="112">
        <v>113</v>
      </c>
      <c r="Y77" s="112">
        <v>97</v>
      </c>
      <c r="Z77" s="112">
        <v>95</v>
      </c>
    </row>
    <row r="78" spans="1:26" x14ac:dyDescent="0.25">
      <c r="S78" s="115" t="s">
        <v>51</v>
      </c>
      <c r="T78" s="115"/>
      <c r="U78" s="112"/>
      <c r="V78" s="112">
        <v>50</v>
      </c>
      <c r="W78" s="112">
        <v>41</v>
      </c>
      <c r="X78" s="112">
        <v>47</v>
      </c>
      <c r="Y78" s="112">
        <v>49</v>
      </c>
      <c r="Z78" s="112">
        <v>56</v>
      </c>
    </row>
    <row r="79" spans="1:26" x14ac:dyDescent="0.25">
      <c r="S79" s="115" t="s">
        <v>52</v>
      </c>
      <c r="T79" s="115"/>
      <c r="U79" s="112"/>
      <c r="V79" s="112">
        <v>53</v>
      </c>
      <c r="W79" s="112">
        <v>44</v>
      </c>
      <c r="X79" s="112">
        <v>44</v>
      </c>
      <c r="Y79" s="112">
        <v>30</v>
      </c>
      <c r="Z79" s="112">
        <v>35</v>
      </c>
    </row>
    <row r="80" spans="1:26" x14ac:dyDescent="0.25">
      <c r="S80" s="118" t="s">
        <v>53</v>
      </c>
      <c r="T80" s="118"/>
      <c r="U80" s="112"/>
      <c r="V80" s="112">
        <v>19185</v>
      </c>
      <c r="W80" s="112">
        <v>19801</v>
      </c>
      <c r="X80" s="112">
        <v>20250</v>
      </c>
      <c r="Y80" s="112">
        <v>21653</v>
      </c>
      <c r="Z80" s="112">
        <v>24223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Campbelltown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1655</v>
      </c>
      <c r="W83" s="112">
        <v>1661</v>
      </c>
      <c r="X83" s="112">
        <v>1767</v>
      </c>
      <c r="Y83" s="112">
        <v>1809</v>
      </c>
      <c r="Z83" s="112">
        <v>1947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190</v>
      </c>
      <c r="G84" s="140"/>
      <c r="H84" s="48"/>
      <c r="I84" s="48"/>
      <c r="J84" s="48"/>
      <c r="K84" s="48"/>
      <c r="L84" s="140" t="s">
        <v>0</v>
      </c>
      <c r="M84" s="140"/>
      <c r="N84" s="140" t="s">
        <v>190</v>
      </c>
      <c r="O84" s="140"/>
      <c r="S84" s="115" t="s">
        <v>57</v>
      </c>
      <c r="T84" s="115"/>
      <c r="U84" s="112"/>
      <c r="V84" s="112">
        <v>2877</v>
      </c>
      <c r="W84" s="112">
        <v>2992</v>
      </c>
      <c r="X84" s="112">
        <v>3119</v>
      </c>
      <c r="Y84" s="112">
        <v>3182</v>
      </c>
      <c r="Z84" s="112">
        <v>3492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2017-18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2017-18</v>
      </c>
      <c r="O85" s="140"/>
      <c r="S85" s="115" t="s">
        <v>185</v>
      </c>
      <c r="T85" s="115"/>
      <c r="U85" s="112"/>
      <c r="V85" s="112">
        <v>1840</v>
      </c>
      <c r="W85" s="112">
        <v>1908</v>
      </c>
      <c r="X85" s="112">
        <v>1925</v>
      </c>
      <c r="Y85" s="112">
        <v>1996</v>
      </c>
      <c r="Z85" s="112">
        <v>2112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47,982</v>
      </c>
      <c r="D86" s="94">
        <f t="shared" ref="D86:D91" si="4">AD4</f>
        <v>0.12472750287147516</v>
      </c>
      <c r="E86" s="95">
        <f t="shared" ref="E86:E91" si="5">AD4</f>
        <v>0.12472750287147516</v>
      </c>
      <c r="F86" s="94">
        <f t="shared" ref="F86:F91" si="6">AF4</f>
        <v>0.25535032180419659</v>
      </c>
      <c r="G86" s="95">
        <f t="shared" ref="G86:G91" si="7">AF4</f>
        <v>0.25535032180419659</v>
      </c>
      <c r="H86" s="97"/>
      <c r="I86" s="97"/>
      <c r="J86" s="139" t="str">
        <f>'State data for spotlight'!J4</f>
        <v>1,514,413</v>
      </c>
      <c r="K86" s="139"/>
      <c r="L86" s="94">
        <f>'State data for spotlight'!L4</f>
        <v>9.9608707048718825E-2</v>
      </c>
      <c r="M86" s="95">
        <f>'State data for spotlight'!L4</f>
        <v>9.9608707048718825E-2</v>
      </c>
      <c r="N86" s="94">
        <f>'State data for spotlight'!N4</f>
        <v>0.18326365128713196</v>
      </c>
      <c r="O86" s="95">
        <f>'State data for spotlight'!N4</f>
        <v>0.18326365128713196</v>
      </c>
      <c r="S86" s="115" t="s">
        <v>186</v>
      </c>
      <c r="T86" s="115"/>
      <c r="U86" s="112"/>
      <c r="V86" s="112">
        <v>836</v>
      </c>
      <c r="W86" s="112">
        <v>899</v>
      </c>
      <c r="X86" s="112">
        <v>932</v>
      </c>
      <c r="Y86" s="112">
        <v>1010</v>
      </c>
      <c r="Z86" s="112">
        <v>1143</v>
      </c>
    </row>
    <row r="87" spans="1:30" ht="15" customHeight="1" x14ac:dyDescent="0.25">
      <c r="A87" s="96" t="s">
        <v>4</v>
      </c>
      <c r="B87" s="49"/>
      <c r="C87" s="97" t="str">
        <f t="shared" si="3"/>
        <v>23,727</v>
      </c>
      <c r="D87" s="94">
        <f t="shared" si="4"/>
        <v>0.13109596224436282</v>
      </c>
      <c r="E87" s="95">
        <f t="shared" si="5"/>
        <v>0.13109596224436282</v>
      </c>
      <c r="F87" s="94">
        <f t="shared" si="6"/>
        <v>0.24688633138893268</v>
      </c>
      <c r="G87" s="95">
        <f t="shared" si="7"/>
        <v>0.24688633138893268</v>
      </c>
      <c r="H87" s="97"/>
      <c r="I87" s="97"/>
      <c r="J87" s="139" t="str">
        <f>'State data for spotlight'!J5</f>
        <v>761,173</v>
      </c>
      <c r="K87" s="139"/>
      <c r="L87" s="94">
        <f>'State data for spotlight'!L5</f>
        <v>8.820771036521724E-2</v>
      </c>
      <c r="M87" s="95">
        <f>'State data for spotlight'!L5</f>
        <v>8.820771036521724E-2</v>
      </c>
      <c r="N87" s="94">
        <f>'State data for spotlight'!N5</f>
        <v>0.15461673464868042</v>
      </c>
      <c r="O87" s="95">
        <f>'State data for spotlight'!N5</f>
        <v>0.15461673464868042</v>
      </c>
      <c r="S87" s="115" t="s">
        <v>187</v>
      </c>
      <c r="T87" s="115"/>
      <c r="U87" s="112"/>
      <c r="V87" s="112">
        <v>923</v>
      </c>
      <c r="W87" s="112">
        <v>912</v>
      </c>
      <c r="X87" s="112">
        <v>920</v>
      </c>
      <c r="Y87" s="112">
        <v>965</v>
      </c>
      <c r="Z87" s="112">
        <v>1060</v>
      </c>
    </row>
    <row r="88" spans="1:30" ht="15" customHeight="1" x14ac:dyDescent="0.25">
      <c r="A88" s="96" t="s">
        <v>5</v>
      </c>
      <c r="B88" s="49"/>
      <c r="C88" s="97" t="str">
        <f t="shared" si="3"/>
        <v>24,226</v>
      </c>
      <c r="D88" s="94">
        <f t="shared" si="4"/>
        <v>0.11882879970442906</v>
      </c>
      <c r="E88" s="95">
        <f t="shared" si="5"/>
        <v>0.11882879970442906</v>
      </c>
      <c r="F88" s="94">
        <f t="shared" si="6"/>
        <v>0.26262573617553553</v>
      </c>
      <c r="G88" s="95">
        <f t="shared" si="7"/>
        <v>0.26262573617553553</v>
      </c>
      <c r="H88" s="97"/>
      <c r="I88" s="97"/>
      <c r="J88" s="139" t="str">
        <f>'State data for spotlight'!J6</f>
        <v>752,279</v>
      </c>
      <c r="K88" s="139"/>
      <c r="L88" s="94">
        <f>'State data for spotlight'!L6</f>
        <v>0.11150035312508311</v>
      </c>
      <c r="M88" s="95">
        <f>'State data for spotlight'!L6</f>
        <v>0.11150035312508311</v>
      </c>
      <c r="N88" s="94">
        <f>'State data for spotlight'!N6</f>
        <v>0.212174288554841</v>
      </c>
      <c r="O88" s="95">
        <f>'State data for spotlight'!N6</f>
        <v>0.212174288554841</v>
      </c>
      <c r="S88" s="115" t="s">
        <v>188</v>
      </c>
      <c r="T88" s="115"/>
      <c r="U88" s="112"/>
      <c r="V88" s="112">
        <v>948</v>
      </c>
      <c r="W88" s="112">
        <v>984</v>
      </c>
      <c r="X88" s="112">
        <v>1019</v>
      </c>
      <c r="Y88" s="112">
        <v>1033</v>
      </c>
      <c r="Z88" s="112">
        <v>1109</v>
      </c>
    </row>
    <row r="89" spans="1:30" ht="15" customHeight="1" x14ac:dyDescent="0.25">
      <c r="A89" s="49" t="s">
        <v>6</v>
      </c>
      <c r="B89" s="49"/>
      <c r="C89" s="97" t="str">
        <f t="shared" si="3"/>
        <v>31,458</v>
      </c>
      <c r="D89" s="94">
        <f t="shared" si="4"/>
        <v>5.9584357842972224E-2</v>
      </c>
      <c r="E89" s="95">
        <f t="shared" si="5"/>
        <v>5.9584357842972224E-2</v>
      </c>
      <c r="F89" s="94">
        <f t="shared" si="6"/>
        <v>0.14588569555239861</v>
      </c>
      <c r="G89" s="95">
        <f t="shared" si="7"/>
        <v>0.14588569555239861</v>
      </c>
      <c r="H89" s="97"/>
      <c r="I89" s="97"/>
      <c r="J89" s="139" t="str">
        <f>'State data for spotlight'!J7</f>
        <v>1,001,542</v>
      </c>
      <c r="K89" s="139"/>
      <c r="L89" s="94">
        <f>'State data for spotlight'!L7</f>
        <v>4.4621130813623067E-2</v>
      </c>
      <c r="M89" s="95">
        <f>'State data for spotlight'!L7</f>
        <v>4.4621130813623067E-2</v>
      </c>
      <c r="N89" s="94">
        <f>'State data for spotlight'!N7</f>
        <v>9.6689701842120446E-2</v>
      </c>
      <c r="O89" s="95">
        <f>'State data for spotlight'!N7</f>
        <v>9.6689701842120446E-2</v>
      </c>
      <c r="S89" s="115" t="s">
        <v>189</v>
      </c>
      <c r="T89" s="115"/>
      <c r="U89" s="112"/>
      <c r="V89" s="112">
        <v>730</v>
      </c>
      <c r="W89" s="112">
        <v>755</v>
      </c>
      <c r="X89" s="112">
        <v>749</v>
      </c>
      <c r="Y89" s="112">
        <v>815</v>
      </c>
      <c r="Z89" s="112">
        <v>819</v>
      </c>
    </row>
    <row r="90" spans="1:30" ht="15" customHeight="1" x14ac:dyDescent="0.25">
      <c r="A90" s="49" t="s">
        <v>96</v>
      </c>
      <c r="B90" s="49"/>
      <c r="C90" s="97" t="str">
        <f t="shared" si="3"/>
        <v>$47,085</v>
      </c>
      <c r="D90" s="94">
        <f t="shared" si="4"/>
        <v>1.5638481449525399E-2</v>
      </c>
      <c r="E90" s="95">
        <f t="shared" si="5"/>
        <v>1.5638481449525399E-2</v>
      </c>
      <c r="F90" s="94">
        <f t="shared" si="6"/>
        <v>0.12038612572452712</v>
      </c>
      <c r="G90" s="95">
        <f t="shared" si="7"/>
        <v>0.12038612572452712</v>
      </c>
      <c r="H90" s="97"/>
      <c r="I90" s="97"/>
      <c r="J90" s="97"/>
      <c r="K90" s="97" t="str">
        <f>'State data for spotlight'!J8</f>
        <v>$45,481</v>
      </c>
      <c r="L90" s="94">
        <f>'State data for spotlight'!L8</f>
        <v>-7.6896036558571357E-4</v>
      </c>
      <c r="M90" s="95">
        <f>'State data for spotlight'!L8</f>
        <v>-7.6896036558571357E-4</v>
      </c>
      <c r="N90" s="94">
        <f>'State data for spotlight'!N8</f>
        <v>6.4433558502420718E-2</v>
      </c>
      <c r="O90" s="95">
        <f>'State data for spotlight'!N8</f>
        <v>6.4433558502420718E-2</v>
      </c>
      <c r="S90" s="115" t="s">
        <v>58</v>
      </c>
      <c r="T90" s="115"/>
      <c r="U90" s="112"/>
      <c r="V90" s="112">
        <v>1253</v>
      </c>
      <c r="W90" s="112">
        <v>1254</v>
      </c>
      <c r="X90" s="112">
        <v>1316</v>
      </c>
      <c r="Y90" s="112">
        <v>1314</v>
      </c>
      <c r="Z90" s="112">
        <v>1385</v>
      </c>
    </row>
    <row r="91" spans="1:30" ht="15" customHeight="1" x14ac:dyDescent="0.25">
      <c r="A91" s="49" t="s">
        <v>7</v>
      </c>
      <c r="B91" s="49"/>
      <c r="C91" s="97" t="str">
        <f t="shared" si="3"/>
        <v>$1,999.0 mil</v>
      </c>
      <c r="D91" s="94">
        <f t="shared" si="4"/>
        <v>9.8919130122225196E-2</v>
      </c>
      <c r="E91" s="95">
        <f t="shared" si="5"/>
        <v>9.8919130122225196E-2</v>
      </c>
      <c r="F91" s="94">
        <f t="shared" si="6"/>
        <v>0.32847607176553173</v>
      </c>
      <c r="G91" s="95">
        <f t="shared" si="7"/>
        <v>0.32847607176553173</v>
      </c>
      <c r="H91" s="97"/>
      <c r="I91" s="97"/>
      <c r="J91" s="97"/>
      <c r="K91" s="97" t="str">
        <f>'State data for spotlight'!J9</f>
        <v>$63.1 bil</v>
      </c>
      <c r="L91" s="94">
        <f>'State data for spotlight'!L9</f>
        <v>8.5795971195826271E-2</v>
      </c>
      <c r="M91" s="95">
        <f>'State data for spotlight'!L9</f>
        <v>8.5795971195826271E-2</v>
      </c>
      <c r="N91" s="94">
        <f>'State data for spotlight'!N9</f>
        <v>0.25141602644572436</v>
      </c>
      <c r="O91" s="95">
        <f>'State data for spotlight'!N9</f>
        <v>0.25141602644572436</v>
      </c>
      <c r="S91" s="118" t="s">
        <v>53</v>
      </c>
      <c r="T91" s="118"/>
      <c r="U91" s="112"/>
      <c r="V91" s="112">
        <v>13835</v>
      </c>
      <c r="W91" s="112">
        <v>14108</v>
      </c>
      <c r="X91" s="112">
        <v>14518</v>
      </c>
      <c r="Y91" s="112">
        <v>14840</v>
      </c>
      <c r="Z91" s="112">
        <v>15797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191</v>
      </c>
      <c r="S93" s="115" t="s">
        <v>56</v>
      </c>
      <c r="T93" s="115"/>
      <c r="U93" s="112"/>
      <c r="V93" s="112">
        <v>1123</v>
      </c>
      <c r="W93" s="112">
        <v>1200</v>
      </c>
      <c r="X93" s="112">
        <v>1267</v>
      </c>
      <c r="Y93" s="112">
        <v>1285</v>
      </c>
      <c r="Z93" s="112">
        <v>1349</v>
      </c>
    </row>
    <row r="94" spans="1:30" ht="15" customHeight="1" x14ac:dyDescent="0.25">
      <c r="A94" s="135" t="s">
        <v>192</v>
      </c>
      <c r="S94" s="115" t="s">
        <v>57</v>
      </c>
      <c r="T94" s="115"/>
      <c r="U94" s="112"/>
      <c r="V94" s="112">
        <v>3377</v>
      </c>
      <c r="W94" s="112">
        <v>3489</v>
      </c>
      <c r="X94" s="112">
        <v>3699</v>
      </c>
      <c r="Y94" s="112">
        <v>3899</v>
      </c>
      <c r="Z94" s="112">
        <v>4232</v>
      </c>
    </row>
    <row r="95" spans="1:30" ht="15" customHeight="1" x14ac:dyDescent="0.25">
      <c r="A95" s="136" t="s">
        <v>266</v>
      </c>
      <c r="S95" s="115" t="s">
        <v>185</v>
      </c>
      <c r="T95" s="115"/>
      <c r="U95" s="112"/>
      <c r="V95" s="112">
        <v>431</v>
      </c>
      <c r="W95" s="112">
        <v>442</v>
      </c>
      <c r="X95" s="112">
        <v>493</v>
      </c>
      <c r="Y95" s="112">
        <v>524</v>
      </c>
      <c r="Z95" s="112">
        <v>563</v>
      </c>
    </row>
    <row r="96" spans="1:30" ht="15" customHeight="1" x14ac:dyDescent="0.25">
      <c r="A96" s="134" t="s">
        <v>258</v>
      </c>
      <c r="S96" s="115" t="s">
        <v>186</v>
      </c>
      <c r="T96" s="115"/>
      <c r="U96" s="112"/>
      <c r="V96" s="112">
        <v>1866</v>
      </c>
      <c r="W96" s="112">
        <v>1995</v>
      </c>
      <c r="X96" s="112">
        <v>2093</v>
      </c>
      <c r="Y96" s="112">
        <v>2241</v>
      </c>
      <c r="Z96" s="112">
        <v>2400</v>
      </c>
    </row>
    <row r="97" spans="1:32" ht="15" customHeight="1" x14ac:dyDescent="0.25">
      <c r="A97" s="136" t="s">
        <v>269</v>
      </c>
      <c r="S97" s="115" t="s">
        <v>187</v>
      </c>
      <c r="T97" s="115"/>
      <c r="U97" s="112"/>
      <c r="V97" s="112">
        <v>2657</v>
      </c>
      <c r="W97" s="112">
        <v>2680</v>
      </c>
      <c r="X97" s="112">
        <v>2671</v>
      </c>
      <c r="Y97" s="112">
        <v>2714</v>
      </c>
      <c r="Z97" s="112">
        <v>2824</v>
      </c>
    </row>
    <row r="98" spans="1:32" ht="15" customHeight="1" x14ac:dyDescent="0.25">
      <c r="A98" s="136" t="s">
        <v>275</v>
      </c>
      <c r="S98" s="115" t="s">
        <v>188</v>
      </c>
      <c r="T98" s="115"/>
      <c r="U98" s="112"/>
      <c r="V98" s="112">
        <v>1437</v>
      </c>
      <c r="W98" s="112">
        <v>1453</v>
      </c>
      <c r="X98" s="112">
        <v>1440</v>
      </c>
      <c r="Y98" s="112">
        <v>1453</v>
      </c>
      <c r="Z98" s="112">
        <v>1466</v>
      </c>
    </row>
    <row r="99" spans="1:32" ht="15" customHeight="1" x14ac:dyDescent="0.25">
      <c r="S99" s="115" t="s">
        <v>189</v>
      </c>
      <c r="T99" s="115"/>
      <c r="U99" s="112"/>
      <c r="V99" s="112">
        <v>47</v>
      </c>
      <c r="W99" s="112">
        <v>47</v>
      </c>
      <c r="X99" s="112">
        <v>55</v>
      </c>
      <c r="Y99" s="112">
        <v>65</v>
      </c>
      <c r="Z99" s="112">
        <v>64</v>
      </c>
    </row>
    <row r="100" spans="1:32" ht="15" customHeight="1" x14ac:dyDescent="0.25">
      <c r="S100" s="115" t="s">
        <v>58</v>
      </c>
      <c r="T100" s="115"/>
      <c r="U100" s="112"/>
      <c r="V100" s="112">
        <v>611</v>
      </c>
      <c r="W100" s="112">
        <v>654</v>
      </c>
      <c r="X100" s="112">
        <v>608</v>
      </c>
      <c r="Y100" s="112">
        <v>641</v>
      </c>
      <c r="Z100" s="112">
        <v>678</v>
      </c>
    </row>
    <row r="101" spans="1:32" x14ac:dyDescent="0.25">
      <c r="A101" s="18"/>
      <c r="S101" s="118" t="s">
        <v>53</v>
      </c>
      <c r="T101" s="118"/>
      <c r="U101" s="112"/>
      <c r="V101" s="112">
        <v>13623</v>
      </c>
      <c r="W101" s="112">
        <v>14062</v>
      </c>
      <c r="X101" s="112">
        <v>14333</v>
      </c>
      <c r="Y101" s="112">
        <v>14827</v>
      </c>
      <c r="Z101" s="112">
        <v>15632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184</v>
      </c>
      <c r="W103" s="106" t="s">
        <v>193</v>
      </c>
      <c r="X103" s="106" t="s">
        <v>261</v>
      </c>
      <c r="Y103" s="106" t="s">
        <v>267</v>
      </c>
      <c r="Z103" s="106" t="s">
        <v>273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27506</v>
      </c>
      <c r="W104" s="112">
        <v>28784</v>
      </c>
      <c r="X104" s="112">
        <v>31814</v>
      </c>
      <c r="Y104" s="112">
        <v>32346</v>
      </c>
      <c r="Z104" s="112">
        <v>36473</v>
      </c>
      <c r="AB104" s="109" t="str">
        <f>TEXT(Z104,"###,###")</f>
        <v>36,473</v>
      </c>
      <c r="AD104" s="130">
        <f>Z104/($Z$4)*100</f>
        <v>76.013921887374437</v>
      </c>
      <c r="AF104" s="109"/>
    </row>
    <row r="105" spans="1:32" x14ac:dyDescent="0.25">
      <c r="S105" s="115" t="s">
        <v>17</v>
      </c>
      <c r="T105" s="115"/>
      <c r="U105" s="112"/>
      <c r="V105" s="112">
        <v>7430</v>
      </c>
      <c r="W105" s="112">
        <v>7435</v>
      </c>
      <c r="X105" s="112">
        <v>7393</v>
      </c>
      <c r="Y105" s="112">
        <v>7399</v>
      </c>
      <c r="Z105" s="112">
        <v>8479</v>
      </c>
      <c r="AB105" s="109" t="str">
        <f>TEXT(Z105,"###,###")</f>
        <v>8,479</v>
      </c>
      <c r="AD105" s="130">
        <f>Z105/($Z$4)*100</f>
        <v>17.671210037097246</v>
      </c>
      <c r="AF105" s="109"/>
    </row>
    <row r="106" spans="1:32" x14ac:dyDescent="0.25">
      <c r="S106" s="118" t="s">
        <v>53</v>
      </c>
      <c r="T106" s="118"/>
      <c r="U106" s="120"/>
      <c r="V106" s="120">
        <v>34936</v>
      </c>
      <c r="W106" s="120">
        <v>36219</v>
      </c>
      <c r="X106" s="120">
        <v>39207</v>
      </c>
      <c r="Y106" s="120">
        <v>39745</v>
      </c>
      <c r="Z106" s="120">
        <v>44952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6188</v>
      </c>
      <c r="W108" s="112">
        <v>5533</v>
      </c>
      <c r="X108" s="112">
        <v>5969</v>
      </c>
      <c r="Y108" s="112">
        <v>6197</v>
      </c>
      <c r="Z108" s="112">
        <v>6547</v>
      </c>
      <c r="AB108" s="109" t="str">
        <f>TEXT(Z108,"###,###")</f>
        <v>6,547</v>
      </c>
      <c r="AD108" s="130">
        <f>Z108/($Z$4)*100</f>
        <v>13.644700095869283</v>
      </c>
      <c r="AF108" s="109"/>
    </row>
    <row r="109" spans="1:32" x14ac:dyDescent="0.25">
      <c r="S109" s="115" t="s">
        <v>20</v>
      </c>
      <c r="T109" s="115"/>
      <c r="U109" s="112"/>
      <c r="V109" s="112">
        <v>5133</v>
      </c>
      <c r="W109" s="112">
        <v>5207</v>
      </c>
      <c r="X109" s="112">
        <v>5362</v>
      </c>
      <c r="Y109" s="112">
        <v>6281</v>
      </c>
      <c r="Z109" s="112">
        <v>6617</v>
      </c>
      <c r="AB109" s="109" t="str">
        <f>TEXT(Z109,"###,###")</f>
        <v>6,617</v>
      </c>
      <c r="AD109" s="130">
        <f>Z109/($Z$4)*100</f>
        <v>13.790588137218124</v>
      </c>
      <c r="AF109" s="109"/>
    </row>
    <row r="110" spans="1:32" x14ac:dyDescent="0.25">
      <c r="S110" s="115" t="s">
        <v>21</v>
      </c>
      <c r="T110" s="115"/>
      <c r="U110" s="112"/>
      <c r="V110" s="112">
        <v>8134</v>
      </c>
      <c r="W110" s="112">
        <v>8772</v>
      </c>
      <c r="X110" s="112">
        <v>8631</v>
      </c>
      <c r="Y110" s="112">
        <v>9037</v>
      </c>
      <c r="Z110" s="112">
        <v>10483</v>
      </c>
      <c r="AB110" s="109" t="str">
        <f>TEXT(Z110,"###,###")</f>
        <v>10,483</v>
      </c>
      <c r="AD110" s="130">
        <f>Z110/($Z$4)*100</f>
        <v>21.847776249426868</v>
      </c>
      <c r="AF110" s="109"/>
    </row>
    <row r="111" spans="1:32" x14ac:dyDescent="0.25">
      <c r="S111" s="115" t="s">
        <v>22</v>
      </c>
      <c r="T111" s="115"/>
      <c r="U111" s="112"/>
      <c r="V111" s="112">
        <v>15477</v>
      </c>
      <c r="W111" s="112">
        <v>16449</v>
      </c>
      <c r="X111" s="112">
        <v>17057</v>
      </c>
      <c r="Y111" s="112">
        <v>18230</v>
      </c>
      <c r="Z111" s="112">
        <v>21308</v>
      </c>
      <c r="AB111" s="109" t="str">
        <f>TEXT(Z111,"###,###")</f>
        <v>21,308</v>
      </c>
      <c r="AD111" s="130">
        <f>Z111/($Z$4)*100</f>
        <v>44.408319786586638</v>
      </c>
      <c r="AF111" s="109"/>
    </row>
    <row r="112" spans="1:32" x14ac:dyDescent="0.25">
      <c r="S112" s="118" t="s">
        <v>53</v>
      </c>
      <c r="T112" s="118"/>
      <c r="U112" s="112"/>
      <c r="V112" s="112">
        <v>38216</v>
      </c>
      <c r="W112" s="112">
        <v>39137</v>
      </c>
      <c r="X112" s="112">
        <v>40058</v>
      </c>
      <c r="Y112" s="112">
        <v>42661</v>
      </c>
      <c r="Z112" s="112">
        <v>47982</v>
      </c>
    </row>
    <row r="113" spans="19:32" x14ac:dyDescent="0.25">
      <c r="AB113" s="125" t="s">
        <v>24</v>
      </c>
      <c r="AC113" s="106"/>
      <c r="AD113" s="106" t="s">
        <v>182</v>
      </c>
      <c r="AF113" s="106" t="s">
        <v>183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41.54</v>
      </c>
      <c r="W118" s="131">
        <v>41.37</v>
      </c>
      <c r="X118" s="131">
        <v>41.27</v>
      </c>
      <c r="Y118" s="131">
        <v>41.05</v>
      </c>
      <c r="Z118" s="131">
        <v>40.83</v>
      </c>
      <c r="AB118" s="109" t="str">
        <f>TEXT(Z118,"##.0")</f>
        <v>40.8</v>
      </c>
    </row>
    <row r="120" spans="19:32" x14ac:dyDescent="0.25">
      <c r="S120" s="101" t="s">
        <v>98</v>
      </c>
      <c r="T120" s="112"/>
      <c r="U120" s="112"/>
      <c r="V120" s="112">
        <v>23187</v>
      </c>
      <c r="W120" s="112">
        <v>23705</v>
      </c>
      <c r="X120" s="112">
        <v>24270</v>
      </c>
      <c r="Y120" s="112">
        <v>24914</v>
      </c>
      <c r="Z120" s="112">
        <v>26453</v>
      </c>
      <c r="AB120" s="109" t="str">
        <f>TEXT(Z120,"###,###")</f>
        <v>26,453</v>
      </c>
    </row>
    <row r="121" spans="19:32" x14ac:dyDescent="0.25">
      <c r="S121" s="101" t="s">
        <v>99</v>
      </c>
      <c r="T121" s="112"/>
      <c r="U121" s="112"/>
      <c r="V121" s="112">
        <v>2249</v>
      </c>
      <c r="W121" s="112">
        <v>2335</v>
      </c>
      <c r="X121" s="112">
        <v>2304</v>
      </c>
      <c r="Y121" s="112">
        <v>2322</v>
      </c>
      <c r="Z121" s="112">
        <v>2255</v>
      </c>
      <c r="AB121" s="109" t="str">
        <f>TEXT(Z121,"###,###")</f>
        <v>2,255</v>
      </c>
    </row>
    <row r="122" spans="19:32" x14ac:dyDescent="0.25">
      <c r="S122" s="101" t="s">
        <v>100</v>
      </c>
      <c r="T122" s="112"/>
      <c r="U122" s="112"/>
      <c r="V122" s="112">
        <v>2019</v>
      </c>
      <c r="W122" s="112">
        <v>2131</v>
      </c>
      <c r="X122" s="112">
        <v>2266</v>
      </c>
      <c r="Y122" s="112">
        <v>2454</v>
      </c>
      <c r="Z122" s="112">
        <v>2747</v>
      </c>
      <c r="AB122" s="109" t="str">
        <f>TEXT(Z122,"###,###")</f>
        <v>2,747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25206</v>
      </c>
      <c r="W124" s="112">
        <v>25836</v>
      </c>
      <c r="X124" s="112">
        <v>26536</v>
      </c>
      <c r="Y124" s="112">
        <v>27368</v>
      </c>
      <c r="Z124" s="112">
        <v>29200</v>
      </c>
      <c r="AB124" s="109" t="str">
        <f>TEXT(Z124,"###,###")</f>
        <v>29,200</v>
      </c>
      <c r="AD124" s="127">
        <f>Z124/$Z$7*100</f>
        <v>92.822175599211647</v>
      </c>
    </row>
    <row r="125" spans="19:32" x14ac:dyDescent="0.25">
      <c r="S125" s="101" t="s">
        <v>102</v>
      </c>
      <c r="T125" s="112"/>
      <c r="U125" s="112"/>
      <c r="V125" s="112">
        <v>4268</v>
      </c>
      <c r="W125" s="112">
        <v>4466</v>
      </c>
      <c r="X125" s="112">
        <v>4570</v>
      </c>
      <c r="Y125" s="112">
        <v>4776</v>
      </c>
      <c r="Z125" s="112">
        <v>5002</v>
      </c>
      <c r="AB125" s="109" t="str">
        <f>TEXT(Z125,"###,###")</f>
        <v>5,002</v>
      </c>
      <c r="AD125" s="127">
        <f>Z125/$Z$7*100</f>
        <v>15.900565833810159</v>
      </c>
    </row>
    <row r="127" spans="19:32" x14ac:dyDescent="0.25">
      <c r="S127" s="101" t="s">
        <v>103</v>
      </c>
      <c r="T127" s="112"/>
      <c r="U127" s="112"/>
      <c r="V127" s="112">
        <v>13831</v>
      </c>
      <c r="W127" s="112">
        <v>14106</v>
      </c>
      <c r="X127" s="112">
        <v>14515</v>
      </c>
      <c r="Y127" s="112">
        <v>14839</v>
      </c>
      <c r="Z127" s="112">
        <v>15800</v>
      </c>
      <c r="AB127" s="109" t="str">
        <f>TEXT(Z127,"###,###")</f>
        <v>15,800</v>
      </c>
      <c r="AD127" s="127">
        <f>Z127/$Z$7*100</f>
        <v>50.225697755737805</v>
      </c>
    </row>
    <row r="128" spans="19:32" x14ac:dyDescent="0.25">
      <c r="S128" s="101" t="s">
        <v>104</v>
      </c>
      <c r="T128" s="112"/>
      <c r="U128" s="112"/>
      <c r="V128" s="112">
        <v>13621</v>
      </c>
      <c r="W128" s="112">
        <v>14063</v>
      </c>
      <c r="X128" s="112">
        <v>14329</v>
      </c>
      <c r="Y128" s="112">
        <v>14826</v>
      </c>
      <c r="Z128" s="112">
        <v>15634</v>
      </c>
      <c r="AB128" s="109" t="str">
        <f>TEXT(Z128,"###,###")</f>
        <v>15,634</v>
      </c>
      <c r="AD128" s="127">
        <f>Z128/$Z$7*100</f>
        <v>49.698010045139554</v>
      </c>
    </row>
    <row r="130" spans="19:20" x14ac:dyDescent="0.25">
      <c r="S130" s="101" t="s">
        <v>262</v>
      </c>
      <c r="T130" s="127">
        <v>84.089897641299515</v>
      </c>
    </row>
    <row r="131" spans="19:20" x14ac:dyDescent="0.25">
      <c r="S131" s="101" t="s">
        <v>263</v>
      </c>
      <c r="T131" s="127">
        <v>7.1682878758980229</v>
      </c>
    </row>
    <row r="132" spans="19:20" x14ac:dyDescent="0.25">
      <c r="S132" s="101" t="s">
        <v>264</v>
      </c>
      <c r="T132" s="127">
        <v>8.732277957912137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6CAF5C44-6119-4DC0-A0BA-082E5BD20E6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E873E6F7-525F-4CCD-BD12-29A73F146A3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92E04A6F-1584-4077-A4B9-A38C73E3F11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1A1422AB-8BC7-4BB7-9FEA-65F57F5AC5C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E27299-5D55-49C0-BBD7-BDF27EA7C2AB}">
  <sheetPr codeName="Sheet75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117</v>
      </c>
      <c r="T1" s="99"/>
      <c r="U1" s="99"/>
      <c r="V1" s="99"/>
      <c r="W1" s="99"/>
      <c r="X1" s="99"/>
      <c r="Y1" s="100" t="s">
        <v>204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184</v>
      </c>
      <c r="W2" s="103" t="s">
        <v>193</v>
      </c>
      <c r="X2" s="103" t="s">
        <v>261</v>
      </c>
      <c r="Y2" s="103" t="s">
        <v>267</v>
      </c>
      <c r="Z2" s="103" t="s">
        <v>273</v>
      </c>
      <c r="AB2" s="141" t="str">
        <f>$Z$2</f>
        <v>2021-22</v>
      </c>
      <c r="AC2" s="141"/>
      <c r="AD2" s="141"/>
      <c r="AE2" s="141"/>
      <c r="AF2" s="141"/>
    </row>
    <row r="3" spans="1:32" ht="15" customHeight="1" x14ac:dyDescent="0.25">
      <c r="A3" s="58" t="s">
        <v>272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117</v>
      </c>
      <c r="Y3" s="105" t="s">
        <v>204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10.11 Ceduna, South Australia,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3234</v>
      </c>
      <c r="W4" s="108">
        <v>2943</v>
      </c>
      <c r="X4" s="108">
        <v>3048</v>
      </c>
      <c r="Y4" s="108">
        <v>3219</v>
      </c>
      <c r="Z4" s="108">
        <v>3406</v>
      </c>
      <c r="AB4" s="109" t="str">
        <f>TEXT(Z4,"###,###")</f>
        <v>3,406</v>
      </c>
      <c r="AD4" s="110">
        <f>Z4/Y4-1</f>
        <v>5.8092575333954732E-2</v>
      </c>
      <c r="AF4" s="110">
        <f>Z4/V4-1</f>
        <v>5.3184910327767509E-2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1712</v>
      </c>
      <c r="W5" s="108">
        <v>1519</v>
      </c>
      <c r="X5" s="108">
        <v>1617</v>
      </c>
      <c r="Y5" s="108">
        <v>1699</v>
      </c>
      <c r="Z5" s="108">
        <v>1808</v>
      </c>
      <c r="AB5" s="109" t="str">
        <f>TEXT(Z5,"###,###")</f>
        <v>1,808</v>
      </c>
      <c r="AD5" s="110">
        <f t="shared" ref="AD5:AD9" si="0">Z5/Y5-1</f>
        <v>6.4155385520894725E-2</v>
      </c>
      <c r="AF5" s="110">
        <f t="shared" ref="AF5:AF9" si="1">Z5/V5-1</f>
        <v>5.6074766355140193E-2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1514</v>
      </c>
      <c r="W6" s="108">
        <v>1422</v>
      </c>
      <c r="X6" s="108">
        <v>1435</v>
      </c>
      <c r="Y6" s="108">
        <v>1520</v>
      </c>
      <c r="Z6" s="108">
        <v>1593</v>
      </c>
      <c r="AB6" s="109" t="str">
        <f>TEXT(Z6,"###,###")</f>
        <v>1,593</v>
      </c>
      <c r="AD6" s="110">
        <f t="shared" si="0"/>
        <v>4.8026315789473584E-2</v>
      </c>
      <c r="AF6" s="110">
        <f t="shared" si="1"/>
        <v>5.217965653896961E-2</v>
      </c>
    </row>
    <row r="7" spans="1:32" ht="16.5" customHeight="1" thickBot="1" x14ac:dyDescent="0.3">
      <c r="A7" s="61" t="str">
        <f>"QUICK STATS for "&amp;Z2&amp;" *"</f>
        <v>QUICK STATS for 2021-22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2168</v>
      </c>
      <c r="W7" s="108">
        <v>1947</v>
      </c>
      <c r="X7" s="108">
        <v>2139</v>
      </c>
      <c r="Y7" s="108">
        <v>2162</v>
      </c>
      <c r="Z7" s="108">
        <v>2191</v>
      </c>
      <c r="AB7" s="109" t="str">
        <f>TEXT(Z7,"###,###")</f>
        <v>2,191</v>
      </c>
      <c r="AD7" s="110">
        <f t="shared" si="0"/>
        <v>1.3413506012950993E-2</v>
      </c>
      <c r="AF7" s="110">
        <f t="shared" si="1"/>
        <v>1.0608856088560881E-2</v>
      </c>
    </row>
    <row r="8" spans="1:32" ht="17.25" customHeight="1" x14ac:dyDescent="0.25">
      <c r="A8" s="62" t="s">
        <v>12</v>
      </c>
      <c r="B8" s="63"/>
      <c r="C8" s="29"/>
      <c r="D8" s="64" t="str">
        <f>AB4</f>
        <v>3,406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2,191</v>
      </c>
      <c r="P8" s="65"/>
      <c r="S8" s="107" t="s">
        <v>83</v>
      </c>
      <c r="T8" s="108"/>
      <c r="U8" s="108"/>
      <c r="V8" s="108">
        <v>33114</v>
      </c>
      <c r="W8" s="108">
        <v>35555</v>
      </c>
      <c r="X8" s="108">
        <v>35352.14</v>
      </c>
      <c r="Y8" s="108">
        <v>37254</v>
      </c>
      <c r="Z8" s="108">
        <v>36602.89</v>
      </c>
      <c r="AB8" s="109" t="str">
        <f>TEXT(Z8,"$###,###")</f>
        <v>$36,603</v>
      </c>
      <c r="AD8" s="110">
        <f t="shared" si="0"/>
        <v>-1.7477586299457837E-2</v>
      </c>
      <c r="AF8" s="110">
        <f t="shared" si="1"/>
        <v>0.10535996859334418</v>
      </c>
    </row>
    <row r="9" spans="1:32" x14ac:dyDescent="0.25">
      <c r="A9" s="30" t="s">
        <v>14</v>
      </c>
      <c r="B9" s="69"/>
      <c r="C9" s="70"/>
      <c r="D9" s="71">
        <f>AD104</f>
        <v>70.698766881972986</v>
      </c>
      <c r="E9" s="72" t="s">
        <v>84</v>
      </c>
      <c r="F9" s="24"/>
      <c r="G9" s="73" t="s">
        <v>81</v>
      </c>
      <c r="H9" s="70"/>
      <c r="I9" s="69"/>
      <c r="J9" s="70"/>
      <c r="K9" s="69"/>
      <c r="L9" s="69"/>
      <c r="M9" s="74"/>
      <c r="N9" s="70"/>
      <c r="O9" s="71">
        <f>AD127</f>
        <v>53.263350068461889</v>
      </c>
      <c r="P9" s="72" t="s">
        <v>84</v>
      </c>
      <c r="S9" s="107" t="s">
        <v>7</v>
      </c>
      <c r="T9" s="108"/>
      <c r="U9" s="108"/>
      <c r="V9" s="108">
        <v>105306648</v>
      </c>
      <c r="W9" s="108">
        <v>100488807</v>
      </c>
      <c r="X9" s="108">
        <v>106976785</v>
      </c>
      <c r="Y9" s="108">
        <v>111085689</v>
      </c>
      <c r="Z9" s="108">
        <v>121756243</v>
      </c>
      <c r="AB9" s="109" t="str">
        <f>TEXT(Z9/1000000,"$#,###.0")&amp;" mil"</f>
        <v>$121.8 mil</v>
      </c>
      <c r="AD9" s="110">
        <f t="shared" si="0"/>
        <v>9.6056963737246148E-2</v>
      </c>
      <c r="AF9" s="110">
        <f t="shared" si="1"/>
        <v>0.15620661479985576</v>
      </c>
    </row>
    <row r="10" spans="1:32" x14ac:dyDescent="0.25">
      <c r="A10" s="30" t="s">
        <v>17</v>
      </c>
      <c r="B10" s="69"/>
      <c r="C10" s="70"/>
      <c r="D10" s="71">
        <f>AD105</f>
        <v>17.263652378156195</v>
      </c>
      <c r="E10" s="72" t="s">
        <v>84</v>
      </c>
      <c r="F10" s="24"/>
      <c r="G10" s="73" t="s">
        <v>82</v>
      </c>
      <c r="H10" s="70"/>
      <c r="I10" s="69"/>
      <c r="J10" s="70"/>
      <c r="K10" s="69"/>
      <c r="L10" s="69"/>
      <c r="M10" s="74"/>
      <c r="N10" s="70"/>
      <c r="O10" s="71">
        <f>AD128</f>
        <v>46.325878594249204</v>
      </c>
      <c r="P10" s="72" t="s">
        <v>84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85</v>
      </c>
      <c r="H11" s="77"/>
      <c r="I11" s="78"/>
      <c r="J11" s="78"/>
      <c r="K11" s="78"/>
      <c r="L11" s="78"/>
      <c r="M11" s="69"/>
      <c r="N11" s="70"/>
      <c r="O11" s="71">
        <f>T130</f>
        <v>79.826563213144681</v>
      </c>
      <c r="P11" s="72" t="s">
        <v>84</v>
      </c>
      <c r="S11" s="107" t="s">
        <v>29</v>
      </c>
      <c r="T11" s="112"/>
      <c r="U11" s="112"/>
      <c r="V11" s="112">
        <v>2796</v>
      </c>
      <c r="W11" s="112">
        <v>2514</v>
      </c>
      <c r="X11" s="112">
        <v>2621</v>
      </c>
      <c r="Y11" s="112">
        <v>2791</v>
      </c>
      <c r="Z11" s="112">
        <v>2967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10.451848471017799</v>
      </c>
      <c r="P12" s="72" t="s">
        <v>84</v>
      </c>
      <c r="S12" s="107" t="s">
        <v>30</v>
      </c>
      <c r="T12" s="112"/>
      <c r="U12" s="112"/>
      <c r="V12" s="112">
        <v>438</v>
      </c>
      <c r="W12" s="112">
        <v>427</v>
      </c>
      <c r="X12" s="112">
        <v>425</v>
      </c>
      <c r="Y12" s="112">
        <v>428</v>
      </c>
      <c r="Z12" s="112">
        <v>436</v>
      </c>
    </row>
    <row r="13" spans="1:32" ht="15" customHeight="1" x14ac:dyDescent="0.25">
      <c r="A13" s="30" t="s">
        <v>19</v>
      </c>
      <c r="B13" s="70"/>
      <c r="C13" s="70"/>
      <c r="D13" s="71">
        <f>AD108</f>
        <v>14.62125660598943</v>
      </c>
      <c r="E13" s="72" t="s">
        <v>84</v>
      </c>
      <c r="F13" s="24"/>
      <c r="G13" s="142" t="s">
        <v>265</v>
      </c>
      <c r="H13" s="143"/>
      <c r="I13" s="143"/>
      <c r="J13" s="143"/>
      <c r="K13" s="143"/>
      <c r="L13" s="143"/>
      <c r="M13" s="79"/>
      <c r="N13" s="70"/>
      <c r="O13" s="71">
        <f>T132</f>
        <v>9.2195344591510722</v>
      </c>
      <c r="P13" s="72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15.736934820904287</v>
      </c>
      <c r="E14" s="72" t="s">
        <v>84</v>
      </c>
      <c r="F14" s="24"/>
      <c r="G14" s="76" t="s">
        <v>94</v>
      </c>
      <c r="H14" s="69"/>
      <c r="I14" s="69"/>
      <c r="J14" s="69"/>
      <c r="K14" s="75"/>
      <c r="L14" s="70"/>
      <c r="M14" s="69"/>
      <c r="N14" s="70"/>
      <c r="O14" s="75" t="str">
        <f>AB118</f>
        <v>42.9</v>
      </c>
      <c r="P14" s="72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29.770992366412212</v>
      </c>
      <c r="E15" s="72" t="s">
        <v>84</v>
      </c>
      <c r="F15" s="24"/>
      <c r="G15" s="33" t="s">
        <v>259</v>
      </c>
      <c r="H15" s="70"/>
      <c r="I15" s="70"/>
      <c r="J15" s="70"/>
      <c r="K15" s="80"/>
      <c r="L15" s="70"/>
      <c r="M15" s="70"/>
      <c r="N15" s="70"/>
      <c r="O15" s="71">
        <f>AB38</f>
        <v>21.892138939670932</v>
      </c>
      <c r="P15" s="72" t="s">
        <v>84</v>
      </c>
      <c r="S15" s="115" t="s">
        <v>60</v>
      </c>
      <c r="T15" s="115"/>
      <c r="U15" s="116"/>
      <c r="V15" s="116">
        <v>341</v>
      </c>
      <c r="W15" s="116">
        <v>302</v>
      </c>
      <c r="X15" s="116">
        <v>324</v>
      </c>
      <c r="Y15" s="112">
        <v>373</v>
      </c>
      <c r="Z15" s="112">
        <v>404</v>
      </c>
      <c r="AB15" s="117">
        <f t="shared" ref="AB15:AB34" si="2">IF(Z15="np",0,Z15/$Z$34)</f>
        <v>0.11868390129259694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27.980035231943628</v>
      </c>
      <c r="E16" s="83" t="s">
        <v>84</v>
      </c>
      <c r="F16" s="24"/>
      <c r="G16" s="84" t="s">
        <v>260</v>
      </c>
      <c r="H16" s="35"/>
      <c r="I16" s="35"/>
      <c r="J16" s="35"/>
      <c r="K16" s="36"/>
      <c r="L16" s="35"/>
      <c r="M16" s="35"/>
      <c r="N16" s="35"/>
      <c r="O16" s="82">
        <f>AB37</f>
        <v>78.107861060329071</v>
      </c>
      <c r="P16" s="37" t="s">
        <v>84</v>
      </c>
      <c r="S16" s="115" t="s">
        <v>61</v>
      </c>
      <c r="T16" s="115"/>
      <c r="U16" s="116"/>
      <c r="V16" s="116">
        <v>81</v>
      </c>
      <c r="W16" s="116">
        <v>76</v>
      </c>
      <c r="X16" s="116">
        <v>79</v>
      </c>
      <c r="Y16" s="112">
        <v>80</v>
      </c>
      <c r="Z16" s="112">
        <v>83</v>
      </c>
      <c r="AB16" s="117">
        <f t="shared" si="2"/>
        <v>2.4383078730904818E-2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75</v>
      </c>
      <c r="W17" s="116">
        <v>61</v>
      </c>
      <c r="X17" s="116">
        <v>47</v>
      </c>
      <c r="Y17" s="112">
        <v>67</v>
      </c>
      <c r="Z17" s="112">
        <v>51</v>
      </c>
      <c r="AB17" s="117">
        <f t="shared" si="2"/>
        <v>1.4982373678025853E-2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268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63</v>
      </c>
      <c r="T18" s="115"/>
      <c r="U18" s="116"/>
      <c r="V18" s="116">
        <v>9</v>
      </c>
      <c r="W18" s="116">
        <v>14</v>
      </c>
      <c r="X18" s="116">
        <v>7</v>
      </c>
      <c r="Y18" s="112">
        <v>12</v>
      </c>
      <c r="Z18" s="112">
        <v>14</v>
      </c>
      <c r="AB18" s="117">
        <f t="shared" si="2"/>
        <v>4.1128084606345478E-3</v>
      </c>
    </row>
    <row r="19" spans="1:28" x14ac:dyDescent="0.25">
      <c r="A19" s="61" t="str">
        <f>$S$1&amp;" ("&amp;$V$2&amp;" to "&amp;$Z$2&amp;")"</f>
        <v>Ceduna (2017-18 to 2021-22)</v>
      </c>
      <c r="B19" s="61"/>
      <c r="C19" s="61"/>
      <c r="D19" s="61"/>
      <c r="E19" s="61"/>
      <c r="F19" s="61"/>
      <c r="G19" s="61" t="str">
        <f>$S$1&amp;" ("&amp;$V$2&amp;" to "&amp;$Z$2&amp;")"</f>
        <v>Ceduna (2017-18 to 2021-22)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64</v>
      </c>
      <c r="T19" s="115"/>
      <c r="U19" s="116"/>
      <c r="V19" s="116">
        <v>159</v>
      </c>
      <c r="W19" s="116">
        <v>141</v>
      </c>
      <c r="X19" s="116">
        <v>142</v>
      </c>
      <c r="Y19" s="112">
        <v>129</v>
      </c>
      <c r="Z19" s="112">
        <v>135</v>
      </c>
      <c r="AB19" s="117">
        <f t="shared" si="2"/>
        <v>3.9659224441833139E-2</v>
      </c>
    </row>
    <row r="20" spans="1:28" x14ac:dyDescent="0.25">
      <c r="S20" s="115" t="s">
        <v>65</v>
      </c>
      <c r="T20" s="115"/>
      <c r="U20" s="116"/>
      <c r="V20" s="116">
        <v>31</v>
      </c>
      <c r="W20" s="116">
        <v>37</v>
      </c>
      <c r="X20" s="116">
        <v>34</v>
      </c>
      <c r="Y20" s="112">
        <v>40</v>
      </c>
      <c r="Z20" s="112">
        <v>47</v>
      </c>
      <c r="AB20" s="117">
        <f t="shared" si="2"/>
        <v>1.3807285546415981E-2</v>
      </c>
    </row>
    <row r="21" spans="1:28" x14ac:dyDescent="0.25">
      <c r="S21" s="115" t="s">
        <v>66</v>
      </c>
      <c r="T21" s="115"/>
      <c r="U21" s="116"/>
      <c r="V21" s="116">
        <v>276</v>
      </c>
      <c r="W21" s="116">
        <v>240</v>
      </c>
      <c r="X21" s="116">
        <v>296</v>
      </c>
      <c r="Y21" s="112">
        <v>317</v>
      </c>
      <c r="Z21" s="112">
        <v>292</v>
      </c>
      <c r="AB21" s="117">
        <f t="shared" si="2"/>
        <v>8.5781433607520566E-2</v>
      </c>
    </row>
    <row r="22" spans="1:28" x14ac:dyDescent="0.25">
      <c r="S22" s="115" t="s">
        <v>67</v>
      </c>
      <c r="T22" s="115"/>
      <c r="U22" s="116"/>
      <c r="V22" s="116">
        <v>186</v>
      </c>
      <c r="W22" s="116">
        <v>198</v>
      </c>
      <c r="X22" s="116">
        <v>170</v>
      </c>
      <c r="Y22" s="112">
        <v>217</v>
      </c>
      <c r="Z22" s="112">
        <v>216</v>
      </c>
      <c r="AB22" s="117">
        <f t="shared" si="2"/>
        <v>6.3454759106933017E-2</v>
      </c>
    </row>
    <row r="23" spans="1:28" x14ac:dyDescent="0.25">
      <c r="S23" s="115" t="s">
        <v>68</v>
      </c>
      <c r="T23" s="115"/>
      <c r="U23" s="116"/>
      <c r="V23" s="116">
        <v>190</v>
      </c>
      <c r="W23" s="116">
        <v>174</v>
      </c>
      <c r="X23" s="116">
        <v>195</v>
      </c>
      <c r="Y23" s="112">
        <v>217</v>
      </c>
      <c r="Z23" s="112">
        <v>212</v>
      </c>
      <c r="AB23" s="117">
        <f t="shared" si="2"/>
        <v>6.2279670975323151E-2</v>
      </c>
    </row>
    <row r="24" spans="1:28" x14ac:dyDescent="0.25">
      <c r="S24" s="115" t="s">
        <v>69</v>
      </c>
      <c r="T24" s="115"/>
      <c r="U24" s="116"/>
      <c r="V24" s="116">
        <v>0</v>
      </c>
      <c r="W24" s="116">
        <v>3</v>
      </c>
      <c r="X24" s="116">
        <v>6</v>
      </c>
      <c r="Y24" s="112">
        <v>2</v>
      </c>
      <c r="Z24" s="112">
        <v>8</v>
      </c>
      <c r="AB24" s="117">
        <f t="shared" si="2"/>
        <v>2.3501762632197414E-3</v>
      </c>
    </row>
    <row r="25" spans="1:28" x14ac:dyDescent="0.25">
      <c r="S25" s="115" t="s">
        <v>70</v>
      </c>
      <c r="T25" s="115"/>
      <c r="U25" s="116"/>
      <c r="V25" s="116">
        <v>36</v>
      </c>
      <c r="W25" s="116">
        <v>35</v>
      </c>
      <c r="X25" s="116">
        <v>43</v>
      </c>
      <c r="Y25" s="112">
        <v>39</v>
      </c>
      <c r="Z25" s="112">
        <v>55</v>
      </c>
      <c r="AB25" s="117">
        <f t="shared" si="2"/>
        <v>1.6157461809635721E-2</v>
      </c>
    </row>
    <row r="26" spans="1:28" x14ac:dyDescent="0.25">
      <c r="S26" s="115" t="s">
        <v>71</v>
      </c>
      <c r="T26" s="115"/>
      <c r="U26" s="116"/>
      <c r="V26" s="116">
        <v>35</v>
      </c>
      <c r="W26" s="116">
        <v>48</v>
      </c>
      <c r="X26" s="116">
        <v>44</v>
      </c>
      <c r="Y26" s="112">
        <v>24</v>
      </c>
      <c r="Z26" s="112">
        <v>41</v>
      </c>
      <c r="AB26" s="117">
        <f t="shared" si="2"/>
        <v>1.2044653349001176E-2</v>
      </c>
    </row>
    <row r="27" spans="1:28" x14ac:dyDescent="0.25">
      <c r="S27" s="115" t="s">
        <v>72</v>
      </c>
      <c r="T27" s="115"/>
      <c r="U27" s="116"/>
      <c r="V27" s="116">
        <v>63</v>
      </c>
      <c r="W27" s="116">
        <v>65</v>
      </c>
      <c r="X27" s="116">
        <v>54</v>
      </c>
      <c r="Y27" s="112">
        <v>80</v>
      </c>
      <c r="Z27" s="112">
        <v>95</v>
      </c>
      <c r="AB27" s="117">
        <f t="shared" si="2"/>
        <v>2.7908343125734428E-2</v>
      </c>
    </row>
    <row r="28" spans="1:28" x14ac:dyDescent="0.25">
      <c r="S28" s="115" t="s">
        <v>73</v>
      </c>
      <c r="T28" s="115"/>
      <c r="U28" s="116"/>
      <c r="V28" s="116">
        <v>219</v>
      </c>
      <c r="W28" s="116">
        <v>198</v>
      </c>
      <c r="X28" s="116">
        <v>167</v>
      </c>
      <c r="Y28" s="112">
        <v>159</v>
      </c>
      <c r="Z28" s="112">
        <v>175</v>
      </c>
      <c r="AB28" s="117">
        <f t="shared" si="2"/>
        <v>5.1410105757931847E-2</v>
      </c>
    </row>
    <row r="29" spans="1:28" x14ac:dyDescent="0.25">
      <c r="S29" s="115" t="s">
        <v>74</v>
      </c>
      <c r="T29" s="115"/>
      <c r="U29" s="116"/>
      <c r="V29" s="116">
        <v>249</v>
      </c>
      <c r="W29" s="116">
        <v>232</v>
      </c>
      <c r="X29" s="116">
        <v>183</v>
      </c>
      <c r="Y29" s="112">
        <v>172</v>
      </c>
      <c r="Z29" s="112">
        <v>188</v>
      </c>
      <c r="AB29" s="117">
        <f t="shared" si="2"/>
        <v>5.5229142185663924E-2</v>
      </c>
    </row>
    <row r="30" spans="1:28" x14ac:dyDescent="0.25">
      <c r="S30" s="115" t="s">
        <v>75</v>
      </c>
      <c r="T30" s="115"/>
      <c r="U30" s="116"/>
      <c r="V30" s="116">
        <v>274</v>
      </c>
      <c r="W30" s="116">
        <v>247</v>
      </c>
      <c r="X30" s="116">
        <v>284</v>
      </c>
      <c r="Y30" s="112">
        <v>294</v>
      </c>
      <c r="Z30" s="112">
        <v>310</v>
      </c>
      <c r="AB30" s="117">
        <f t="shared" si="2"/>
        <v>9.1069330199764986E-2</v>
      </c>
    </row>
    <row r="31" spans="1:28" x14ac:dyDescent="0.25">
      <c r="S31" s="115" t="s">
        <v>76</v>
      </c>
      <c r="T31" s="115"/>
      <c r="U31" s="116"/>
      <c r="V31" s="116">
        <v>500</v>
      </c>
      <c r="W31" s="116">
        <v>452</v>
      </c>
      <c r="X31" s="116">
        <v>508</v>
      </c>
      <c r="Y31" s="112">
        <v>530</v>
      </c>
      <c r="Z31" s="112">
        <v>530</v>
      </c>
      <c r="AB31" s="117">
        <f t="shared" si="2"/>
        <v>0.15569917743830788</v>
      </c>
    </row>
    <row r="32" spans="1:28" ht="15.75" customHeight="1" x14ac:dyDescent="0.25">
      <c r="A32" s="61" t="str">
        <f>"Distribution of jobs per industry "&amp;"("&amp;Z2&amp;") *"</f>
        <v>Distribution of jobs per industry (2021-22)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77</v>
      </c>
      <c r="T32" s="115"/>
      <c r="U32" s="116"/>
      <c r="V32" s="116">
        <v>44</v>
      </c>
      <c r="W32" s="116">
        <v>29</v>
      </c>
      <c r="X32" s="116">
        <v>18</v>
      </c>
      <c r="Y32" s="112">
        <v>15</v>
      </c>
      <c r="Z32" s="112">
        <v>15</v>
      </c>
      <c r="AB32" s="117">
        <f t="shared" si="2"/>
        <v>4.4065804935370153E-3</v>
      </c>
    </row>
    <row r="33" spans="19:32" x14ac:dyDescent="0.25">
      <c r="S33" s="115" t="s">
        <v>78</v>
      </c>
      <c r="T33" s="115"/>
      <c r="U33" s="116"/>
      <c r="V33" s="116">
        <v>148</v>
      </c>
      <c r="W33" s="116">
        <v>107</v>
      </c>
      <c r="X33" s="116">
        <v>214</v>
      </c>
      <c r="Y33" s="112">
        <v>236</v>
      </c>
      <c r="Z33" s="112">
        <v>305</v>
      </c>
      <c r="AB33" s="117">
        <f t="shared" si="2"/>
        <v>8.960047003525265E-2</v>
      </c>
    </row>
    <row r="34" spans="19:32" x14ac:dyDescent="0.25">
      <c r="S34" s="118" t="s">
        <v>53</v>
      </c>
      <c r="T34" s="118"/>
      <c r="U34" s="119"/>
      <c r="V34" s="119">
        <v>3233</v>
      </c>
      <c r="W34" s="119">
        <v>2941</v>
      </c>
      <c r="X34" s="119">
        <v>3049</v>
      </c>
      <c r="Y34" s="120">
        <v>3219</v>
      </c>
      <c r="Z34" s="120">
        <v>3404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1731</v>
      </c>
      <c r="W37" s="112">
        <v>1560</v>
      </c>
      <c r="X37" s="112">
        <v>1751</v>
      </c>
      <c r="Y37" s="112">
        <v>1735</v>
      </c>
      <c r="Z37" s="112">
        <v>1709</v>
      </c>
      <c r="AB37" s="132">
        <f>Z37/Z40*100</f>
        <v>78.107861060329071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440</v>
      </c>
      <c r="W38" s="112">
        <v>383</v>
      </c>
      <c r="X38" s="112">
        <v>390</v>
      </c>
      <c r="Y38" s="112">
        <v>428</v>
      </c>
      <c r="Z38" s="112">
        <v>479</v>
      </c>
      <c r="AB38" s="132">
        <f>Z38/Z40*100</f>
        <v>21.892138939670932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2171</v>
      </c>
      <c r="W40" s="112">
        <v>1943</v>
      </c>
      <c r="X40" s="112">
        <v>2141</v>
      </c>
      <c r="Y40" s="112">
        <v>2163</v>
      </c>
      <c r="Z40" s="112">
        <v>2188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4</v>
      </c>
      <c r="Y44" s="112">
        <v>3</v>
      </c>
      <c r="Z44" s="112">
        <v>6</v>
      </c>
    </row>
    <row r="45" spans="19:32" x14ac:dyDescent="0.25">
      <c r="S45" s="115" t="s">
        <v>37</v>
      </c>
      <c r="T45" s="115"/>
      <c r="U45" s="112"/>
      <c r="V45" s="112">
        <v>43</v>
      </c>
      <c r="W45" s="112">
        <v>40</v>
      </c>
      <c r="X45" s="112">
        <v>31</v>
      </c>
      <c r="Y45" s="112">
        <v>49</v>
      </c>
      <c r="Z45" s="112">
        <v>52</v>
      </c>
    </row>
    <row r="46" spans="19:32" x14ac:dyDescent="0.25">
      <c r="S46" s="115" t="s">
        <v>38</v>
      </c>
      <c r="T46" s="115"/>
      <c r="U46" s="112"/>
      <c r="V46" s="112">
        <v>120</v>
      </c>
      <c r="W46" s="112">
        <v>114</v>
      </c>
      <c r="X46" s="112">
        <v>117</v>
      </c>
      <c r="Y46" s="112">
        <v>135</v>
      </c>
      <c r="Z46" s="112">
        <v>143</v>
      </c>
    </row>
    <row r="47" spans="19:32" x14ac:dyDescent="0.25">
      <c r="S47" s="115" t="s">
        <v>39</v>
      </c>
      <c r="T47" s="115"/>
      <c r="U47" s="112"/>
      <c r="V47" s="112">
        <v>164</v>
      </c>
      <c r="W47" s="112">
        <v>167</v>
      </c>
      <c r="X47" s="112">
        <v>136</v>
      </c>
      <c r="Y47" s="112">
        <v>185</v>
      </c>
      <c r="Z47" s="112">
        <v>178</v>
      </c>
    </row>
    <row r="48" spans="19:32" x14ac:dyDescent="0.25">
      <c r="S48" s="115" t="s">
        <v>40</v>
      </c>
      <c r="T48" s="115"/>
      <c r="U48" s="112"/>
      <c r="V48" s="112">
        <v>204</v>
      </c>
      <c r="W48" s="112">
        <v>167</v>
      </c>
      <c r="X48" s="112">
        <v>200</v>
      </c>
      <c r="Y48" s="112">
        <v>206</v>
      </c>
      <c r="Z48" s="112">
        <v>231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169</v>
      </c>
      <c r="W49" s="112">
        <v>168</v>
      </c>
      <c r="X49" s="112">
        <v>175</v>
      </c>
      <c r="Y49" s="112">
        <v>167</v>
      </c>
      <c r="Z49" s="112">
        <v>187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Ceduna (2021-22)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148</v>
      </c>
      <c r="W50" s="112">
        <v>120</v>
      </c>
      <c r="X50" s="112">
        <v>142</v>
      </c>
      <c r="Y50" s="112">
        <v>133</v>
      </c>
      <c r="Z50" s="112">
        <v>160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134</v>
      </c>
      <c r="W51" s="112">
        <v>121</v>
      </c>
      <c r="X51" s="112">
        <v>113</v>
      </c>
      <c r="Y51" s="112">
        <v>115</v>
      </c>
      <c r="Z51" s="112">
        <v>122</v>
      </c>
    </row>
    <row r="52" spans="1:26" ht="15" customHeight="1" x14ac:dyDescent="0.25">
      <c r="S52" s="115" t="s">
        <v>44</v>
      </c>
      <c r="T52" s="115"/>
      <c r="U52" s="112"/>
      <c r="V52" s="112">
        <v>212</v>
      </c>
      <c r="W52" s="112">
        <v>158</v>
      </c>
      <c r="X52" s="112">
        <v>169</v>
      </c>
      <c r="Y52" s="112">
        <v>155</v>
      </c>
      <c r="Z52" s="112">
        <v>151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113</v>
      </c>
      <c r="W53" s="112">
        <v>113</v>
      </c>
      <c r="X53" s="112">
        <v>133</v>
      </c>
      <c r="Y53" s="112">
        <v>167</v>
      </c>
      <c r="Z53" s="112">
        <v>160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144</v>
      </c>
      <c r="W54" s="112">
        <v>127</v>
      </c>
      <c r="X54" s="112">
        <v>125</v>
      </c>
      <c r="Y54" s="112">
        <v>112</v>
      </c>
      <c r="Z54" s="112">
        <v>125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120</v>
      </c>
      <c r="W55" s="112">
        <v>109</v>
      </c>
      <c r="X55" s="112">
        <v>98</v>
      </c>
      <c r="Y55" s="112">
        <v>118</v>
      </c>
      <c r="Z55" s="112">
        <v>128</v>
      </c>
    </row>
    <row r="56" spans="1:26" ht="15" customHeight="1" x14ac:dyDescent="0.25">
      <c r="S56" s="115" t="s">
        <v>48</v>
      </c>
      <c r="T56" s="115"/>
      <c r="U56" s="112"/>
      <c r="V56" s="112">
        <v>82</v>
      </c>
      <c r="W56" s="112">
        <v>70</v>
      </c>
      <c r="X56" s="112">
        <v>86</v>
      </c>
      <c r="Y56" s="112">
        <v>85</v>
      </c>
      <c r="Z56" s="112">
        <v>98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42</v>
      </c>
      <c r="W57" s="112">
        <v>26</v>
      </c>
      <c r="X57" s="112">
        <v>45</v>
      </c>
      <c r="Y57" s="112">
        <v>40</v>
      </c>
      <c r="Z57" s="112">
        <v>44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13</v>
      </c>
      <c r="W58" s="112">
        <v>15</v>
      </c>
      <c r="X58" s="112">
        <v>18</v>
      </c>
      <c r="Y58" s="112">
        <v>24</v>
      </c>
      <c r="Z58" s="112">
        <v>29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5</v>
      </c>
      <c r="W59" s="112">
        <v>3</v>
      </c>
      <c r="X59" s="112">
        <v>5</v>
      </c>
      <c r="Y59" s="112">
        <v>2</v>
      </c>
      <c r="Z59" s="112">
        <v>3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5</v>
      </c>
      <c r="Y60" s="112">
        <v>3</v>
      </c>
      <c r="Z60" s="112">
        <v>0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1718</v>
      </c>
      <c r="W61" s="112">
        <v>1522</v>
      </c>
      <c r="X61" s="112">
        <v>1617</v>
      </c>
      <c r="Y61" s="112">
        <v>1699</v>
      </c>
      <c r="Z61" s="112">
        <v>1811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6</v>
      </c>
      <c r="W63" s="112">
        <v>0</v>
      </c>
      <c r="X63" s="112">
        <v>5</v>
      </c>
      <c r="Y63" s="112">
        <v>3</v>
      </c>
      <c r="Z63" s="112">
        <v>7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50</v>
      </c>
      <c r="W64" s="112">
        <v>50</v>
      </c>
      <c r="X64" s="112">
        <v>42</v>
      </c>
      <c r="Y64" s="112">
        <v>35</v>
      </c>
      <c r="Z64" s="112">
        <v>34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Ceduna (2021-22)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101</v>
      </c>
      <c r="W65" s="112">
        <v>128</v>
      </c>
      <c r="X65" s="112">
        <v>106</v>
      </c>
      <c r="Y65" s="112">
        <v>135</v>
      </c>
      <c r="Z65" s="112">
        <v>122</v>
      </c>
    </row>
    <row r="66" spans="1:26" x14ac:dyDescent="0.25">
      <c r="S66" s="115" t="s">
        <v>39</v>
      </c>
      <c r="T66" s="115"/>
      <c r="U66" s="112"/>
      <c r="V66" s="112">
        <v>138</v>
      </c>
      <c r="W66" s="112">
        <v>96</v>
      </c>
      <c r="X66" s="112">
        <v>95</v>
      </c>
      <c r="Y66" s="112">
        <v>119</v>
      </c>
      <c r="Z66" s="112">
        <v>146</v>
      </c>
    </row>
    <row r="67" spans="1:26" x14ac:dyDescent="0.25">
      <c r="S67" s="115" t="s">
        <v>40</v>
      </c>
      <c r="T67" s="115"/>
      <c r="U67" s="112"/>
      <c r="V67" s="112">
        <v>165</v>
      </c>
      <c r="W67" s="112">
        <v>161</v>
      </c>
      <c r="X67" s="112">
        <v>165</v>
      </c>
      <c r="Y67" s="112">
        <v>166</v>
      </c>
      <c r="Z67" s="112">
        <v>154</v>
      </c>
    </row>
    <row r="68" spans="1:26" x14ac:dyDescent="0.25">
      <c r="S68" s="115" t="s">
        <v>41</v>
      </c>
      <c r="T68" s="115"/>
      <c r="U68" s="112"/>
      <c r="V68" s="112">
        <v>146</v>
      </c>
      <c r="W68" s="112">
        <v>135</v>
      </c>
      <c r="X68" s="112">
        <v>148</v>
      </c>
      <c r="Y68" s="112">
        <v>145</v>
      </c>
      <c r="Z68" s="112">
        <v>148</v>
      </c>
    </row>
    <row r="69" spans="1:26" x14ac:dyDescent="0.25">
      <c r="S69" s="115" t="s">
        <v>42</v>
      </c>
      <c r="T69" s="115"/>
      <c r="U69" s="112"/>
      <c r="V69" s="112">
        <v>138</v>
      </c>
      <c r="W69" s="112">
        <v>143</v>
      </c>
      <c r="X69" s="112">
        <v>132</v>
      </c>
      <c r="Y69" s="112">
        <v>138</v>
      </c>
      <c r="Z69" s="112">
        <v>177</v>
      </c>
    </row>
    <row r="70" spans="1:26" x14ac:dyDescent="0.25">
      <c r="S70" s="115" t="s">
        <v>43</v>
      </c>
      <c r="T70" s="115"/>
      <c r="U70" s="112"/>
      <c r="V70" s="112">
        <v>137</v>
      </c>
      <c r="W70" s="112">
        <v>130</v>
      </c>
      <c r="X70" s="112">
        <v>118</v>
      </c>
      <c r="Y70" s="112">
        <v>128</v>
      </c>
      <c r="Z70" s="112">
        <v>132</v>
      </c>
    </row>
    <row r="71" spans="1:26" x14ac:dyDescent="0.25">
      <c r="S71" s="115" t="s">
        <v>44</v>
      </c>
      <c r="T71" s="115"/>
      <c r="U71" s="112"/>
      <c r="V71" s="112">
        <v>151</v>
      </c>
      <c r="W71" s="112">
        <v>150</v>
      </c>
      <c r="X71" s="112">
        <v>151</v>
      </c>
      <c r="Y71" s="112">
        <v>137</v>
      </c>
      <c r="Z71" s="112">
        <v>118</v>
      </c>
    </row>
    <row r="72" spans="1:26" x14ac:dyDescent="0.25">
      <c r="S72" s="115" t="s">
        <v>45</v>
      </c>
      <c r="T72" s="115"/>
      <c r="U72" s="112"/>
      <c r="V72" s="112">
        <v>132</v>
      </c>
      <c r="W72" s="112">
        <v>113</v>
      </c>
      <c r="X72" s="112">
        <v>136</v>
      </c>
      <c r="Y72" s="112">
        <v>151</v>
      </c>
      <c r="Z72" s="112">
        <v>176</v>
      </c>
    </row>
    <row r="73" spans="1:26" x14ac:dyDescent="0.25">
      <c r="S73" s="115" t="s">
        <v>46</v>
      </c>
      <c r="T73" s="115"/>
      <c r="U73" s="112"/>
      <c r="V73" s="112">
        <v>165</v>
      </c>
      <c r="W73" s="112">
        <v>132</v>
      </c>
      <c r="X73" s="112">
        <v>131</v>
      </c>
      <c r="Y73" s="112">
        <v>131</v>
      </c>
      <c r="Z73" s="112">
        <v>129</v>
      </c>
    </row>
    <row r="74" spans="1:26" x14ac:dyDescent="0.25">
      <c r="S74" s="115" t="s">
        <v>47</v>
      </c>
      <c r="T74" s="115"/>
      <c r="U74" s="112"/>
      <c r="V74" s="112">
        <v>100</v>
      </c>
      <c r="W74" s="112">
        <v>98</v>
      </c>
      <c r="X74" s="112">
        <v>103</v>
      </c>
      <c r="Y74" s="112">
        <v>120</v>
      </c>
      <c r="Z74" s="112">
        <v>127</v>
      </c>
    </row>
    <row r="75" spans="1:26" x14ac:dyDescent="0.25">
      <c r="S75" s="115" t="s">
        <v>48</v>
      </c>
      <c r="T75" s="115"/>
      <c r="U75" s="112"/>
      <c r="V75" s="112">
        <v>55</v>
      </c>
      <c r="W75" s="112">
        <v>54</v>
      </c>
      <c r="X75" s="112">
        <v>59</v>
      </c>
      <c r="Y75" s="112">
        <v>65</v>
      </c>
      <c r="Z75" s="112">
        <v>67</v>
      </c>
    </row>
    <row r="76" spans="1:26" x14ac:dyDescent="0.25">
      <c r="S76" s="115" t="s">
        <v>49</v>
      </c>
      <c r="T76" s="115"/>
      <c r="U76" s="112"/>
      <c r="V76" s="112">
        <v>25</v>
      </c>
      <c r="W76" s="112">
        <v>17</v>
      </c>
      <c r="X76" s="112">
        <v>21</v>
      </c>
      <c r="Y76" s="112">
        <v>30</v>
      </c>
      <c r="Z76" s="112">
        <v>37</v>
      </c>
    </row>
    <row r="77" spans="1:26" x14ac:dyDescent="0.25">
      <c r="S77" s="115" t="s">
        <v>50</v>
      </c>
      <c r="T77" s="115"/>
      <c r="U77" s="112"/>
      <c r="V77" s="112">
        <v>10</v>
      </c>
      <c r="W77" s="112">
        <v>10</v>
      </c>
      <c r="X77" s="112">
        <v>21</v>
      </c>
      <c r="Y77" s="112">
        <v>15</v>
      </c>
      <c r="Z77" s="112">
        <v>21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1</v>
      </c>
      <c r="Z78" s="112">
        <v>6</v>
      </c>
    </row>
    <row r="79" spans="1:26" x14ac:dyDescent="0.25">
      <c r="S79" s="115" t="s">
        <v>52</v>
      </c>
      <c r="T79" s="115"/>
      <c r="U79" s="112"/>
      <c r="V79" s="112">
        <v>6</v>
      </c>
      <c r="W79" s="112">
        <v>0</v>
      </c>
      <c r="X79" s="112">
        <v>0</v>
      </c>
      <c r="Y79" s="112">
        <v>1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1516</v>
      </c>
      <c r="W80" s="112">
        <v>1422</v>
      </c>
      <c r="X80" s="112">
        <v>1429</v>
      </c>
      <c r="Y80" s="112">
        <v>1520</v>
      </c>
      <c r="Z80" s="112">
        <v>1591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Ceduna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127</v>
      </c>
      <c r="W83" s="112">
        <v>118</v>
      </c>
      <c r="X83" s="112">
        <v>105</v>
      </c>
      <c r="Y83" s="112">
        <v>113</v>
      </c>
      <c r="Z83" s="112">
        <v>114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190</v>
      </c>
      <c r="G84" s="140"/>
      <c r="H84" s="48"/>
      <c r="I84" s="48"/>
      <c r="J84" s="48"/>
      <c r="K84" s="48"/>
      <c r="L84" s="140" t="s">
        <v>0</v>
      </c>
      <c r="M84" s="140"/>
      <c r="N84" s="140" t="s">
        <v>190</v>
      </c>
      <c r="O84" s="140"/>
      <c r="S84" s="115" t="s">
        <v>57</v>
      </c>
      <c r="T84" s="115"/>
      <c r="U84" s="112"/>
      <c r="V84" s="112">
        <v>79</v>
      </c>
      <c r="W84" s="112">
        <v>80</v>
      </c>
      <c r="X84" s="112">
        <v>83</v>
      </c>
      <c r="Y84" s="112">
        <v>76</v>
      </c>
      <c r="Z84" s="112">
        <v>88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2017-18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2017-18</v>
      </c>
      <c r="O85" s="140"/>
      <c r="S85" s="115" t="s">
        <v>185</v>
      </c>
      <c r="T85" s="115"/>
      <c r="U85" s="112"/>
      <c r="V85" s="112">
        <v>154</v>
      </c>
      <c r="W85" s="112">
        <v>159</v>
      </c>
      <c r="X85" s="112">
        <v>175</v>
      </c>
      <c r="Y85" s="112">
        <v>156</v>
      </c>
      <c r="Z85" s="112">
        <v>172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3,406</v>
      </c>
      <c r="D86" s="94">
        <f t="shared" ref="D86:D91" si="4">AD4</f>
        <v>5.8092575333954732E-2</v>
      </c>
      <c r="E86" s="95">
        <f t="shared" ref="E86:E91" si="5">AD4</f>
        <v>5.8092575333954732E-2</v>
      </c>
      <c r="F86" s="94">
        <f t="shared" ref="F86:F91" si="6">AF4</f>
        <v>5.3184910327767509E-2</v>
      </c>
      <c r="G86" s="95">
        <f t="shared" ref="G86:G91" si="7">AF4</f>
        <v>5.3184910327767509E-2</v>
      </c>
      <c r="H86" s="97"/>
      <c r="I86" s="97"/>
      <c r="J86" s="139" t="str">
        <f>'State data for spotlight'!J4</f>
        <v>1,514,413</v>
      </c>
      <c r="K86" s="139"/>
      <c r="L86" s="94">
        <f>'State data for spotlight'!L4</f>
        <v>9.9608707048718825E-2</v>
      </c>
      <c r="M86" s="95">
        <f>'State data for spotlight'!L4</f>
        <v>9.9608707048718825E-2</v>
      </c>
      <c r="N86" s="94">
        <f>'State data for spotlight'!N4</f>
        <v>0.18326365128713196</v>
      </c>
      <c r="O86" s="95">
        <f>'State data for spotlight'!N4</f>
        <v>0.18326365128713196</v>
      </c>
      <c r="S86" s="115" t="s">
        <v>186</v>
      </c>
      <c r="T86" s="115"/>
      <c r="U86" s="112"/>
      <c r="V86" s="112">
        <v>87</v>
      </c>
      <c r="W86" s="112">
        <v>75</v>
      </c>
      <c r="X86" s="112">
        <v>89</v>
      </c>
      <c r="Y86" s="112">
        <v>90</v>
      </c>
      <c r="Z86" s="112">
        <v>87</v>
      </c>
    </row>
    <row r="87" spans="1:30" ht="15" customHeight="1" x14ac:dyDescent="0.25">
      <c r="A87" s="96" t="s">
        <v>4</v>
      </c>
      <c r="B87" s="49"/>
      <c r="C87" s="97" t="str">
        <f t="shared" si="3"/>
        <v>1,808</v>
      </c>
      <c r="D87" s="94">
        <f t="shared" si="4"/>
        <v>6.4155385520894725E-2</v>
      </c>
      <c r="E87" s="95">
        <f t="shared" si="5"/>
        <v>6.4155385520894725E-2</v>
      </c>
      <c r="F87" s="94">
        <f t="shared" si="6"/>
        <v>5.6074766355140193E-2</v>
      </c>
      <c r="G87" s="95">
        <f t="shared" si="7"/>
        <v>5.6074766355140193E-2</v>
      </c>
      <c r="H87" s="97"/>
      <c r="I87" s="97"/>
      <c r="J87" s="139" t="str">
        <f>'State data for spotlight'!J5</f>
        <v>761,173</v>
      </c>
      <c r="K87" s="139"/>
      <c r="L87" s="94">
        <f>'State data for spotlight'!L5</f>
        <v>8.820771036521724E-2</v>
      </c>
      <c r="M87" s="95">
        <f>'State data for spotlight'!L5</f>
        <v>8.820771036521724E-2</v>
      </c>
      <c r="N87" s="94">
        <f>'State data for spotlight'!N5</f>
        <v>0.15461673464868042</v>
      </c>
      <c r="O87" s="95">
        <f>'State data for spotlight'!N5</f>
        <v>0.15461673464868042</v>
      </c>
      <c r="S87" s="115" t="s">
        <v>187</v>
      </c>
      <c r="T87" s="115"/>
      <c r="U87" s="112"/>
      <c r="V87" s="112">
        <v>27</v>
      </c>
      <c r="W87" s="112">
        <v>28</v>
      </c>
      <c r="X87" s="112">
        <v>33</v>
      </c>
      <c r="Y87" s="112">
        <v>27</v>
      </c>
      <c r="Z87" s="112">
        <v>29</v>
      </c>
    </row>
    <row r="88" spans="1:30" ht="15" customHeight="1" x14ac:dyDescent="0.25">
      <c r="A88" s="96" t="s">
        <v>5</v>
      </c>
      <c r="B88" s="49"/>
      <c r="C88" s="97" t="str">
        <f t="shared" si="3"/>
        <v>1,593</v>
      </c>
      <c r="D88" s="94">
        <f t="shared" si="4"/>
        <v>4.8026315789473584E-2</v>
      </c>
      <c r="E88" s="95">
        <f t="shared" si="5"/>
        <v>4.8026315789473584E-2</v>
      </c>
      <c r="F88" s="94">
        <f t="shared" si="6"/>
        <v>5.217965653896961E-2</v>
      </c>
      <c r="G88" s="95">
        <f t="shared" si="7"/>
        <v>5.217965653896961E-2</v>
      </c>
      <c r="H88" s="97"/>
      <c r="I88" s="97"/>
      <c r="J88" s="139" t="str">
        <f>'State data for spotlight'!J6</f>
        <v>752,279</v>
      </c>
      <c r="K88" s="139"/>
      <c r="L88" s="94">
        <f>'State data for spotlight'!L6</f>
        <v>0.11150035312508311</v>
      </c>
      <c r="M88" s="95">
        <f>'State data for spotlight'!L6</f>
        <v>0.11150035312508311</v>
      </c>
      <c r="N88" s="94">
        <f>'State data for spotlight'!N6</f>
        <v>0.212174288554841</v>
      </c>
      <c r="O88" s="95">
        <f>'State data for spotlight'!N6</f>
        <v>0.212174288554841</v>
      </c>
      <c r="S88" s="115" t="s">
        <v>188</v>
      </c>
      <c r="T88" s="115"/>
      <c r="U88" s="112"/>
      <c r="V88" s="112">
        <v>42</v>
      </c>
      <c r="W88" s="112">
        <v>34</v>
      </c>
      <c r="X88" s="112">
        <v>36</v>
      </c>
      <c r="Y88" s="112">
        <v>44</v>
      </c>
      <c r="Z88" s="112">
        <v>41</v>
      </c>
    </row>
    <row r="89" spans="1:30" ht="15" customHeight="1" x14ac:dyDescent="0.25">
      <c r="A89" s="49" t="s">
        <v>6</v>
      </c>
      <c r="B89" s="49"/>
      <c r="C89" s="97" t="str">
        <f t="shared" si="3"/>
        <v>2,191</v>
      </c>
      <c r="D89" s="94">
        <f t="shared" si="4"/>
        <v>1.3413506012950993E-2</v>
      </c>
      <c r="E89" s="95">
        <f t="shared" si="5"/>
        <v>1.3413506012950993E-2</v>
      </c>
      <c r="F89" s="94">
        <f t="shared" si="6"/>
        <v>1.0608856088560881E-2</v>
      </c>
      <c r="G89" s="95">
        <f t="shared" si="7"/>
        <v>1.0608856088560881E-2</v>
      </c>
      <c r="H89" s="97"/>
      <c r="I89" s="97"/>
      <c r="J89" s="139" t="str">
        <f>'State data for spotlight'!J7</f>
        <v>1,001,542</v>
      </c>
      <c r="K89" s="139"/>
      <c r="L89" s="94">
        <f>'State data for spotlight'!L7</f>
        <v>4.4621130813623067E-2</v>
      </c>
      <c r="M89" s="95">
        <f>'State data for spotlight'!L7</f>
        <v>4.4621130813623067E-2</v>
      </c>
      <c r="N89" s="94">
        <f>'State data for spotlight'!N7</f>
        <v>9.6689701842120446E-2</v>
      </c>
      <c r="O89" s="95">
        <f>'State data for spotlight'!N7</f>
        <v>9.6689701842120446E-2</v>
      </c>
      <c r="S89" s="115" t="s">
        <v>189</v>
      </c>
      <c r="T89" s="115"/>
      <c r="U89" s="112"/>
      <c r="V89" s="112">
        <v>141</v>
      </c>
      <c r="W89" s="112">
        <v>130</v>
      </c>
      <c r="X89" s="112">
        <v>132</v>
      </c>
      <c r="Y89" s="112">
        <v>132</v>
      </c>
      <c r="Z89" s="112">
        <v>134</v>
      </c>
    </row>
    <row r="90" spans="1:30" ht="15" customHeight="1" x14ac:dyDescent="0.25">
      <c r="A90" s="49" t="s">
        <v>96</v>
      </c>
      <c r="B90" s="49"/>
      <c r="C90" s="97" t="str">
        <f t="shared" si="3"/>
        <v>$36,603</v>
      </c>
      <c r="D90" s="94">
        <f t="shared" si="4"/>
        <v>-1.7477586299457837E-2</v>
      </c>
      <c r="E90" s="95">
        <f t="shared" si="5"/>
        <v>-1.7477586299457837E-2</v>
      </c>
      <c r="F90" s="94">
        <f t="shared" si="6"/>
        <v>0.10535996859334418</v>
      </c>
      <c r="G90" s="95">
        <f t="shared" si="7"/>
        <v>0.10535996859334418</v>
      </c>
      <c r="H90" s="97"/>
      <c r="I90" s="97"/>
      <c r="J90" s="97"/>
      <c r="K90" s="97" t="str">
        <f>'State data for spotlight'!J8</f>
        <v>$45,481</v>
      </c>
      <c r="L90" s="94">
        <f>'State data for spotlight'!L8</f>
        <v>-7.6896036558571357E-4</v>
      </c>
      <c r="M90" s="95">
        <f>'State data for spotlight'!L8</f>
        <v>-7.6896036558571357E-4</v>
      </c>
      <c r="N90" s="94">
        <f>'State data for spotlight'!N8</f>
        <v>6.4433558502420718E-2</v>
      </c>
      <c r="O90" s="95">
        <f>'State data for spotlight'!N8</f>
        <v>6.4433558502420718E-2</v>
      </c>
      <c r="S90" s="115" t="s">
        <v>58</v>
      </c>
      <c r="T90" s="115"/>
      <c r="U90" s="112"/>
      <c r="V90" s="112">
        <v>201</v>
      </c>
      <c r="W90" s="112">
        <v>169</v>
      </c>
      <c r="X90" s="112">
        <v>188</v>
      </c>
      <c r="Y90" s="112">
        <v>199</v>
      </c>
      <c r="Z90" s="112">
        <v>197</v>
      </c>
    </row>
    <row r="91" spans="1:30" ht="15" customHeight="1" x14ac:dyDescent="0.25">
      <c r="A91" s="49" t="s">
        <v>7</v>
      </c>
      <c r="B91" s="49"/>
      <c r="C91" s="97" t="str">
        <f t="shared" si="3"/>
        <v>$121.8 mil</v>
      </c>
      <c r="D91" s="94">
        <f t="shared" si="4"/>
        <v>9.6056963737246148E-2</v>
      </c>
      <c r="E91" s="95">
        <f t="shared" si="5"/>
        <v>9.6056963737246148E-2</v>
      </c>
      <c r="F91" s="94">
        <f t="shared" si="6"/>
        <v>0.15620661479985576</v>
      </c>
      <c r="G91" s="95">
        <f t="shared" si="7"/>
        <v>0.15620661479985576</v>
      </c>
      <c r="H91" s="97"/>
      <c r="I91" s="97"/>
      <c r="J91" s="97"/>
      <c r="K91" s="97" t="str">
        <f>'State data for spotlight'!J9</f>
        <v>$63.1 bil</v>
      </c>
      <c r="L91" s="94">
        <f>'State data for spotlight'!L9</f>
        <v>8.5795971195826271E-2</v>
      </c>
      <c r="M91" s="95">
        <f>'State data for spotlight'!L9</f>
        <v>8.5795971195826271E-2</v>
      </c>
      <c r="N91" s="94">
        <f>'State data for spotlight'!N9</f>
        <v>0.25141602644572436</v>
      </c>
      <c r="O91" s="95">
        <f>'State data for spotlight'!N9</f>
        <v>0.25141602644572436</v>
      </c>
      <c r="S91" s="118" t="s">
        <v>53</v>
      </c>
      <c r="T91" s="118"/>
      <c r="U91" s="112"/>
      <c r="V91" s="112">
        <v>1153</v>
      </c>
      <c r="W91" s="112">
        <v>1002</v>
      </c>
      <c r="X91" s="112">
        <v>1124</v>
      </c>
      <c r="Y91" s="112">
        <v>1144</v>
      </c>
      <c r="Z91" s="112">
        <v>1162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191</v>
      </c>
      <c r="S93" s="115" t="s">
        <v>56</v>
      </c>
      <c r="T93" s="115"/>
      <c r="U93" s="112"/>
      <c r="V93" s="112">
        <v>72</v>
      </c>
      <c r="W93" s="112">
        <v>79</v>
      </c>
      <c r="X93" s="112">
        <v>80</v>
      </c>
      <c r="Y93" s="112">
        <v>74</v>
      </c>
      <c r="Z93" s="112">
        <v>70</v>
      </c>
    </row>
    <row r="94" spans="1:30" ht="15" customHeight="1" x14ac:dyDescent="0.25">
      <c r="A94" s="135" t="s">
        <v>192</v>
      </c>
      <c r="S94" s="115" t="s">
        <v>57</v>
      </c>
      <c r="T94" s="115"/>
      <c r="U94" s="112"/>
      <c r="V94" s="112">
        <v>144</v>
      </c>
      <c r="W94" s="112">
        <v>129</v>
      </c>
      <c r="X94" s="112">
        <v>149</v>
      </c>
      <c r="Y94" s="112">
        <v>154</v>
      </c>
      <c r="Z94" s="112">
        <v>169</v>
      </c>
    </row>
    <row r="95" spans="1:30" ht="15" customHeight="1" x14ac:dyDescent="0.25">
      <c r="A95" s="136" t="s">
        <v>266</v>
      </c>
      <c r="S95" s="115" t="s">
        <v>185</v>
      </c>
      <c r="T95" s="115"/>
      <c r="U95" s="112"/>
      <c r="V95" s="112">
        <v>17</v>
      </c>
      <c r="W95" s="112">
        <v>20</v>
      </c>
      <c r="X95" s="112">
        <v>20</v>
      </c>
      <c r="Y95" s="112">
        <v>25</v>
      </c>
      <c r="Z95" s="112">
        <v>19</v>
      </c>
    </row>
    <row r="96" spans="1:30" ht="15" customHeight="1" x14ac:dyDescent="0.25">
      <c r="A96" s="134" t="s">
        <v>258</v>
      </c>
      <c r="S96" s="115" t="s">
        <v>186</v>
      </c>
      <c r="T96" s="115"/>
      <c r="U96" s="112"/>
      <c r="V96" s="112">
        <v>236</v>
      </c>
      <c r="W96" s="112">
        <v>250</v>
      </c>
      <c r="X96" s="112">
        <v>247</v>
      </c>
      <c r="Y96" s="112">
        <v>238</v>
      </c>
      <c r="Z96" s="112">
        <v>232</v>
      </c>
    </row>
    <row r="97" spans="1:32" ht="15" customHeight="1" x14ac:dyDescent="0.25">
      <c r="A97" s="136" t="s">
        <v>269</v>
      </c>
      <c r="S97" s="115" t="s">
        <v>187</v>
      </c>
      <c r="T97" s="115"/>
      <c r="U97" s="112"/>
      <c r="V97" s="112">
        <v>167</v>
      </c>
      <c r="W97" s="112">
        <v>151</v>
      </c>
      <c r="X97" s="112">
        <v>169</v>
      </c>
      <c r="Y97" s="112">
        <v>168</v>
      </c>
      <c r="Z97" s="112">
        <v>164</v>
      </c>
    </row>
    <row r="98" spans="1:32" ht="15" customHeight="1" x14ac:dyDescent="0.25">
      <c r="A98" s="136" t="s">
        <v>275</v>
      </c>
      <c r="S98" s="115" t="s">
        <v>188</v>
      </c>
      <c r="T98" s="115"/>
      <c r="U98" s="112"/>
      <c r="V98" s="112">
        <v>89</v>
      </c>
      <c r="W98" s="112">
        <v>95</v>
      </c>
      <c r="X98" s="112">
        <v>81</v>
      </c>
      <c r="Y98" s="112">
        <v>76</v>
      </c>
      <c r="Z98" s="112">
        <v>77</v>
      </c>
    </row>
    <row r="99" spans="1:32" ht="15" customHeight="1" x14ac:dyDescent="0.25">
      <c r="S99" s="115" t="s">
        <v>189</v>
      </c>
      <c r="T99" s="115"/>
      <c r="U99" s="112"/>
      <c r="V99" s="112">
        <v>11</v>
      </c>
      <c r="W99" s="112">
        <v>3</v>
      </c>
      <c r="X99" s="112">
        <v>5</v>
      </c>
      <c r="Y99" s="112">
        <v>13</v>
      </c>
      <c r="Z99" s="112">
        <v>13</v>
      </c>
    </row>
    <row r="100" spans="1:32" ht="15" customHeight="1" x14ac:dyDescent="0.25">
      <c r="S100" s="115" t="s">
        <v>58</v>
      </c>
      <c r="T100" s="115"/>
      <c r="U100" s="112"/>
      <c r="V100" s="112">
        <v>76</v>
      </c>
      <c r="W100" s="112">
        <v>68</v>
      </c>
      <c r="X100" s="112">
        <v>70</v>
      </c>
      <c r="Y100" s="112">
        <v>74</v>
      </c>
      <c r="Z100" s="112">
        <v>90</v>
      </c>
    </row>
    <row r="101" spans="1:32" x14ac:dyDescent="0.25">
      <c r="A101" s="18"/>
      <c r="S101" s="118" t="s">
        <v>53</v>
      </c>
      <c r="T101" s="118"/>
      <c r="U101" s="112"/>
      <c r="V101" s="112">
        <v>1019</v>
      </c>
      <c r="W101" s="112">
        <v>943</v>
      </c>
      <c r="X101" s="112">
        <v>1014</v>
      </c>
      <c r="Y101" s="112">
        <v>1020</v>
      </c>
      <c r="Z101" s="112">
        <v>1018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184</v>
      </c>
      <c r="W103" s="106" t="s">
        <v>193</v>
      </c>
      <c r="X103" s="106" t="s">
        <v>261</v>
      </c>
      <c r="Y103" s="106" t="s">
        <v>267</v>
      </c>
      <c r="Z103" s="106" t="s">
        <v>273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2165</v>
      </c>
      <c r="W104" s="112">
        <v>1941</v>
      </c>
      <c r="X104" s="112">
        <v>2268</v>
      </c>
      <c r="Y104" s="112">
        <v>2294</v>
      </c>
      <c r="Z104" s="112">
        <v>2408</v>
      </c>
      <c r="AB104" s="109" t="str">
        <f>TEXT(Z104,"###,###")</f>
        <v>2,408</v>
      </c>
      <c r="AD104" s="130">
        <f>Z104/($Z$4)*100</f>
        <v>70.698766881972986</v>
      </c>
      <c r="AF104" s="109"/>
    </row>
    <row r="105" spans="1:32" x14ac:dyDescent="0.25">
      <c r="S105" s="115" t="s">
        <v>17</v>
      </c>
      <c r="T105" s="115"/>
      <c r="U105" s="112"/>
      <c r="V105" s="112">
        <v>613</v>
      </c>
      <c r="W105" s="112">
        <v>561</v>
      </c>
      <c r="X105" s="112">
        <v>575</v>
      </c>
      <c r="Y105" s="112">
        <v>549</v>
      </c>
      <c r="Z105" s="112">
        <v>588</v>
      </c>
      <c r="AB105" s="109" t="str">
        <f>TEXT(Z105,"###,###")</f>
        <v>588</v>
      </c>
      <c r="AD105" s="130">
        <f>Z105/($Z$4)*100</f>
        <v>17.263652378156195</v>
      </c>
      <c r="AF105" s="109"/>
    </row>
    <row r="106" spans="1:32" x14ac:dyDescent="0.25">
      <c r="S106" s="118" t="s">
        <v>53</v>
      </c>
      <c r="T106" s="118"/>
      <c r="U106" s="120"/>
      <c r="V106" s="120">
        <v>2778</v>
      </c>
      <c r="W106" s="120">
        <v>2502</v>
      </c>
      <c r="X106" s="120">
        <v>2843</v>
      </c>
      <c r="Y106" s="120">
        <v>2843</v>
      </c>
      <c r="Z106" s="120">
        <v>2996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519</v>
      </c>
      <c r="W108" s="112">
        <v>415</v>
      </c>
      <c r="X108" s="112">
        <v>494</v>
      </c>
      <c r="Y108" s="112">
        <v>469</v>
      </c>
      <c r="Z108" s="112">
        <v>498</v>
      </c>
      <c r="AB108" s="109" t="str">
        <f>TEXT(Z108,"###,###")</f>
        <v>498</v>
      </c>
      <c r="AD108" s="130">
        <f>Z108/($Z$4)*100</f>
        <v>14.62125660598943</v>
      </c>
      <c r="AF108" s="109"/>
    </row>
    <row r="109" spans="1:32" x14ac:dyDescent="0.25">
      <c r="S109" s="115" t="s">
        <v>20</v>
      </c>
      <c r="T109" s="115"/>
      <c r="U109" s="112"/>
      <c r="V109" s="112">
        <v>461</v>
      </c>
      <c r="W109" s="112">
        <v>449</v>
      </c>
      <c r="X109" s="112">
        <v>467</v>
      </c>
      <c r="Y109" s="112">
        <v>539</v>
      </c>
      <c r="Z109" s="112">
        <v>536</v>
      </c>
      <c r="AB109" s="109" t="str">
        <f>TEXT(Z109,"###,###")</f>
        <v>536</v>
      </c>
      <c r="AD109" s="130">
        <f>Z109/($Z$4)*100</f>
        <v>15.736934820904287</v>
      </c>
      <c r="AF109" s="109"/>
    </row>
    <row r="110" spans="1:32" x14ac:dyDescent="0.25">
      <c r="S110" s="115" t="s">
        <v>21</v>
      </c>
      <c r="T110" s="115"/>
      <c r="U110" s="112"/>
      <c r="V110" s="112">
        <v>991</v>
      </c>
      <c r="W110" s="112">
        <v>765</v>
      </c>
      <c r="X110" s="112">
        <v>883</v>
      </c>
      <c r="Y110" s="112">
        <v>919</v>
      </c>
      <c r="Z110" s="112">
        <v>1014</v>
      </c>
      <c r="AB110" s="109" t="str">
        <f>TEXT(Z110,"###,###")</f>
        <v>1,014</v>
      </c>
      <c r="AD110" s="130">
        <f>Z110/($Z$4)*100</f>
        <v>29.770992366412212</v>
      </c>
      <c r="AF110" s="109"/>
    </row>
    <row r="111" spans="1:32" x14ac:dyDescent="0.25">
      <c r="S111" s="115" t="s">
        <v>22</v>
      </c>
      <c r="T111" s="115"/>
      <c r="U111" s="112"/>
      <c r="V111" s="112">
        <v>820</v>
      </c>
      <c r="W111" s="112">
        <v>876</v>
      </c>
      <c r="X111" s="112">
        <v>860</v>
      </c>
      <c r="Y111" s="112">
        <v>916</v>
      </c>
      <c r="Z111" s="112">
        <v>953</v>
      </c>
      <c r="AB111" s="109" t="str">
        <f>TEXT(Z111,"###,###")</f>
        <v>953</v>
      </c>
      <c r="AD111" s="130">
        <f>Z111/($Z$4)*100</f>
        <v>27.980035231943628</v>
      </c>
      <c r="AF111" s="109"/>
    </row>
    <row r="112" spans="1:32" x14ac:dyDescent="0.25">
      <c r="S112" s="118" t="s">
        <v>53</v>
      </c>
      <c r="T112" s="118"/>
      <c r="U112" s="112"/>
      <c r="V112" s="112">
        <v>3231</v>
      </c>
      <c r="W112" s="112">
        <v>2946</v>
      </c>
      <c r="X112" s="112">
        <v>3046</v>
      </c>
      <c r="Y112" s="112">
        <v>3219</v>
      </c>
      <c r="Z112" s="112">
        <v>3408</v>
      </c>
    </row>
    <row r="113" spans="19:32" x14ac:dyDescent="0.25">
      <c r="AB113" s="125" t="s">
        <v>24</v>
      </c>
      <c r="AC113" s="106"/>
      <c r="AD113" s="106" t="s">
        <v>182</v>
      </c>
      <c r="AF113" s="106" t="s">
        <v>183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42.29</v>
      </c>
      <c r="W118" s="131">
        <v>42.08</v>
      </c>
      <c r="X118" s="131">
        <v>42.89</v>
      </c>
      <c r="Y118" s="131">
        <v>42.96</v>
      </c>
      <c r="Z118" s="131">
        <v>42.85</v>
      </c>
      <c r="AB118" s="109" t="str">
        <f>TEXT(Z118,"##.0")</f>
        <v>42.9</v>
      </c>
    </row>
    <row r="120" spans="19:32" x14ac:dyDescent="0.25">
      <c r="S120" s="101" t="s">
        <v>98</v>
      </c>
      <c r="T120" s="112"/>
      <c r="U120" s="112"/>
      <c r="V120" s="112">
        <v>1731</v>
      </c>
      <c r="W120" s="112">
        <v>1521</v>
      </c>
      <c r="X120" s="112">
        <v>1713</v>
      </c>
      <c r="Y120" s="112">
        <v>1735</v>
      </c>
      <c r="Z120" s="112">
        <v>1749</v>
      </c>
      <c r="AB120" s="109" t="str">
        <f>TEXT(Z120,"###,###")</f>
        <v>1,749</v>
      </c>
    </row>
    <row r="121" spans="19:32" x14ac:dyDescent="0.25">
      <c r="S121" s="101" t="s">
        <v>99</v>
      </c>
      <c r="T121" s="112"/>
      <c r="U121" s="112"/>
      <c r="V121" s="112">
        <v>230</v>
      </c>
      <c r="W121" s="112">
        <v>207</v>
      </c>
      <c r="X121" s="112">
        <v>235</v>
      </c>
      <c r="Y121" s="112">
        <v>241</v>
      </c>
      <c r="Z121" s="112">
        <v>229</v>
      </c>
      <c r="AB121" s="109" t="str">
        <f>TEXT(Z121,"###,###")</f>
        <v>229</v>
      </c>
    </row>
    <row r="122" spans="19:32" x14ac:dyDescent="0.25">
      <c r="S122" s="101" t="s">
        <v>100</v>
      </c>
      <c r="T122" s="112"/>
      <c r="U122" s="112"/>
      <c r="V122" s="112">
        <v>208</v>
      </c>
      <c r="W122" s="112">
        <v>222</v>
      </c>
      <c r="X122" s="112">
        <v>192</v>
      </c>
      <c r="Y122" s="112">
        <v>182</v>
      </c>
      <c r="Z122" s="112">
        <v>202</v>
      </c>
      <c r="AB122" s="109" t="str">
        <f>TEXT(Z122,"###,###")</f>
        <v>202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1939</v>
      </c>
      <c r="W124" s="112">
        <v>1743</v>
      </c>
      <c r="X124" s="112">
        <v>1905</v>
      </c>
      <c r="Y124" s="112">
        <v>1917</v>
      </c>
      <c r="Z124" s="112">
        <v>1951</v>
      </c>
      <c r="AB124" s="109" t="str">
        <f>TEXT(Z124,"###,###")</f>
        <v>1,951</v>
      </c>
      <c r="AD124" s="127">
        <f>Z124/$Z$7*100</f>
        <v>89.046097672295758</v>
      </c>
    </row>
    <row r="125" spans="19:32" x14ac:dyDescent="0.25">
      <c r="S125" s="101" t="s">
        <v>102</v>
      </c>
      <c r="T125" s="112"/>
      <c r="U125" s="112"/>
      <c r="V125" s="112">
        <v>438</v>
      </c>
      <c r="W125" s="112">
        <v>429</v>
      </c>
      <c r="X125" s="112">
        <v>427</v>
      </c>
      <c r="Y125" s="112">
        <v>423</v>
      </c>
      <c r="Z125" s="112">
        <v>431</v>
      </c>
      <c r="AB125" s="109" t="str">
        <f>TEXT(Z125,"###,###")</f>
        <v>431</v>
      </c>
      <c r="AD125" s="127">
        <f>Z125/$Z$7*100</f>
        <v>19.671382930168875</v>
      </c>
    </row>
    <row r="127" spans="19:32" x14ac:dyDescent="0.25">
      <c r="S127" s="101" t="s">
        <v>103</v>
      </c>
      <c r="T127" s="112"/>
      <c r="U127" s="112"/>
      <c r="V127" s="112">
        <v>1153</v>
      </c>
      <c r="W127" s="112">
        <v>1004</v>
      </c>
      <c r="X127" s="112">
        <v>1121</v>
      </c>
      <c r="Y127" s="112">
        <v>1145</v>
      </c>
      <c r="Z127" s="112">
        <v>1167</v>
      </c>
      <c r="AB127" s="109" t="str">
        <f>TEXT(Z127,"###,###")</f>
        <v>1,167</v>
      </c>
      <c r="AD127" s="127">
        <f>Z127/$Z$7*100</f>
        <v>53.263350068461889</v>
      </c>
    </row>
    <row r="128" spans="19:32" x14ac:dyDescent="0.25">
      <c r="S128" s="101" t="s">
        <v>104</v>
      </c>
      <c r="T128" s="112"/>
      <c r="U128" s="112"/>
      <c r="V128" s="112">
        <v>1017</v>
      </c>
      <c r="W128" s="112">
        <v>941</v>
      </c>
      <c r="X128" s="112">
        <v>1015</v>
      </c>
      <c r="Y128" s="112">
        <v>1023</v>
      </c>
      <c r="Z128" s="112">
        <v>1015</v>
      </c>
      <c r="AB128" s="109" t="str">
        <f>TEXT(Z128,"###,###")</f>
        <v>1,015</v>
      </c>
      <c r="AD128" s="127">
        <f>Z128/$Z$7*100</f>
        <v>46.325878594249204</v>
      </c>
    </row>
    <row r="130" spans="19:20" x14ac:dyDescent="0.25">
      <c r="S130" s="101" t="s">
        <v>262</v>
      </c>
      <c r="T130" s="127">
        <v>79.826563213144681</v>
      </c>
    </row>
    <row r="131" spans="19:20" x14ac:dyDescent="0.25">
      <c r="S131" s="101" t="s">
        <v>263</v>
      </c>
      <c r="T131" s="127">
        <v>10.451848471017799</v>
      </c>
    </row>
    <row r="132" spans="19:20" x14ac:dyDescent="0.25">
      <c r="S132" s="101" t="s">
        <v>264</v>
      </c>
      <c r="T132" s="127">
        <v>9.2195344591510722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A655271-2F67-4D33-AE9D-41952E0A24F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8B4E96FC-7B90-4493-8DA4-307789A7860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672BF223-19CF-41BA-8C74-CD465BE9BF9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C186FBAB-8CF2-4C14-A84F-8FE594C7E66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5C33EE-423A-49FF-9FCF-1F1AED76B8E3}">
  <sheetPr codeName="Sheet76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118</v>
      </c>
      <c r="T1" s="99"/>
      <c r="U1" s="99"/>
      <c r="V1" s="99"/>
      <c r="W1" s="99"/>
      <c r="X1" s="99"/>
      <c r="Y1" s="100" t="s">
        <v>205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184</v>
      </c>
      <c r="W2" s="103" t="s">
        <v>193</v>
      </c>
      <c r="X2" s="103" t="s">
        <v>261</v>
      </c>
      <c r="Y2" s="103" t="s">
        <v>267</v>
      </c>
      <c r="Z2" s="103" t="s">
        <v>273</v>
      </c>
      <c r="AB2" s="141" t="str">
        <f>$Z$2</f>
        <v>2021-22</v>
      </c>
      <c r="AC2" s="141"/>
      <c r="AD2" s="141"/>
      <c r="AE2" s="141"/>
      <c r="AF2" s="141"/>
    </row>
    <row r="3" spans="1:32" ht="15" customHeight="1" x14ac:dyDescent="0.25">
      <c r="A3" s="58" t="s">
        <v>272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118</v>
      </c>
      <c r="Y3" s="105" t="s">
        <v>205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10.12 Charles Sturt, South Australia,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89350</v>
      </c>
      <c r="W4" s="108">
        <v>92066</v>
      </c>
      <c r="X4" s="108">
        <v>93085</v>
      </c>
      <c r="Y4" s="108">
        <v>98555</v>
      </c>
      <c r="Z4" s="108">
        <v>108198</v>
      </c>
      <c r="AB4" s="109" t="str">
        <f>TEXT(Z4,"###,###")</f>
        <v>108,198</v>
      </c>
      <c r="AD4" s="110">
        <f>Z4/Y4-1</f>
        <v>9.7843843539140662E-2</v>
      </c>
      <c r="AF4" s="110">
        <f>Z4/V4-1</f>
        <v>0.21094571908226079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45327</v>
      </c>
      <c r="W5" s="108">
        <v>46630</v>
      </c>
      <c r="X5" s="108">
        <v>46788</v>
      </c>
      <c r="Y5" s="108">
        <v>49315</v>
      </c>
      <c r="Z5" s="108">
        <v>53481</v>
      </c>
      <c r="AB5" s="109" t="str">
        <f>TEXT(Z5,"###,###")</f>
        <v>53,481</v>
      </c>
      <c r="AD5" s="110">
        <f t="shared" ref="AD5:AD9" si="0">Z5/Y5-1</f>
        <v>8.4477339551860542E-2</v>
      </c>
      <c r="AF5" s="110">
        <f t="shared" ref="AF5:AF9" si="1">Z5/V5-1</f>
        <v>0.17989277913826207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44020</v>
      </c>
      <c r="W6" s="108">
        <v>45431</v>
      </c>
      <c r="X6" s="108">
        <v>46301</v>
      </c>
      <c r="Y6" s="108">
        <v>49193</v>
      </c>
      <c r="Z6" s="108">
        <v>54657</v>
      </c>
      <c r="AB6" s="109" t="str">
        <f>TEXT(Z6,"###,###")</f>
        <v>54,657</v>
      </c>
      <c r="AD6" s="110">
        <f t="shared" si="0"/>
        <v>0.11107271359746296</v>
      </c>
      <c r="AF6" s="110">
        <f t="shared" si="1"/>
        <v>0.24164016356201734</v>
      </c>
    </row>
    <row r="7" spans="1:32" ht="16.5" customHeight="1" thickBot="1" x14ac:dyDescent="0.3">
      <c r="A7" s="61" t="str">
        <f>"QUICK STATS for "&amp;Z2&amp;" *"</f>
        <v>QUICK STATS for 2021-22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63763</v>
      </c>
      <c r="W7" s="108">
        <v>65434</v>
      </c>
      <c r="X7" s="108">
        <v>66836</v>
      </c>
      <c r="Y7" s="108">
        <v>68255</v>
      </c>
      <c r="Z7" s="108">
        <v>70818</v>
      </c>
      <c r="AB7" s="109" t="str">
        <f>TEXT(Z7,"###,###")</f>
        <v>70,818</v>
      </c>
      <c r="AD7" s="110">
        <f t="shared" si="0"/>
        <v>3.7550362610797805E-2</v>
      </c>
      <c r="AF7" s="110">
        <f t="shared" si="1"/>
        <v>0.11064410394743041</v>
      </c>
    </row>
    <row r="8" spans="1:32" ht="17.25" customHeight="1" x14ac:dyDescent="0.25">
      <c r="A8" s="62" t="s">
        <v>12</v>
      </c>
      <c r="B8" s="63"/>
      <c r="C8" s="29"/>
      <c r="D8" s="64" t="str">
        <f>AB4</f>
        <v>108,198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70,818</v>
      </c>
      <c r="P8" s="65"/>
      <c r="S8" s="107" t="s">
        <v>83</v>
      </c>
      <c r="T8" s="108"/>
      <c r="U8" s="108"/>
      <c r="V8" s="108">
        <v>44937.01</v>
      </c>
      <c r="W8" s="108">
        <v>46735.57</v>
      </c>
      <c r="X8" s="108">
        <v>46727.98</v>
      </c>
      <c r="Y8" s="108">
        <v>48340.5</v>
      </c>
      <c r="Z8" s="108">
        <v>48554.35</v>
      </c>
      <c r="AB8" s="109" t="str">
        <f>TEXT(Z8,"$###,###")</f>
        <v>$48,554</v>
      </c>
      <c r="AD8" s="110">
        <f t="shared" si="0"/>
        <v>4.4238268118865776E-3</v>
      </c>
      <c r="AF8" s="110">
        <f t="shared" si="1"/>
        <v>8.0498012662613583E-2</v>
      </c>
    </row>
    <row r="9" spans="1:32" x14ac:dyDescent="0.25">
      <c r="A9" s="30" t="s">
        <v>14</v>
      </c>
      <c r="B9" s="69"/>
      <c r="C9" s="70"/>
      <c r="D9" s="71">
        <f>AD104</f>
        <v>76.433945174587322</v>
      </c>
      <c r="E9" s="72" t="s">
        <v>84</v>
      </c>
      <c r="F9" s="24"/>
      <c r="G9" s="73" t="s">
        <v>81</v>
      </c>
      <c r="H9" s="70"/>
      <c r="I9" s="69"/>
      <c r="J9" s="70"/>
      <c r="K9" s="69"/>
      <c r="L9" s="69"/>
      <c r="M9" s="74"/>
      <c r="N9" s="70"/>
      <c r="O9" s="71">
        <f>AD127</f>
        <v>50.487164280267727</v>
      </c>
      <c r="P9" s="72" t="s">
        <v>84</v>
      </c>
      <c r="S9" s="107" t="s">
        <v>7</v>
      </c>
      <c r="T9" s="108"/>
      <c r="U9" s="108"/>
      <c r="V9" s="108">
        <v>3552698177</v>
      </c>
      <c r="W9" s="108">
        <v>3750527672</v>
      </c>
      <c r="X9" s="108">
        <v>3747970063</v>
      </c>
      <c r="Y9" s="108">
        <v>4349661513</v>
      </c>
      <c r="Z9" s="108">
        <v>4727513090</v>
      </c>
      <c r="AB9" s="109" t="str">
        <f>TEXT(Z9/1000000,"$#,###.0")&amp;" mil"</f>
        <v>$4,727.5 mil</v>
      </c>
      <c r="AD9" s="110">
        <f t="shared" si="0"/>
        <v>8.6869191055602979E-2</v>
      </c>
      <c r="AF9" s="110">
        <f t="shared" si="1"/>
        <v>0.33068244316550621</v>
      </c>
    </row>
    <row r="10" spans="1:32" x14ac:dyDescent="0.25">
      <c r="A10" s="30" t="s">
        <v>17</v>
      </c>
      <c r="B10" s="69"/>
      <c r="C10" s="70"/>
      <c r="D10" s="71">
        <f>AD105</f>
        <v>17.9374849812381</v>
      </c>
      <c r="E10" s="72" t="s">
        <v>84</v>
      </c>
      <c r="F10" s="24"/>
      <c r="G10" s="73" t="s">
        <v>82</v>
      </c>
      <c r="H10" s="70"/>
      <c r="I10" s="69"/>
      <c r="J10" s="70"/>
      <c r="K10" s="69"/>
      <c r="L10" s="69"/>
      <c r="M10" s="74"/>
      <c r="N10" s="70"/>
      <c r="O10" s="71">
        <f>AD128</f>
        <v>49.440820130475302</v>
      </c>
      <c r="P10" s="72" t="s">
        <v>84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85</v>
      </c>
      <c r="H11" s="77"/>
      <c r="I11" s="78"/>
      <c r="J11" s="78"/>
      <c r="K11" s="78"/>
      <c r="L11" s="78"/>
      <c r="M11" s="69"/>
      <c r="N11" s="70"/>
      <c r="O11" s="71">
        <f>T130</f>
        <v>85.554520037278664</v>
      </c>
      <c r="P11" s="72" t="s">
        <v>84</v>
      </c>
      <c r="S11" s="107" t="s">
        <v>29</v>
      </c>
      <c r="T11" s="112"/>
      <c r="U11" s="112"/>
      <c r="V11" s="112">
        <v>80563</v>
      </c>
      <c r="W11" s="112">
        <v>82733</v>
      </c>
      <c r="X11" s="112">
        <v>83537</v>
      </c>
      <c r="Y11" s="112">
        <v>88560</v>
      </c>
      <c r="Z11" s="112">
        <v>97965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6.1552147759044304</v>
      </c>
      <c r="P12" s="72" t="s">
        <v>84</v>
      </c>
      <c r="S12" s="107" t="s">
        <v>30</v>
      </c>
      <c r="T12" s="112"/>
      <c r="U12" s="112"/>
      <c r="V12" s="112">
        <v>8787</v>
      </c>
      <c r="W12" s="112">
        <v>9330</v>
      </c>
      <c r="X12" s="112">
        <v>9546</v>
      </c>
      <c r="Y12" s="112">
        <v>9995</v>
      </c>
      <c r="Z12" s="112">
        <v>10234</v>
      </c>
    </row>
    <row r="13" spans="1:32" ht="15" customHeight="1" x14ac:dyDescent="0.25">
      <c r="A13" s="30" t="s">
        <v>19</v>
      </c>
      <c r="B13" s="70"/>
      <c r="C13" s="70"/>
      <c r="D13" s="71">
        <f>AD108</f>
        <v>12.413353296733765</v>
      </c>
      <c r="E13" s="72" t="s">
        <v>84</v>
      </c>
      <c r="F13" s="24"/>
      <c r="G13" s="142" t="s">
        <v>265</v>
      </c>
      <c r="H13" s="143"/>
      <c r="I13" s="143"/>
      <c r="J13" s="143"/>
      <c r="K13" s="143"/>
      <c r="L13" s="143"/>
      <c r="M13" s="79"/>
      <c r="N13" s="70"/>
      <c r="O13" s="71">
        <f>T132</f>
        <v>8.2945013979496736</v>
      </c>
      <c r="P13" s="72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13.303388232684524</v>
      </c>
      <c r="E14" s="72" t="s">
        <v>84</v>
      </c>
      <c r="F14" s="24"/>
      <c r="G14" s="76" t="s">
        <v>94</v>
      </c>
      <c r="H14" s="69"/>
      <c r="I14" s="69"/>
      <c r="J14" s="69"/>
      <c r="K14" s="75"/>
      <c r="L14" s="70"/>
      <c r="M14" s="69"/>
      <c r="N14" s="70"/>
      <c r="O14" s="75" t="str">
        <f>AB118</f>
        <v>40.7</v>
      </c>
      <c r="P14" s="72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22.729625316549289</v>
      </c>
      <c r="E15" s="72" t="s">
        <v>84</v>
      </c>
      <c r="F15" s="24"/>
      <c r="G15" s="33" t="s">
        <v>259</v>
      </c>
      <c r="H15" s="70"/>
      <c r="I15" s="70"/>
      <c r="J15" s="70"/>
      <c r="K15" s="80"/>
      <c r="L15" s="70"/>
      <c r="M15" s="70"/>
      <c r="N15" s="70"/>
      <c r="O15" s="71">
        <f>AB38</f>
        <v>20.315743394947543</v>
      </c>
      <c r="P15" s="72" t="s">
        <v>84</v>
      </c>
      <c r="S15" s="115" t="s">
        <v>60</v>
      </c>
      <c r="T15" s="115"/>
      <c r="U15" s="116"/>
      <c r="V15" s="116">
        <v>570</v>
      </c>
      <c r="W15" s="116">
        <v>555</v>
      </c>
      <c r="X15" s="116">
        <v>562</v>
      </c>
      <c r="Y15" s="112">
        <v>574</v>
      </c>
      <c r="Z15" s="112">
        <v>596</v>
      </c>
      <c r="AB15" s="117">
        <f t="shared" ref="AB15:AB34" si="2">IF(Z15="np",0,Z15/$Z$34)</f>
        <v>5.5081652079886877E-3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45.925987541359362</v>
      </c>
      <c r="E16" s="83" t="s">
        <v>84</v>
      </c>
      <c r="F16" s="24"/>
      <c r="G16" s="84" t="s">
        <v>260</v>
      </c>
      <c r="H16" s="35"/>
      <c r="I16" s="35"/>
      <c r="J16" s="35"/>
      <c r="K16" s="36"/>
      <c r="L16" s="35"/>
      <c r="M16" s="35"/>
      <c r="N16" s="35"/>
      <c r="O16" s="82">
        <f>AB37</f>
        <v>79.684256605052468</v>
      </c>
      <c r="P16" s="37" t="s">
        <v>84</v>
      </c>
      <c r="S16" s="115" t="s">
        <v>61</v>
      </c>
      <c r="T16" s="115"/>
      <c r="U16" s="116"/>
      <c r="V16" s="116">
        <v>482</v>
      </c>
      <c r="W16" s="116">
        <v>524</v>
      </c>
      <c r="X16" s="116">
        <v>597</v>
      </c>
      <c r="Y16" s="112">
        <v>612</v>
      </c>
      <c r="Z16" s="112">
        <v>684</v>
      </c>
      <c r="AB16" s="117">
        <f t="shared" si="2"/>
        <v>6.3214513460809777E-3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5791</v>
      </c>
      <c r="W17" s="116">
        <v>5898</v>
      </c>
      <c r="X17" s="116">
        <v>5788</v>
      </c>
      <c r="Y17" s="112">
        <v>5912</v>
      </c>
      <c r="Z17" s="112">
        <v>6113</v>
      </c>
      <c r="AB17" s="117">
        <f t="shared" si="2"/>
        <v>5.6495660933615521E-2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268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63</v>
      </c>
      <c r="T18" s="115"/>
      <c r="U18" s="116"/>
      <c r="V18" s="116">
        <v>677</v>
      </c>
      <c r="W18" s="116">
        <v>716</v>
      </c>
      <c r="X18" s="116">
        <v>559</v>
      </c>
      <c r="Y18" s="112">
        <v>758</v>
      </c>
      <c r="Z18" s="112">
        <v>807</v>
      </c>
      <c r="AB18" s="117">
        <f t="shared" si="2"/>
        <v>7.4582035618236094E-3</v>
      </c>
    </row>
    <row r="19" spans="1:28" x14ac:dyDescent="0.25">
      <c r="A19" s="61" t="str">
        <f>$S$1&amp;" ("&amp;$V$2&amp;" to "&amp;$Z$2&amp;")"</f>
        <v>Charles Sturt (2017-18 to 2021-22)</v>
      </c>
      <c r="B19" s="61"/>
      <c r="C19" s="61"/>
      <c r="D19" s="61"/>
      <c r="E19" s="61"/>
      <c r="F19" s="61"/>
      <c r="G19" s="61" t="str">
        <f>$S$1&amp;" ("&amp;$V$2&amp;" to "&amp;$Z$2&amp;")"</f>
        <v>Charles Sturt (2017-18 to 2021-22)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64</v>
      </c>
      <c r="T19" s="115"/>
      <c r="U19" s="116"/>
      <c r="V19" s="116">
        <v>5526</v>
      </c>
      <c r="W19" s="116">
        <v>5658</v>
      </c>
      <c r="X19" s="116">
        <v>5702</v>
      </c>
      <c r="Y19" s="112">
        <v>6316</v>
      </c>
      <c r="Z19" s="112">
        <v>6579</v>
      </c>
      <c r="AB19" s="117">
        <f t="shared" si="2"/>
        <v>6.0802380710331505E-2</v>
      </c>
    </row>
    <row r="20" spans="1:28" x14ac:dyDescent="0.25">
      <c r="S20" s="115" t="s">
        <v>65</v>
      </c>
      <c r="T20" s="115"/>
      <c r="U20" s="116"/>
      <c r="V20" s="116">
        <v>3367</v>
      </c>
      <c r="W20" s="116">
        <v>3440</v>
      </c>
      <c r="X20" s="116">
        <v>3454</v>
      </c>
      <c r="Y20" s="112">
        <v>3538</v>
      </c>
      <c r="Z20" s="112">
        <v>3640</v>
      </c>
      <c r="AB20" s="117">
        <f t="shared" si="2"/>
        <v>3.3640472075635613E-2</v>
      </c>
    </row>
    <row r="21" spans="1:28" x14ac:dyDescent="0.25">
      <c r="S21" s="115" t="s">
        <v>66</v>
      </c>
      <c r="T21" s="115"/>
      <c r="U21" s="116"/>
      <c r="V21" s="116">
        <v>8438</v>
      </c>
      <c r="W21" s="116">
        <v>8426</v>
      </c>
      <c r="X21" s="116">
        <v>9078</v>
      </c>
      <c r="Y21" s="112">
        <v>9312</v>
      </c>
      <c r="Z21" s="112">
        <v>10232</v>
      </c>
      <c r="AB21" s="117">
        <f t="shared" si="2"/>
        <v>9.4562997329094386E-2</v>
      </c>
    </row>
    <row r="22" spans="1:28" x14ac:dyDescent="0.25">
      <c r="S22" s="115" t="s">
        <v>67</v>
      </c>
      <c r="T22" s="115"/>
      <c r="U22" s="116"/>
      <c r="V22" s="116">
        <v>6729</v>
      </c>
      <c r="W22" s="116">
        <v>6869</v>
      </c>
      <c r="X22" s="116">
        <v>6898</v>
      </c>
      <c r="Y22" s="112">
        <v>7776</v>
      </c>
      <c r="Z22" s="112">
        <v>8482</v>
      </c>
      <c r="AB22" s="117">
        <f t="shared" si="2"/>
        <v>7.8389693446577272E-2</v>
      </c>
    </row>
    <row r="23" spans="1:28" x14ac:dyDescent="0.25">
      <c r="S23" s="115" t="s">
        <v>68</v>
      </c>
      <c r="T23" s="115"/>
      <c r="U23" s="116"/>
      <c r="V23" s="116">
        <v>3604</v>
      </c>
      <c r="W23" s="116">
        <v>3837</v>
      </c>
      <c r="X23" s="116">
        <v>3927</v>
      </c>
      <c r="Y23" s="112">
        <v>4103</v>
      </c>
      <c r="Z23" s="112">
        <v>4525</v>
      </c>
      <c r="AB23" s="117">
        <f t="shared" si="2"/>
        <v>4.181954289622284E-2</v>
      </c>
    </row>
    <row r="24" spans="1:28" x14ac:dyDescent="0.25">
      <c r="S24" s="115" t="s">
        <v>69</v>
      </c>
      <c r="T24" s="115"/>
      <c r="U24" s="116"/>
      <c r="V24" s="116">
        <v>1150</v>
      </c>
      <c r="W24" s="116">
        <v>1354</v>
      </c>
      <c r="X24" s="116">
        <v>1321</v>
      </c>
      <c r="Y24" s="112">
        <v>1158</v>
      </c>
      <c r="Z24" s="112">
        <v>1365</v>
      </c>
      <c r="AB24" s="117">
        <f t="shared" si="2"/>
        <v>1.2615177028363353E-2</v>
      </c>
    </row>
    <row r="25" spans="1:28" x14ac:dyDescent="0.25">
      <c r="S25" s="115" t="s">
        <v>70</v>
      </c>
      <c r="T25" s="115"/>
      <c r="U25" s="116"/>
      <c r="V25" s="116">
        <v>3165</v>
      </c>
      <c r="W25" s="116">
        <v>3262</v>
      </c>
      <c r="X25" s="116">
        <v>3514</v>
      </c>
      <c r="Y25" s="112">
        <v>3823</v>
      </c>
      <c r="Z25" s="112">
        <v>4220</v>
      </c>
      <c r="AB25" s="117">
        <f t="shared" si="2"/>
        <v>3.9000767076698431E-2</v>
      </c>
    </row>
    <row r="26" spans="1:28" x14ac:dyDescent="0.25">
      <c r="S26" s="115" t="s">
        <v>71</v>
      </c>
      <c r="T26" s="115"/>
      <c r="U26" s="116"/>
      <c r="V26" s="116">
        <v>1469</v>
      </c>
      <c r="W26" s="116">
        <v>1583</v>
      </c>
      <c r="X26" s="116">
        <v>1577</v>
      </c>
      <c r="Y26" s="112">
        <v>1668</v>
      </c>
      <c r="Z26" s="112">
        <v>1791</v>
      </c>
      <c r="AB26" s="117">
        <f t="shared" si="2"/>
        <v>1.6552221287764665E-2</v>
      </c>
    </row>
    <row r="27" spans="1:28" x14ac:dyDescent="0.25">
      <c r="S27" s="115" t="s">
        <v>72</v>
      </c>
      <c r="T27" s="115"/>
      <c r="U27" s="116"/>
      <c r="V27" s="116">
        <v>5868</v>
      </c>
      <c r="W27" s="116">
        <v>6409</v>
      </c>
      <c r="X27" s="116">
        <v>6658</v>
      </c>
      <c r="Y27" s="112">
        <v>7181</v>
      </c>
      <c r="Z27" s="112">
        <v>8119</v>
      </c>
      <c r="AB27" s="117">
        <f t="shared" si="2"/>
        <v>7.5034888126946572E-2</v>
      </c>
    </row>
    <row r="28" spans="1:28" x14ac:dyDescent="0.25">
      <c r="S28" s="115" t="s">
        <v>73</v>
      </c>
      <c r="T28" s="115"/>
      <c r="U28" s="116"/>
      <c r="V28" s="116">
        <v>8086</v>
      </c>
      <c r="W28" s="116">
        <v>8231</v>
      </c>
      <c r="X28" s="116">
        <v>8625</v>
      </c>
      <c r="Y28" s="112">
        <v>9333</v>
      </c>
      <c r="Z28" s="112">
        <v>10151</v>
      </c>
      <c r="AB28" s="117">
        <f t="shared" si="2"/>
        <v>9.3814404406532173E-2</v>
      </c>
    </row>
    <row r="29" spans="1:28" x14ac:dyDescent="0.25">
      <c r="S29" s="115" t="s">
        <v>74</v>
      </c>
      <c r="T29" s="115"/>
      <c r="U29" s="116"/>
      <c r="V29" s="116">
        <v>5930</v>
      </c>
      <c r="W29" s="116">
        <v>6716</v>
      </c>
      <c r="X29" s="116">
        <v>5896</v>
      </c>
      <c r="Y29" s="112">
        <v>5880</v>
      </c>
      <c r="Z29" s="112">
        <v>7245</v>
      </c>
      <c r="AB29" s="117">
        <f t="shared" si="2"/>
        <v>6.6957478073620874E-2</v>
      </c>
    </row>
    <row r="30" spans="1:28" x14ac:dyDescent="0.25">
      <c r="S30" s="115" t="s">
        <v>75</v>
      </c>
      <c r="T30" s="115"/>
      <c r="U30" s="116"/>
      <c r="V30" s="116">
        <v>7909</v>
      </c>
      <c r="W30" s="116">
        <v>7619</v>
      </c>
      <c r="X30" s="116">
        <v>8085</v>
      </c>
      <c r="Y30" s="112">
        <v>8132</v>
      </c>
      <c r="Z30" s="112">
        <v>8762</v>
      </c>
      <c r="AB30" s="117">
        <f t="shared" si="2"/>
        <v>8.0977422067780011E-2</v>
      </c>
    </row>
    <row r="31" spans="1:28" x14ac:dyDescent="0.25">
      <c r="S31" s="115" t="s">
        <v>76</v>
      </c>
      <c r="T31" s="115"/>
      <c r="U31" s="116"/>
      <c r="V31" s="116">
        <v>10941</v>
      </c>
      <c r="W31" s="116">
        <v>11662</v>
      </c>
      <c r="X31" s="116">
        <v>12207</v>
      </c>
      <c r="Y31" s="112">
        <v>13975</v>
      </c>
      <c r="Z31" s="112">
        <v>15790</v>
      </c>
      <c r="AB31" s="117">
        <f t="shared" si="2"/>
        <v>0.14592941045996877</v>
      </c>
    </row>
    <row r="32" spans="1:28" ht="15.75" customHeight="1" x14ac:dyDescent="0.25">
      <c r="A32" s="61" t="str">
        <f>"Distribution of jobs per industry "&amp;"("&amp;Z2&amp;") *"</f>
        <v>Distribution of jobs per industry (2021-22)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77</v>
      </c>
      <c r="T32" s="115"/>
      <c r="U32" s="116"/>
      <c r="V32" s="116">
        <v>2098</v>
      </c>
      <c r="W32" s="116">
        <v>2359</v>
      </c>
      <c r="X32" s="116">
        <v>2218</v>
      </c>
      <c r="Y32" s="112">
        <v>2291</v>
      </c>
      <c r="Z32" s="112">
        <v>2681</v>
      </c>
      <c r="AB32" s="117">
        <f t="shared" si="2"/>
        <v>2.477750154801623E-2</v>
      </c>
    </row>
    <row r="33" spans="19:32" x14ac:dyDescent="0.25">
      <c r="S33" s="115" t="s">
        <v>78</v>
      </c>
      <c r="T33" s="115"/>
      <c r="U33" s="116"/>
      <c r="V33" s="116">
        <v>3309</v>
      </c>
      <c r="W33" s="116">
        <v>3484</v>
      </c>
      <c r="X33" s="116">
        <v>3690</v>
      </c>
      <c r="Y33" s="112">
        <v>4015</v>
      </c>
      <c r="Z33" s="112">
        <v>4384</v>
      </c>
      <c r="AB33" s="117">
        <f t="shared" si="2"/>
        <v>4.0516436697688604E-2</v>
      </c>
    </row>
    <row r="34" spans="19:32" x14ac:dyDescent="0.25">
      <c r="S34" s="118" t="s">
        <v>53</v>
      </c>
      <c r="T34" s="118"/>
      <c r="U34" s="119"/>
      <c r="V34" s="119">
        <v>89351</v>
      </c>
      <c r="W34" s="119">
        <v>92067</v>
      </c>
      <c r="X34" s="119">
        <v>93090</v>
      </c>
      <c r="Y34" s="120">
        <v>98555</v>
      </c>
      <c r="Z34" s="120">
        <v>108203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53931</v>
      </c>
      <c r="W37" s="112">
        <v>54791</v>
      </c>
      <c r="X37" s="112">
        <v>55693</v>
      </c>
      <c r="Y37" s="112">
        <v>56202</v>
      </c>
      <c r="Z37" s="112">
        <v>56430</v>
      </c>
      <c r="AB37" s="132">
        <f>Z37/Z40*100</f>
        <v>79.684256605052468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9835</v>
      </c>
      <c r="W38" s="112">
        <v>10642</v>
      </c>
      <c r="X38" s="112">
        <v>11147</v>
      </c>
      <c r="Y38" s="112">
        <v>12051</v>
      </c>
      <c r="Z38" s="112">
        <v>14387</v>
      </c>
      <c r="AB38" s="132">
        <f>Z38/Z40*100</f>
        <v>20.315743394947543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63766</v>
      </c>
      <c r="W40" s="112">
        <v>65433</v>
      </c>
      <c r="X40" s="112">
        <v>66840</v>
      </c>
      <c r="Y40" s="112">
        <v>68253</v>
      </c>
      <c r="Z40" s="112">
        <v>70817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26</v>
      </c>
      <c r="W44" s="112">
        <v>35</v>
      </c>
      <c r="X44" s="112">
        <v>31</v>
      </c>
      <c r="Y44" s="112">
        <v>54</v>
      </c>
      <c r="Z44" s="112">
        <v>62</v>
      </c>
    </row>
    <row r="45" spans="19:32" x14ac:dyDescent="0.25">
      <c r="S45" s="115" t="s">
        <v>37</v>
      </c>
      <c r="T45" s="115"/>
      <c r="U45" s="112"/>
      <c r="V45" s="112">
        <v>599</v>
      </c>
      <c r="W45" s="112">
        <v>613</v>
      </c>
      <c r="X45" s="112">
        <v>681</v>
      </c>
      <c r="Y45" s="112">
        <v>861</v>
      </c>
      <c r="Z45" s="112">
        <v>1043</v>
      </c>
    </row>
    <row r="46" spans="19:32" x14ac:dyDescent="0.25">
      <c r="S46" s="115" t="s">
        <v>38</v>
      </c>
      <c r="T46" s="115"/>
      <c r="U46" s="112"/>
      <c r="V46" s="112">
        <v>2262</v>
      </c>
      <c r="W46" s="112">
        <v>2319</v>
      </c>
      <c r="X46" s="112">
        <v>2208</v>
      </c>
      <c r="Y46" s="112">
        <v>2352</v>
      </c>
      <c r="Z46" s="112">
        <v>2771</v>
      </c>
    </row>
    <row r="47" spans="19:32" x14ac:dyDescent="0.25">
      <c r="S47" s="115" t="s">
        <v>39</v>
      </c>
      <c r="T47" s="115"/>
      <c r="U47" s="112"/>
      <c r="V47" s="112">
        <v>4449</v>
      </c>
      <c r="W47" s="112">
        <v>4526</v>
      </c>
      <c r="X47" s="112">
        <v>4343</v>
      </c>
      <c r="Y47" s="112">
        <v>4743</v>
      </c>
      <c r="Z47" s="112">
        <v>5188</v>
      </c>
    </row>
    <row r="48" spans="19:32" x14ac:dyDescent="0.25">
      <c r="S48" s="115" t="s">
        <v>40</v>
      </c>
      <c r="T48" s="115"/>
      <c r="U48" s="112"/>
      <c r="V48" s="112">
        <v>6096</v>
      </c>
      <c r="W48" s="112">
        <v>6393</v>
      </c>
      <c r="X48" s="112">
        <v>6621</v>
      </c>
      <c r="Y48" s="112">
        <v>7253</v>
      </c>
      <c r="Z48" s="112">
        <v>7894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5868</v>
      </c>
      <c r="W49" s="112">
        <v>6025</v>
      </c>
      <c r="X49" s="112">
        <v>6181</v>
      </c>
      <c r="Y49" s="112">
        <v>6575</v>
      </c>
      <c r="Z49" s="112">
        <v>7366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Charles Sturt (2021-22)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4883</v>
      </c>
      <c r="W50" s="112">
        <v>5284</v>
      </c>
      <c r="X50" s="112">
        <v>5351</v>
      </c>
      <c r="Y50" s="112">
        <v>5585</v>
      </c>
      <c r="Z50" s="112">
        <v>6082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4175</v>
      </c>
      <c r="W51" s="112">
        <v>4306</v>
      </c>
      <c r="X51" s="112">
        <v>4341</v>
      </c>
      <c r="Y51" s="112">
        <v>4455</v>
      </c>
      <c r="Z51" s="112">
        <v>4731</v>
      </c>
    </row>
    <row r="52" spans="1:26" ht="15" customHeight="1" x14ac:dyDescent="0.25">
      <c r="S52" s="115" t="s">
        <v>44</v>
      </c>
      <c r="T52" s="115"/>
      <c r="U52" s="112"/>
      <c r="V52" s="112">
        <v>4458</v>
      </c>
      <c r="W52" s="112">
        <v>4398</v>
      </c>
      <c r="X52" s="112">
        <v>4222</v>
      </c>
      <c r="Y52" s="112">
        <v>4311</v>
      </c>
      <c r="Z52" s="112">
        <v>4399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4127</v>
      </c>
      <c r="W53" s="112">
        <v>4111</v>
      </c>
      <c r="X53" s="112">
        <v>4097</v>
      </c>
      <c r="Y53" s="112">
        <v>4180</v>
      </c>
      <c r="Z53" s="112">
        <v>4266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3598</v>
      </c>
      <c r="W54" s="112">
        <v>3672</v>
      </c>
      <c r="X54" s="112">
        <v>3687</v>
      </c>
      <c r="Y54" s="112">
        <v>3753</v>
      </c>
      <c r="Z54" s="112">
        <v>4025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2505</v>
      </c>
      <c r="W55" s="112">
        <v>2603</v>
      </c>
      <c r="X55" s="112">
        <v>2675</v>
      </c>
      <c r="Y55" s="112">
        <v>2802</v>
      </c>
      <c r="Z55" s="112">
        <v>3006</v>
      </c>
    </row>
    <row r="56" spans="1:26" ht="15" customHeight="1" x14ac:dyDescent="0.25">
      <c r="S56" s="115" t="s">
        <v>48</v>
      </c>
      <c r="T56" s="115"/>
      <c r="U56" s="112"/>
      <c r="V56" s="112">
        <v>1274</v>
      </c>
      <c r="W56" s="112">
        <v>1288</v>
      </c>
      <c r="X56" s="112">
        <v>1323</v>
      </c>
      <c r="Y56" s="112">
        <v>1394</v>
      </c>
      <c r="Z56" s="112">
        <v>1541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599</v>
      </c>
      <c r="W57" s="112">
        <v>644</v>
      </c>
      <c r="X57" s="112">
        <v>620</v>
      </c>
      <c r="Y57" s="112">
        <v>608</v>
      </c>
      <c r="Z57" s="112">
        <v>660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208</v>
      </c>
      <c r="W58" s="112">
        <v>201</v>
      </c>
      <c r="X58" s="112">
        <v>224</v>
      </c>
      <c r="Y58" s="112">
        <v>233</v>
      </c>
      <c r="Z58" s="112">
        <v>292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120</v>
      </c>
      <c r="W59" s="112">
        <v>137</v>
      </c>
      <c r="X59" s="112">
        <v>132</v>
      </c>
      <c r="Y59" s="112">
        <v>100</v>
      </c>
      <c r="Z59" s="112">
        <v>102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70</v>
      </c>
      <c r="W60" s="112">
        <v>79</v>
      </c>
      <c r="X60" s="112">
        <v>59</v>
      </c>
      <c r="Y60" s="112">
        <v>56</v>
      </c>
      <c r="Z60" s="112">
        <v>59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45328</v>
      </c>
      <c r="W61" s="112">
        <v>46632</v>
      </c>
      <c r="X61" s="112">
        <v>46786</v>
      </c>
      <c r="Y61" s="112">
        <v>49315</v>
      </c>
      <c r="Z61" s="112">
        <v>53477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43</v>
      </c>
      <c r="W63" s="112">
        <v>37</v>
      </c>
      <c r="X63" s="112">
        <v>39</v>
      </c>
      <c r="Y63" s="112">
        <v>72</v>
      </c>
      <c r="Z63" s="112">
        <v>96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858</v>
      </c>
      <c r="W64" s="112">
        <v>951</v>
      </c>
      <c r="X64" s="112">
        <v>947</v>
      </c>
      <c r="Y64" s="112">
        <v>1050</v>
      </c>
      <c r="Z64" s="112">
        <v>1245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Charles Sturt (2021-22)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2472</v>
      </c>
      <c r="W65" s="112">
        <v>2524</v>
      </c>
      <c r="X65" s="112">
        <v>2494</v>
      </c>
      <c r="Y65" s="112">
        <v>2705</v>
      </c>
      <c r="Z65" s="112">
        <v>3144</v>
      </c>
    </row>
    <row r="66" spans="1:26" x14ac:dyDescent="0.25">
      <c r="S66" s="115" t="s">
        <v>39</v>
      </c>
      <c r="T66" s="115"/>
      <c r="U66" s="112"/>
      <c r="V66" s="112">
        <v>4803</v>
      </c>
      <c r="W66" s="112">
        <v>4859</v>
      </c>
      <c r="X66" s="112">
        <v>4891</v>
      </c>
      <c r="Y66" s="112">
        <v>5018</v>
      </c>
      <c r="Z66" s="112">
        <v>5629</v>
      </c>
    </row>
    <row r="67" spans="1:26" x14ac:dyDescent="0.25">
      <c r="S67" s="115" t="s">
        <v>40</v>
      </c>
      <c r="T67" s="115"/>
      <c r="U67" s="112"/>
      <c r="V67" s="112">
        <v>5737</v>
      </c>
      <c r="W67" s="112">
        <v>6068</v>
      </c>
      <c r="X67" s="112">
        <v>6291</v>
      </c>
      <c r="Y67" s="112">
        <v>6808</v>
      </c>
      <c r="Z67" s="112">
        <v>7841</v>
      </c>
    </row>
    <row r="68" spans="1:26" x14ac:dyDescent="0.25">
      <c r="S68" s="115" t="s">
        <v>41</v>
      </c>
      <c r="T68" s="115"/>
      <c r="U68" s="112"/>
      <c r="V68" s="112">
        <v>5279</v>
      </c>
      <c r="W68" s="112">
        <v>5467</v>
      </c>
      <c r="X68" s="112">
        <v>5696</v>
      </c>
      <c r="Y68" s="112">
        <v>6276</v>
      </c>
      <c r="Z68" s="112">
        <v>7071</v>
      </c>
    </row>
    <row r="69" spans="1:26" x14ac:dyDescent="0.25">
      <c r="S69" s="115" t="s">
        <v>42</v>
      </c>
      <c r="T69" s="115"/>
      <c r="U69" s="112"/>
      <c r="V69" s="112">
        <v>4391</v>
      </c>
      <c r="W69" s="112">
        <v>4632</v>
      </c>
      <c r="X69" s="112">
        <v>5011</v>
      </c>
      <c r="Y69" s="112">
        <v>5286</v>
      </c>
      <c r="Z69" s="112">
        <v>5925</v>
      </c>
    </row>
    <row r="70" spans="1:26" x14ac:dyDescent="0.25">
      <c r="S70" s="115" t="s">
        <v>43</v>
      </c>
      <c r="T70" s="115"/>
      <c r="U70" s="112"/>
      <c r="V70" s="112">
        <v>4012</v>
      </c>
      <c r="W70" s="112">
        <v>4087</v>
      </c>
      <c r="X70" s="112">
        <v>4045</v>
      </c>
      <c r="Y70" s="112">
        <v>4374</v>
      </c>
      <c r="Z70" s="112">
        <v>4745</v>
      </c>
    </row>
    <row r="71" spans="1:26" x14ac:dyDescent="0.25">
      <c r="S71" s="115" t="s">
        <v>44</v>
      </c>
      <c r="T71" s="115"/>
      <c r="U71" s="112"/>
      <c r="V71" s="112">
        <v>4467</v>
      </c>
      <c r="W71" s="112">
        <v>4405</v>
      </c>
      <c r="X71" s="112">
        <v>4273</v>
      </c>
      <c r="Y71" s="112">
        <v>4295</v>
      </c>
      <c r="Z71" s="112">
        <v>4561</v>
      </c>
    </row>
    <row r="72" spans="1:26" x14ac:dyDescent="0.25">
      <c r="S72" s="115" t="s">
        <v>45</v>
      </c>
      <c r="T72" s="115"/>
      <c r="U72" s="112"/>
      <c r="V72" s="112">
        <v>4096</v>
      </c>
      <c r="W72" s="112">
        <v>4200</v>
      </c>
      <c r="X72" s="112">
        <v>4309</v>
      </c>
      <c r="Y72" s="112">
        <v>4506</v>
      </c>
      <c r="Z72" s="112">
        <v>4795</v>
      </c>
    </row>
    <row r="73" spans="1:26" x14ac:dyDescent="0.25">
      <c r="S73" s="115" t="s">
        <v>46</v>
      </c>
      <c r="T73" s="115"/>
      <c r="U73" s="112"/>
      <c r="V73" s="112">
        <v>3650</v>
      </c>
      <c r="W73" s="112">
        <v>3799</v>
      </c>
      <c r="X73" s="112">
        <v>3762</v>
      </c>
      <c r="Y73" s="112">
        <v>3944</v>
      </c>
      <c r="Z73" s="112">
        <v>4194</v>
      </c>
    </row>
    <row r="74" spans="1:26" x14ac:dyDescent="0.25">
      <c r="S74" s="115" t="s">
        <v>47</v>
      </c>
      <c r="T74" s="115"/>
      <c r="U74" s="112"/>
      <c r="V74" s="112">
        <v>2406</v>
      </c>
      <c r="W74" s="112">
        <v>2542</v>
      </c>
      <c r="X74" s="112">
        <v>2635</v>
      </c>
      <c r="Y74" s="112">
        <v>2830</v>
      </c>
      <c r="Z74" s="112">
        <v>3091</v>
      </c>
    </row>
    <row r="75" spans="1:26" x14ac:dyDescent="0.25">
      <c r="S75" s="115" t="s">
        <v>48</v>
      </c>
      <c r="T75" s="115"/>
      <c r="U75" s="112"/>
      <c r="V75" s="112">
        <v>1097</v>
      </c>
      <c r="W75" s="112">
        <v>1124</v>
      </c>
      <c r="X75" s="112">
        <v>1141</v>
      </c>
      <c r="Y75" s="112">
        <v>1269</v>
      </c>
      <c r="Z75" s="112">
        <v>1458</v>
      </c>
    </row>
    <row r="76" spans="1:26" x14ac:dyDescent="0.25">
      <c r="S76" s="115" t="s">
        <v>49</v>
      </c>
      <c r="T76" s="115"/>
      <c r="U76" s="112"/>
      <c r="V76" s="112">
        <v>369</v>
      </c>
      <c r="W76" s="112">
        <v>417</v>
      </c>
      <c r="X76" s="112">
        <v>458</v>
      </c>
      <c r="Y76" s="112">
        <v>477</v>
      </c>
      <c r="Z76" s="112">
        <v>531</v>
      </c>
    </row>
    <row r="77" spans="1:26" x14ac:dyDescent="0.25">
      <c r="S77" s="115" t="s">
        <v>50</v>
      </c>
      <c r="T77" s="115"/>
      <c r="U77" s="112"/>
      <c r="V77" s="112">
        <v>163</v>
      </c>
      <c r="W77" s="112">
        <v>162</v>
      </c>
      <c r="X77" s="112">
        <v>148</v>
      </c>
      <c r="Y77" s="112">
        <v>137</v>
      </c>
      <c r="Z77" s="112">
        <v>172</v>
      </c>
    </row>
    <row r="78" spans="1:26" x14ac:dyDescent="0.25">
      <c r="S78" s="115" t="s">
        <v>51</v>
      </c>
      <c r="T78" s="115"/>
      <c r="U78" s="112"/>
      <c r="V78" s="112">
        <v>93</v>
      </c>
      <c r="W78" s="112">
        <v>91</v>
      </c>
      <c r="X78" s="112">
        <v>89</v>
      </c>
      <c r="Y78" s="112">
        <v>87</v>
      </c>
      <c r="Z78" s="112">
        <v>87</v>
      </c>
    </row>
    <row r="79" spans="1:26" x14ac:dyDescent="0.25">
      <c r="S79" s="115" t="s">
        <v>52</v>
      </c>
      <c r="T79" s="115"/>
      <c r="U79" s="112"/>
      <c r="V79" s="112">
        <v>81</v>
      </c>
      <c r="W79" s="112">
        <v>74</v>
      </c>
      <c r="X79" s="112">
        <v>73</v>
      </c>
      <c r="Y79" s="112">
        <v>59</v>
      </c>
      <c r="Z79" s="112">
        <v>67</v>
      </c>
    </row>
    <row r="80" spans="1:26" x14ac:dyDescent="0.25">
      <c r="S80" s="118" t="s">
        <v>53</v>
      </c>
      <c r="T80" s="118"/>
      <c r="U80" s="112"/>
      <c r="V80" s="112">
        <v>44016</v>
      </c>
      <c r="W80" s="112">
        <v>45437</v>
      </c>
      <c r="X80" s="112">
        <v>46298</v>
      </c>
      <c r="Y80" s="112">
        <v>49193</v>
      </c>
      <c r="Z80" s="112">
        <v>54658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Charles Sturt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3976</v>
      </c>
      <c r="W83" s="112">
        <v>4061</v>
      </c>
      <c r="X83" s="112">
        <v>4184</v>
      </c>
      <c r="Y83" s="112">
        <v>4286</v>
      </c>
      <c r="Z83" s="112">
        <v>4483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190</v>
      </c>
      <c r="G84" s="140"/>
      <c r="H84" s="48"/>
      <c r="I84" s="48"/>
      <c r="J84" s="48"/>
      <c r="K84" s="48"/>
      <c r="L84" s="140" t="s">
        <v>0</v>
      </c>
      <c r="M84" s="140"/>
      <c r="N84" s="140" t="s">
        <v>190</v>
      </c>
      <c r="O84" s="140"/>
      <c r="S84" s="115" t="s">
        <v>57</v>
      </c>
      <c r="T84" s="115"/>
      <c r="U84" s="112"/>
      <c r="V84" s="112">
        <v>5297</v>
      </c>
      <c r="W84" s="112">
        <v>5569</v>
      </c>
      <c r="X84" s="112">
        <v>5733</v>
      </c>
      <c r="Y84" s="112">
        <v>5899</v>
      </c>
      <c r="Z84" s="112">
        <v>6260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2017-18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2017-18</v>
      </c>
      <c r="O85" s="140"/>
      <c r="S85" s="115" t="s">
        <v>185</v>
      </c>
      <c r="T85" s="115"/>
      <c r="U85" s="112"/>
      <c r="V85" s="112">
        <v>4977</v>
      </c>
      <c r="W85" s="112">
        <v>5087</v>
      </c>
      <c r="X85" s="112">
        <v>5226</v>
      </c>
      <c r="Y85" s="112">
        <v>5348</v>
      </c>
      <c r="Z85" s="112">
        <v>5514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108,198</v>
      </c>
      <c r="D86" s="94">
        <f t="shared" ref="D86:D91" si="4">AD4</f>
        <v>9.7843843539140662E-2</v>
      </c>
      <c r="E86" s="95">
        <f t="shared" ref="E86:E91" si="5">AD4</f>
        <v>9.7843843539140662E-2</v>
      </c>
      <c r="F86" s="94">
        <f t="shared" ref="F86:F91" si="6">AF4</f>
        <v>0.21094571908226079</v>
      </c>
      <c r="G86" s="95">
        <f t="shared" ref="G86:G91" si="7">AF4</f>
        <v>0.21094571908226079</v>
      </c>
      <c r="H86" s="97"/>
      <c r="I86" s="97"/>
      <c r="J86" s="139" t="str">
        <f>'State data for spotlight'!J4</f>
        <v>1,514,413</v>
      </c>
      <c r="K86" s="139"/>
      <c r="L86" s="94">
        <f>'State data for spotlight'!L4</f>
        <v>9.9608707048718825E-2</v>
      </c>
      <c r="M86" s="95">
        <f>'State data for spotlight'!L4</f>
        <v>9.9608707048718825E-2</v>
      </c>
      <c r="N86" s="94">
        <f>'State data for spotlight'!N4</f>
        <v>0.18326365128713196</v>
      </c>
      <c r="O86" s="95">
        <f>'State data for spotlight'!N4</f>
        <v>0.18326365128713196</v>
      </c>
      <c r="S86" s="115" t="s">
        <v>186</v>
      </c>
      <c r="T86" s="115"/>
      <c r="U86" s="112"/>
      <c r="V86" s="112">
        <v>2304</v>
      </c>
      <c r="W86" s="112">
        <v>2445</v>
      </c>
      <c r="X86" s="112">
        <v>2499</v>
      </c>
      <c r="Y86" s="112">
        <v>2588</v>
      </c>
      <c r="Z86" s="112">
        <v>2827</v>
      </c>
    </row>
    <row r="87" spans="1:30" ht="15" customHeight="1" x14ac:dyDescent="0.25">
      <c r="A87" s="96" t="s">
        <v>4</v>
      </c>
      <c r="B87" s="49"/>
      <c r="C87" s="97" t="str">
        <f t="shared" si="3"/>
        <v>53,481</v>
      </c>
      <c r="D87" s="94">
        <f t="shared" si="4"/>
        <v>8.4477339551860542E-2</v>
      </c>
      <c r="E87" s="95">
        <f t="shared" si="5"/>
        <v>8.4477339551860542E-2</v>
      </c>
      <c r="F87" s="94">
        <f t="shared" si="6"/>
        <v>0.17989277913826207</v>
      </c>
      <c r="G87" s="95">
        <f t="shared" si="7"/>
        <v>0.17989277913826207</v>
      </c>
      <c r="H87" s="97"/>
      <c r="I87" s="97"/>
      <c r="J87" s="139" t="str">
        <f>'State data for spotlight'!J5</f>
        <v>761,173</v>
      </c>
      <c r="K87" s="139"/>
      <c r="L87" s="94">
        <f>'State data for spotlight'!L5</f>
        <v>8.820771036521724E-2</v>
      </c>
      <c r="M87" s="95">
        <f>'State data for spotlight'!L5</f>
        <v>8.820771036521724E-2</v>
      </c>
      <c r="N87" s="94">
        <f>'State data for spotlight'!N5</f>
        <v>0.15461673464868042</v>
      </c>
      <c r="O87" s="95">
        <f>'State data for spotlight'!N5</f>
        <v>0.15461673464868042</v>
      </c>
      <c r="S87" s="115" t="s">
        <v>187</v>
      </c>
      <c r="T87" s="115"/>
      <c r="U87" s="112"/>
      <c r="V87" s="112">
        <v>2135</v>
      </c>
      <c r="W87" s="112">
        <v>2204</v>
      </c>
      <c r="X87" s="112">
        <v>2209</v>
      </c>
      <c r="Y87" s="112">
        <v>2296</v>
      </c>
      <c r="Z87" s="112">
        <v>2399</v>
      </c>
    </row>
    <row r="88" spans="1:30" ht="15" customHeight="1" x14ac:dyDescent="0.25">
      <c r="A88" s="96" t="s">
        <v>5</v>
      </c>
      <c r="B88" s="49"/>
      <c r="C88" s="97" t="str">
        <f t="shared" si="3"/>
        <v>54,657</v>
      </c>
      <c r="D88" s="94">
        <f t="shared" si="4"/>
        <v>0.11107271359746296</v>
      </c>
      <c r="E88" s="95">
        <f t="shared" si="5"/>
        <v>0.11107271359746296</v>
      </c>
      <c r="F88" s="94">
        <f t="shared" si="6"/>
        <v>0.24164016356201734</v>
      </c>
      <c r="G88" s="95">
        <f t="shared" si="7"/>
        <v>0.24164016356201734</v>
      </c>
      <c r="H88" s="97"/>
      <c r="I88" s="97"/>
      <c r="J88" s="139" t="str">
        <f>'State data for spotlight'!J6</f>
        <v>752,279</v>
      </c>
      <c r="K88" s="139"/>
      <c r="L88" s="94">
        <f>'State data for spotlight'!L6</f>
        <v>0.11150035312508311</v>
      </c>
      <c r="M88" s="95">
        <f>'State data for spotlight'!L6</f>
        <v>0.11150035312508311</v>
      </c>
      <c r="N88" s="94">
        <f>'State data for spotlight'!N6</f>
        <v>0.212174288554841</v>
      </c>
      <c r="O88" s="95">
        <f>'State data for spotlight'!N6</f>
        <v>0.212174288554841</v>
      </c>
      <c r="S88" s="115" t="s">
        <v>188</v>
      </c>
      <c r="T88" s="115"/>
      <c r="U88" s="112"/>
      <c r="V88" s="112">
        <v>2030</v>
      </c>
      <c r="W88" s="112">
        <v>2043</v>
      </c>
      <c r="X88" s="112">
        <v>2101</v>
      </c>
      <c r="Y88" s="112">
        <v>2166</v>
      </c>
      <c r="Z88" s="112">
        <v>2231</v>
      </c>
    </row>
    <row r="89" spans="1:30" ht="15" customHeight="1" x14ac:dyDescent="0.25">
      <c r="A89" s="49" t="s">
        <v>6</v>
      </c>
      <c r="B89" s="49"/>
      <c r="C89" s="97" t="str">
        <f t="shared" si="3"/>
        <v>70,818</v>
      </c>
      <c r="D89" s="94">
        <f t="shared" si="4"/>
        <v>3.7550362610797805E-2</v>
      </c>
      <c r="E89" s="95">
        <f t="shared" si="5"/>
        <v>3.7550362610797805E-2</v>
      </c>
      <c r="F89" s="94">
        <f t="shared" si="6"/>
        <v>0.11064410394743041</v>
      </c>
      <c r="G89" s="95">
        <f t="shared" si="7"/>
        <v>0.11064410394743041</v>
      </c>
      <c r="H89" s="97"/>
      <c r="I89" s="97"/>
      <c r="J89" s="139" t="str">
        <f>'State data for spotlight'!J7</f>
        <v>1,001,542</v>
      </c>
      <c r="K89" s="139"/>
      <c r="L89" s="94">
        <f>'State data for spotlight'!L7</f>
        <v>4.4621130813623067E-2</v>
      </c>
      <c r="M89" s="95">
        <f>'State data for spotlight'!L7</f>
        <v>4.4621130813623067E-2</v>
      </c>
      <c r="N89" s="94">
        <f>'State data for spotlight'!N7</f>
        <v>9.6689701842120446E-2</v>
      </c>
      <c r="O89" s="95">
        <f>'State data for spotlight'!N7</f>
        <v>9.6689701842120446E-2</v>
      </c>
      <c r="S89" s="115" t="s">
        <v>189</v>
      </c>
      <c r="T89" s="115"/>
      <c r="U89" s="112"/>
      <c r="V89" s="112">
        <v>2284</v>
      </c>
      <c r="W89" s="112">
        <v>2400</v>
      </c>
      <c r="X89" s="112">
        <v>2396</v>
      </c>
      <c r="Y89" s="112">
        <v>2385</v>
      </c>
      <c r="Z89" s="112">
        <v>2383</v>
      </c>
    </row>
    <row r="90" spans="1:30" ht="15" customHeight="1" x14ac:dyDescent="0.25">
      <c r="A90" s="49" t="s">
        <v>96</v>
      </c>
      <c r="B90" s="49"/>
      <c r="C90" s="97" t="str">
        <f t="shared" si="3"/>
        <v>$48,554</v>
      </c>
      <c r="D90" s="94">
        <f t="shared" si="4"/>
        <v>4.4238268118865776E-3</v>
      </c>
      <c r="E90" s="95">
        <f t="shared" si="5"/>
        <v>4.4238268118865776E-3</v>
      </c>
      <c r="F90" s="94">
        <f t="shared" si="6"/>
        <v>8.0498012662613583E-2</v>
      </c>
      <c r="G90" s="95">
        <f t="shared" si="7"/>
        <v>8.0498012662613583E-2</v>
      </c>
      <c r="H90" s="97"/>
      <c r="I90" s="97"/>
      <c r="J90" s="97"/>
      <c r="K90" s="97" t="str">
        <f>'State data for spotlight'!J8</f>
        <v>$45,481</v>
      </c>
      <c r="L90" s="94">
        <f>'State data for spotlight'!L8</f>
        <v>-7.6896036558571357E-4</v>
      </c>
      <c r="M90" s="95">
        <f>'State data for spotlight'!L8</f>
        <v>-7.6896036558571357E-4</v>
      </c>
      <c r="N90" s="94">
        <f>'State data for spotlight'!N8</f>
        <v>6.4433558502420718E-2</v>
      </c>
      <c r="O90" s="95">
        <f>'State data for spotlight'!N8</f>
        <v>6.4433558502420718E-2</v>
      </c>
      <c r="S90" s="115" t="s">
        <v>58</v>
      </c>
      <c r="T90" s="115"/>
      <c r="U90" s="112"/>
      <c r="V90" s="112">
        <v>3465</v>
      </c>
      <c r="W90" s="112">
        <v>3475</v>
      </c>
      <c r="X90" s="112">
        <v>3441</v>
      </c>
      <c r="Y90" s="112">
        <v>3451</v>
      </c>
      <c r="Z90" s="112">
        <v>3532</v>
      </c>
    </row>
    <row r="91" spans="1:30" ht="15" customHeight="1" x14ac:dyDescent="0.25">
      <c r="A91" s="49" t="s">
        <v>7</v>
      </c>
      <c r="B91" s="49"/>
      <c r="C91" s="97" t="str">
        <f t="shared" si="3"/>
        <v>$4,727.5 mil</v>
      </c>
      <c r="D91" s="94">
        <f t="shared" si="4"/>
        <v>8.6869191055602979E-2</v>
      </c>
      <c r="E91" s="95">
        <f t="shared" si="5"/>
        <v>8.6869191055602979E-2</v>
      </c>
      <c r="F91" s="94">
        <f t="shared" si="6"/>
        <v>0.33068244316550621</v>
      </c>
      <c r="G91" s="95">
        <f t="shared" si="7"/>
        <v>0.33068244316550621</v>
      </c>
      <c r="H91" s="97"/>
      <c r="I91" s="97"/>
      <c r="J91" s="97"/>
      <c r="K91" s="97" t="str">
        <f>'State data for spotlight'!J9</f>
        <v>$63.1 bil</v>
      </c>
      <c r="L91" s="94">
        <f>'State data for spotlight'!L9</f>
        <v>8.5795971195826271E-2</v>
      </c>
      <c r="M91" s="95">
        <f>'State data for spotlight'!L9</f>
        <v>8.5795971195826271E-2</v>
      </c>
      <c r="N91" s="94">
        <f>'State data for spotlight'!N9</f>
        <v>0.25141602644572436</v>
      </c>
      <c r="O91" s="95">
        <f>'State data for spotlight'!N9</f>
        <v>0.25141602644572436</v>
      </c>
      <c r="S91" s="118" t="s">
        <v>53</v>
      </c>
      <c r="T91" s="118"/>
      <c r="U91" s="112"/>
      <c r="V91" s="112">
        <v>32576</v>
      </c>
      <c r="W91" s="112">
        <v>33427</v>
      </c>
      <c r="X91" s="112">
        <v>34010</v>
      </c>
      <c r="Y91" s="112">
        <v>34511</v>
      </c>
      <c r="Z91" s="112">
        <v>35758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191</v>
      </c>
      <c r="S93" s="115" t="s">
        <v>56</v>
      </c>
      <c r="T93" s="115"/>
      <c r="U93" s="112"/>
      <c r="V93" s="112">
        <v>2835</v>
      </c>
      <c r="W93" s="112">
        <v>2949</v>
      </c>
      <c r="X93" s="112">
        <v>3062</v>
      </c>
      <c r="Y93" s="112">
        <v>3211</v>
      </c>
      <c r="Z93" s="112">
        <v>3371</v>
      </c>
    </row>
    <row r="94" spans="1:30" ht="15" customHeight="1" x14ac:dyDescent="0.25">
      <c r="A94" s="135" t="s">
        <v>192</v>
      </c>
      <c r="S94" s="115" t="s">
        <v>57</v>
      </c>
      <c r="T94" s="115"/>
      <c r="U94" s="112"/>
      <c r="V94" s="112">
        <v>7024</v>
      </c>
      <c r="W94" s="112">
        <v>7355</v>
      </c>
      <c r="X94" s="112">
        <v>7739</v>
      </c>
      <c r="Y94" s="112">
        <v>8053</v>
      </c>
      <c r="Z94" s="112">
        <v>8581</v>
      </c>
    </row>
    <row r="95" spans="1:30" ht="15" customHeight="1" x14ac:dyDescent="0.25">
      <c r="A95" s="136" t="s">
        <v>266</v>
      </c>
      <c r="S95" s="115" t="s">
        <v>185</v>
      </c>
      <c r="T95" s="115"/>
      <c r="U95" s="112"/>
      <c r="V95" s="112">
        <v>942</v>
      </c>
      <c r="W95" s="112">
        <v>992</v>
      </c>
      <c r="X95" s="112">
        <v>1086</v>
      </c>
      <c r="Y95" s="112">
        <v>1156</v>
      </c>
      <c r="Z95" s="112">
        <v>1277</v>
      </c>
    </row>
    <row r="96" spans="1:30" ht="15" customHeight="1" x14ac:dyDescent="0.25">
      <c r="A96" s="134" t="s">
        <v>258</v>
      </c>
      <c r="S96" s="115" t="s">
        <v>186</v>
      </c>
      <c r="T96" s="115"/>
      <c r="U96" s="112"/>
      <c r="V96" s="112">
        <v>4430</v>
      </c>
      <c r="W96" s="112">
        <v>4702</v>
      </c>
      <c r="X96" s="112">
        <v>4889</v>
      </c>
      <c r="Y96" s="112">
        <v>5115</v>
      </c>
      <c r="Z96" s="112">
        <v>5328</v>
      </c>
    </row>
    <row r="97" spans="1:32" ht="15" customHeight="1" x14ac:dyDescent="0.25">
      <c r="A97" s="136" t="s">
        <v>269</v>
      </c>
      <c r="S97" s="115" t="s">
        <v>187</v>
      </c>
      <c r="T97" s="115"/>
      <c r="U97" s="112"/>
      <c r="V97" s="112">
        <v>6212</v>
      </c>
      <c r="W97" s="112">
        <v>6306</v>
      </c>
      <c r="X97" s="112">
        <v>6203</v>
      </c>
      <c r="Y97" s="112">
        <v>6292</v>
      </c>
      <c r="Z97" s="112">
        <v>6509</v>
      </c>
    </row>
    <row r="98" spans="1:32" ht="15" customHeight="1" x14ac:dyDescent="0.25">
      <c r="A98" s="136" t="s">
        <v>275</v>
      </c>
      <c r="S98" s="115" t="s">
        <v>188</v>
      </c>
      <c r="T98" s="115"/>
      <c r="U98" s="112"/>
      <c r="V98" s="112">
        <v>3386</v>
      </c>
      <c r="W98" s="112">
        <v>3341</v>
      </c>
      <c r="X98" s="112">
        <v>3389</v>
      </c>
      <c r="Y98" s="112">
        <v>3394</v>
      </c>
      <c r="Z98" s="112">
        <v>3414</v>
      </c>
    </row>
    <row r="99" spans="1:32" ht="15" customHeight="1" x14ac:dyDescent="0.25">
      <c r="S99" s="115" t="s">
        <v>189</v>
      </c>
      <c r="T99" s="115"/>
      <c r="U99" s="112"/>
      <c r="V99" s="112">
        <v>241</v>
      </c>
      <c r="W99" s="112">
        <v>261</v>
      </c>
      <c r="X99" s="112">
        <v>273</v>
      </c>
      <c r="Y99" s="112">
        <v>268</v>
      </c>
      <c r="Z99" s="112">
        <v>290</v>
      </c>
    </row>
    <row r="100" spans="1:32" ht="15" customHeight="1" x14ac:dyDescent="0.25">
      <c r="S100" s="115" t="s">
        <v>58</v>
      </c>
      <c r="T100" s="115"/>
      <c r="U100" s="112"/>
      <c r="V100" s="112">
        <v>1630</v>
      </c>
      <c r="W100" s="112">
        <v>1732</v>
      </c>
      <c r="X100" s="112">
        <v>1816</v>
      </c>
      <c r="Y100" s="112">
        <v>1849</v>
      </c>
      <c r="Z100" s="112">
        <v>1847</v>
      </c>
    </row>
    <row r="101" spans="1:32" x14ac:dyDescent="0.25">
      <c r="A101" s="18"/>
      <c r="S101" s="118" t="s">
        <v>53</v>
      </c>
      <c r="T101" s="118"/>
      <c r="U101" s="112"/>
      <c r="V101" s="112">
        <v>31187</v>
      </c>
      <c r="W101" s="112">
        <v>32003</v>
      </c>
      <c r="X101" s="112">
        <v>32827</v>
      </c>
      <c r="Y101" s="112">
        <v>33701</v>
      </c>
      <c r="Z101" s="112">
        <v>35016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184</v>
      </c>
      <c r="W103" s="106" t="s">
        <v>193</v>
      </c>
      <c r="X103" s="106" t="s">
        <v>261</v>
      </c>
      <c r="Y103" s="106" t="s">
        <v>267</v>
      </c>
      <c r="Z103" s="106" t="s">
        <v>273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65884</v>
      </c>
      <c r="W104" s="112">
        <v>68517</v>
      </c>
      <c r="X104" s="112">
        <v>74308</v>
      </c>
      <c r="Y104" s="112">
        <v>75243</v>
      </c>
      <c r="Z104" s="112">
        <v>82700</v>
      </c>
      <c r="AB104" s="109" t="str">
        <f>TEXT(Z104,"###,###")</f>
        <v>82,700</v>
      </c>
      <c r="AD104" s="130">
        <f>Z104/($Z$4)*100</f>
        <v>76.433945174587322</v>
      </c>
      <c r="AF104" s="109"/>
    </row>
    <row r="105" spans="1:32" x14ac:dyDescent="0.25">
      <c r="S105" s="115" t="s">
        <v>17</v>
      </c>
      <c r="T105" s="115"/>
      <c r="U105" s="112"/>
      <c r="V105" s="112">
        <v>16911</v>
      </c>
      <c r="W105" s="112">
        <v>17371</v>
      </c>
      <c r="X105" s="112">
        <v>16939</v>
      </c>
      <c r="Y105" s="112">
        <v>17194</v>
      </c>
      <c r="Z105" s="112">
        <v>19408</v>
      </c>
      <c r="AB105" s="109" t="str">
        <f>TEXT(Z105,"###,###")</f>
        <v>19,408</v>
      </c>
      <c r="AD105" s="130">
        <f>Z105/($Z$4)*100</f>
        <v>17.9374849812381</v>
      </c>
      <c r="AF105" s="109"/>
    </row>
    <row r="106" spans="1:32" x14ac:dyDescent="0.25">
      <c r="S106" s="118" t="s">
        <v>53</v>
      </c>
      <c r="T106" s="118"/>
      <c r="U106" s="120"/>
      <c r="V106" s="120">
        <v>82795</v>
      </c>
      <c r="W106" s="120">
        <v>85888</v>
      </c>
      <c r="X106" s="120">
        <v>91247</v>
      </c>
      <c r="Y106" s="120">
        <v>92437</v>
      </c>
      <c r="Z106" s="120">
        <v>102108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13163</v>
      </c>
      <c r="W108" s="112">
        <v>11711</v>
      </c>
      <c r="X108" s="112">
        <v>12339</v>
      </c>
      <c r="Y108" s="112">
        <v>12736</v>
      </c>
      <c r="Z108" s="112">
        <v>13431</v>
      </c>
      <c r="AB108" s="109" t="str">
        <f>TEXT(Z108,"###,###")</f>
        <v>13,431</v>
      </c>
      <c r="AD108" s="130">
        <f>Z108/($Z$4)*100</f>
        <v>12.413353296733765</v>
      </c>
      <c r="AF108" s="109"/>
    </row>
    <row r="109" spans="1:32" x14ac:dyDescent="0.25">
      <c r="S109" s="115" t="s">
        <v>20</v>
      </c>
      <c r="T109" s="115"/>
      <c r="U109" s="112"/>
      <c r="V109" s="112">
        <v>11848</v>
      </c>
      <c r="W109" s="112">
        <v>11718</v>
      </c>
      <c r="X109" s="112">
        <v>12045</v>
      </c>
      <c r="Y109" s="112">
        <v>13554</v>
      </c>
      <c r="Z109" s="112">
        <v>14394</v>
      </c>
      <c r="AB109" s="109" t="str">
        <f>TEXT(Z109,"###,###")</f>
        <v>14,394</v>
      </c>
      <c r="AD109" s="130">
        <f>Z109/($Z$4)*100</f>
        <v>13.303388232684524</v>
      </c>
      <c r="AF109" s="109"/>
    </row>
    <row r="110" spans="1:32" x14ac:dyDescent="0.25">
      <c r="S110" s="115" t="s">
        <v>21</v>
      </c>
      <c r="T110" s="115"/>
      <c r="U110" s="112"/>
      <c r="V110" s="112">
        <v>19369</v>
      </c>
      <c r="W110" s="112">
        <v>21001</v>
      </c>
      <c r="X110" s="112">
        <v>20921</v>
      </c>
      <c r="Y110" s="112">
        <v>21932</v>
      </c>
      <c r="Z110" s="112">
        <v>24593</v>
      </c>
      <c r="AB110" s="109" t="str">
        <f>TEXT(Z110,"###,###")</f>
        <v>24,593</v>
      </c>
      <c r="AD110" s="130">
        <f>Z110/($Z$4)*100</f>
        <v>22.729625316549289</v>
      </c>
      <c r="AF110" s="109"/>
    </row>
    <row r="111" spans="1:32" x14ac:dyDescent="0.25">
      <c r="S111" s="115" t="s">
        <v>22</v>
      </c>
      <c r="T111" s="115"/>
      <c r="U111" s="112"/>
      <c r="V111" s="112">
        <v>38412</v>
      </c>
      <c r="W111" s="112">
        <v>41091</v>
      </c>
      <c r="X111" s="112">
        <v>41450</v>
      </c>
      <c r="Y111" s="112">
        <v>44215</v>
      </c>
      <c r="Z111" s="112">
        <v>49691</v>
      </c>
      <c r="AB111" s="109" t="str">
        <f>TEXT(Z111,"###,###")</f>
        <v>49,691</v>
      </c>
      <c r="AD111" s="130">
        <f>Z111/($Z$4)*100</f>
        <v>45.925987541359362</v>
      </c>
      <c r="AF111" s="109"/>
    </row>
    <row r="112" spans="1:32" x14ac:dyDescent="0.25">
      <c r="S112" s="118" t="s">
        <v>53</v>
      </c>
      <c r="T112" s="118"/>
      <c r="U112" s="112"/>
      <c r="V112" s="112">
        <v>89352</v>
      </c>
      <c r="W112" s="112">
        <v>92068</v>
      </c>
      <c r="X112" s="112">
        <v>93087</v>
      </c>
      <c r="Y112" s="112">
        <v>98555</v>
      </c>
      <c r="Z112" s="112">
        <v>108202</v>
      </c>
    </row>
    <row r="113" spans="19:32" x14ac:dyDescent="0.25">
      <c r="AB113" s="125" t="s">
        <v>24</v>
      </c>
      <c r="AC113" s="106"/>
      <c r="AD113" s="106" t="s">
        <v>182</v>
      </c>
      <c r="AF113" s="106" t="s">
        <v>183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40.909999999999997</v>
      </c>
      <c r="W118" s="131">
        <v>40.79</v>
      </c>
      <c r="X118" s="131">
        <v>40.82</v>
      </c>
      <c r="Y118" s="131">
        <v>40.78</v>
      </c>
      <c r="Z118" s="131">
        <v>40.71</v>
      </c>
      <c r="AB118" s="109" t="str">
        <f>TEXT(Z118,"##.0")</f>
        <v>40.7</v>
      </c>
    </row>
    <row r="120" spans="19:32" x14ac:dyDescent="0.25">
      <c r="S120" s="101" t="s">
        <v>98</v>
      </c>
      <c r="T120" s="112"/>
      <c r="U120" s="112"/>
      <c r="V120" s="112">
        <v>54977</v>
      </c>
      <c r="W120" s="112">
        <v>56103</v>
      </c>
      <c r="X120" s="112">
        <v>57284</v>
      </c>
      <c r="Y120" s="112">
        <v>58257</v>
      </c>
      <c r="Z120" s="112">
        <v>60588</v>
      </c>
      <c r="AB120" s="109" t="str">
        <f>TEXT(Z120,"###,###")</f>
        <v>60,588</v>
      </c>
    </row>
    <row r="121" spans="19:32" x14ac:dyDescent="0.25">
      <c r="S121" s="101" t="s">
        <v>99</v>
      </c>
      <c r="T121" s="112"/>
      <c r="U121" s="112"/>
      <c r="V121" s="112">
        <v>4339</v>
      </c>
      <c r="W121" s="112">
        <v>4525</v>
      </c>
      <c r="X121" s="112">
        <v>4606</v>
      </c>
      <c r="Y121" s="112">
        <v>4588</v>
      </c>
      <c r="Z121" s="112">
        <v>4359</v>
      </c>
      <c r="AB121" s="109" t="str">
        <f>TEXT(Z121,"###,###")</f>
        <v>4,359</v>
      </c>
    </row>
    <row r="122" spans="19:32" x14ac:dyDescent="0.25">
      <c r="S122" s="101" t="s">
        <v>100</v>
      </c>
      <c r="T122" s="112"/>
      <c r="U122" s="112"/>
      <c r="V122" s="112">
        <v>4449</v>
      </c>
      <c r="W122" s="112">
        <v>4808</v>
      </c>
      <c r="X122" s="112">
        <v>4941</v>
      </c>
      <c r="Y122" s="112">
        <v>5408</v>
      </c>
      <c r="Z122" s="112">
        <v>5874</v>
      </c>
      <c r="AB122" s="109" t="str">
        <f>TEXT(Z122,"###,###")</f>
        <v>5,874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59426</v>
      </c>
      <c r="W124" s="112">
        <v>60911</v>
      </c>
      <c r="X124" s="112">
        <v>62225</v>
      </c>
      <c r="Y124" s="112">
        <v>63665</v>
      </c>
      <c r="Z124" s="112">
        <v>66462</v>
      </c>
      <c r="AB124" s="109" t="str">
        <f>TEXT(Z124,"###,###")</f>
        <v>66,462</v>
      </c>
      <c r="AD124" s="127">
        <f>Z124/$Z$7*100</f>
        <v>93.849021435228337</v>
      </c>
    </row>
    <row r="125" spans="19:32" x14ac:dyDescent="0.25">
      <c r="S125" s="101" t="s">
        <v>102</v>
      </c>
      <c r="T125" s="112"/>
      <c r="U125" s="112"/>
      <c r="V125" s="112">
        <v>8788</v>
      </c>
      <c r="W125" s="112">
        <v>9333</v>
      </c>
      <c r="X125" s="112">
        <v>9547</v>
      </c>
      <c r="Y125" s="112">
        <v>9996</v>
      </c>
      <c r="Z125" s="112">
        <v>10233</v>
      </c>
      <c r="AB125" s="109" t="str">
        <f>TEXT(Z125,"###,###")</f>
        <v>10,233</v>
      </c>
      <c r="AD125" s="127">
        <f>Z125/$Z$7*100</f>
        <v>14.449716173854105</v>
      </c>
    </row>
    <row r="127" spans="19:32" x14ac:dyDescent="0.25">
      <c r="S127" s="101" t="s">
        <v>103</v>
      </c>
      <c r="T127" s="112"/>
      <c r="U127" s="112"/>
      <c r="V127" s="112">
        <v>32579</v>
      </c>
      <c r="W127" s="112">
        <v>33429</v>
      </c>
      <c r="X127" s="112">
        <v>34004</v>
      </c>
      <c r="Y127" s="112">
        <v>34512</v>
      </c>
      <c r="Z127" s="112">
        <v>35754</v>
      </c>
      <c r="AB127" s="109" t="str">
        <f>TEXT(Z127,"###,###")</f>
        <v>35,754</v>
      </c>
      <c r="AD127" s="127">
        <f>Z127/$Z$7*100</f>
        <v>50.487164280267727</v>
      </c>
    </row>
    <row r="128" spans="19:32" x14ac:dyDescent="0.25">
      <c r="S128" s="101" t="s">
        <v>104</v>
      </c>
      <c r="T128" s="112"/>
      <c r="U128" s="112"/>
      <c r="V128" s="112">
        <v>31186</v>
      </c>
      <c r="W128" s="112">
        <v>32007</v>
      </c>
      <c r="X128" s="112">
        <v>32830</v>
      </c>
      <c r="Y128" s="112">
        <v>33705</v>
      </c>
      <c r="Z128" s="112">
        <v>35013</v>
      </c>
      <c r="AB128" s="109" t="str">
        <f>TEXT(Z128,"###,###")</f>
        <v>35,013</v>
      </c>
      <c r="AD128" s="127">
        <f>Z128/$Z$7*100</f>
        <v>49.440820130475302</v>
      </c>
    </row>
    <row r="130" spans="19:20" x14ac:dyDescent="0.25">
      <c r="S130" s="101" t="s">
        <v>262</v>
      </c>
      <c r="T130" s="127">
        <v>85.554520037278664</v>
      </c>
    </row>
    <row r="131" spans="19:20" x14ac:dyDescent="0.25">
      <c r="S131" s="101" t="s">
        <v>263</v>
      </c>
      <c r="T131" s="127">
        <v>6.1552147759044304</v>
      </c>
    </row>
    <row r="132" spans="19:20" x14ac:dyDescent="0.25">
      <c r="S132" s="101" t="s">
        <v>264</v>
      </c>
      <c r="T132" s="127">
        <v>8.2945013979496736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7149DFAA-E767-452D-8069-C05A74378FA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B131D98F-D438-4D95-B7BE-9BF3ACA358C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584E578E-E7A1-4BA9-854D-24196BF41DF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D82E2E87-AC16-464F-9751-FC85BB3B535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E8E95-F31A-4D7F-B386-F013ADAF5414}">
  <sheetPr codeName="Sheet77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119</v>
      </c>
      <c r="T1" s="99"/>
      <c r="U1" s="99"/>
      <c r="V1" s="99"/>
      <c r="W1" s="99"/>
      <c r="X1" s="99"/>
      <c r="Y1" s="100" t="s">
        <v>206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184</v>
      </c>
      <c r="W2" s="103" t="s">
        <v>193</v>
      </c>
      <c r="X2" s="103" t="s">
        <v>261</v>
      </c>
      <c r="Y2" s="103" t="s">
        <v>267</v>
      </c>
      <c r="Z2" s="103" t="s">
        <v>273</v>
      </c>
      <c r="AB2" s="141" t="str">
        <f>$Z$2</f>
        <v>2021-22</v>
      </c>
      <c r="AC2" s="141"/>
      <c r="AD2" s="141"/>
      <c r="AE2" s="141"/>
      <c r="AF2" s="141"/>
    </row>
    <row r="3" spans="1:32" ht="15" customHeight="1" x14ac:dyDescent="0.25">
      <c r="A3" s="58" t="s">
        <v>272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119</v>
      </c>
      <c r="Y3" s="105" t="s">
        <v>206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10.13 Clare and Gilbert Valleys, South Australia,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7304</v>
      </c>
      <c r="W4" s="108">
        <v>6783</v>
      </c>
      <c r="X4" s="108">
        <v>7229</v>
      </c>
      <c r="Y4" s="108">
        <v>7415</v>
      </c>
      <c r="Z4" s="108">
        <v>7935</v>
      </c>
      <c r="AB4" s="109" t="str">
        <f>TEXT(Z4,"###,###")</f>
        <v>7,935</v>
      </c>
      <c r="AD4" s="110">
        <f>Z4/Y4-1</f>
        <v>7.0128118678354667E-2</v>
      </c>
      <c r="AF4" s="110">
        <f>Z4/V4-1</f>
        <v>8.6391018619934368E-2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3721</v>
      </c>
      <c r="W5" s="108">
        <v>3461</v>
      </c>
      <c r="X5" s="108">
        <v>3669</v>
      </c>
      <c r="Y5" s="108">
        <v>3623</v>
      </c>
      <c r="Z5" s="108">
        <v>3866</v>
      </c>
      <c r="AB5" s="109" t="str">
        <f>TEXT(Z5,"###,###")</f>
        <v>3,866</v>
      </c>
      <c r="AD5" s="110">
        <f t="shared" ref="AD5:AD9" si="0">Z5/Y5-1</f>
        <v>6.7071487717361267E-2</v>
      </c>
      <c r="AF5" s="110">
        <f t="shared" ref="AF5:AF9" si="1">Z5/V5-1</f>
        <v>3.8968019349637117E-2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3580</v>
      </c>
      <c r="W6" s="108">
        <v>3326</v>
      </c>
      <c r="X6" s="108">
        <v>3559</v>
      </c>
      <c r="Y6" s="108">
        <v>3788</v>
      </c>
      <c r="Z6" s="108">
        <v>4064</v>
      </c>
      <c r="AB6" s="109" t="str">
        <f>TEXT(Z6,"###,###")</f>
        <v>4,064</v>
      </c>
      <c r="AD6" s="110">
        <f t="shared" si="0"/>
        <v>7.2861668426610349E-2</v>
      </c>
      <c r="AF6" s="110">
        <f t="shared" si="1"/>
        <v>0.1351955307262569</v>
      </c>
    </row>
    <row r="7" spans="1:32" ht="16.5" customHeight="1" thickBot="1" x14ac:dyDescent="0.3">
      <c r="A7" s="61" t="str">
        <f>"QUICK STATS for "&amp;Z2&amp;" *"</f>
        <v>QUICK STATS for 2021-22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5078</v>
      </c>
      <c r="W7" s="108">
        <v>4820</v>
      </c>
      <c r="X7" s="108">
        <v>5088</v>
      </c>
      <c r="Y7" s="108">
        <v>5104</v>
      </c>
      <c r="Z7" s="108">
        <v>5271</v>
      </c>
      <c r="AB7" s="109" t="str">
        <f>TEXT(Z7,"###,###")</f>
        <v>5,271</v>
      </c>
      <c r="AD7" s="110">
        <f t="shared" si="0"/>
        <v>3.2719435736677127E-2</v>
      </c>
      <c r="AF7" s="110">
        <f t="shared" si="1"/>
        <v>3.800708940527775E-2</v>
      </c>
    </row>
    <row r="8" spans="1:32" ht="17.25" customHeight="1" x14ac:dyDescent="0.25">
      <c r="A8" s="62" t="s">
        <v>12</v>
      </c>
      <c r="B8" s="63"/>
      <c r="C8" s="29"/>
      <c r="D8" s="64" t="str">
        <f>AB4</f>
        <v>7,935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5,271</v>
      </c>
      <c r="P8" s="65"/>
      <c r="S8" s="107" t="s">
        <v>83</v>
      </c>
      <c r="T8" s="108"/>
      <c r="U8" s="108"/>
      <c r="V8" s="108">
        <v>34168.06</v>
      </c>
      <c r="W8" s="108">
        <v>37891.4</v>
      </c>
      <c r="X8" s="108">
        <v>37001.129999999997</v>
      </c>
      <c r="Y8" s="108">
        <v>38226.49</v>
      </c>
      <c r="Z8" s="108">
        <v>38502.92</v>
      </c>
      <c r="AB8" s="109" t="str">
        <f>TEXT(Z8,"$###,###")</f>
        <v>$38,503</v>
      </c>
      <c r="AD8" s="110">
        <f t="shared" si="0"/>
        <v>7.231372799333613E-3</v>
      </c>
      <c r="AF8" s="110">
        <f t="shared" si="1"/>
        <v>0.12686877744888059</v>
      </c>
    </row>
    <row r="9" spans="1:32" x14ac:dyDescent="0.25">
      <c r="A9" s="30" t="s">
        <v>14</v>
      </c>
      <c r="B9" s="69"/>
      <c r="C9" s="70"/>
      <c r="D9" s="71">
        <f>AD104</f>
        <v>69.892879647132958</v>
      </c>
      <c r="E9" s="72" t="s">
        <v>84</v>
      </c>
      <c r="F9" s="24"/>
      <c r="G9" s="73" t="s">
        <v>81</v>
      </c>
      <c r="H9" s="70"/>
      <c r="I9" s="69"/>
      <c r="J9" s="70"/>
      <c r="K9" s="69"/>
      <c r="L9" s="69"/>
      <c r="M9" s="74"/>
      <c r="N9" s="70"/>
      <c r="O9" s="71">
        <f>AD127</f>
        <v>50.692468222348694</v>
      </c>
      <c r="P9" s="72" t="s">
        <v>84</v>
      </c>
      <c r="S9" s="107" t="s">
        <v>7</v>
      </c>
      <c r="T9" s="108"/>
      <c r="U9" s="108"/>
      <c r="V9" s="108">
        <v>243807848</v>
      </c>
      <c r="W9" s="108">
        <v>238846043</v>
      </c>
      <c r="X9" s="108">
        <v>254552060</v>
      </c>
      <c r="Y9" s="108">
        <v>268621619</v>
      </c>
      <c r="Z9" s="108">
        <v>301549154</v>
      </c>
      <c r="AB9" s="109" t="str">
        <f>TEXT(Z9/1000000,"$#,###.0")&amp;" mil"</f>
        <v>$301.5 mil</v>
      </c>
      <c r="AD9" s="110">
        <f t="shared" si="0"/>
        <v>0.12257961634874959</v>
      </c>
      <c r="AF9" s="110">
        <f t="shared" si="1"/>
        <v>0.23683120323509854</v>
      </c>
    </row>
    <row r="10" spans="1:32" x14ac:dyDescent="0.25">
      <c r="A10" s="30" t="s">
        <v>17</v>
      </c>
      <c r="B10" s="69"/>
      <c r="C10" s="70"/>
      <c r="D10" s="71">
        <f>AD105</f>
        <v>15.311909262759924</v>
      </c>
      <c r="E10" s="72" t="s">
        <v>84</v>
      </c>
      <c r="F10" s="24"/>
      <c r="G10" s="73" t="s">
        <v>82</v>
      </c>
      <c r="H10" s="70"/>
      <c r="I10" s="69"/>
      <c r="J10" s="70"/>
      <c r="K10" s="69"/>
      <c r="L10" s="69"/>
      <c r="M10" s="74"/>
      <c r="N10" s="70"/>
      <c r="O10" s="71">
        <f>AD128</f>
        <v>49.174729652817298</v>
      </c>
      <c r="P10" s="72" t="s">
        <v>84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85</v>
      </c>
      <c r="H11" s="77"/>
      <c r="I11" s="78"/>
      <c r="J11" s="78"/>
      <c r="K11" s="78"/>
      <c r="L11" s="78"/>
      <c r="M11" s="69"/>
      <c r="N11" s="70"/>
      <c r="O11" s="71">
        <f>T130</f>
        <v>72.339214570290267</v>
      </c>
      <c r="P11" s="72" t="s">
        <v>84</v>
      </c>
      <c r="S11" s="107" t="s">
        <v>29</v>
      </c>
      <c r="T11" s="112"/>
      <c r="U11" s="112"/>
      <c r="V11" s="112">
        <v>5833</v>
      </c>
      <c r="W11" s="112">
        <v>5485</v>
      </c>
      <c r="X11" s="112">
        <v>5804</v>
      </c>
      <c r="Y11" s="112">
        <v>6009</v>
      </c>
      <c r="Z11" s="112">
        <v>6473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15.442989944981978</v>
      </c>
      <c r="P12" s="72" t="s">
        <v>84</v>
      </c>
      <c r="S12" s="107" t="s">
        <v>30</v>
      </c>
      <c r="T12" s="112"/>
      <c r="U12" s="112"/>
      <c r="V12" s="112">
        <v>1467</v>
      </c>
      <c r="W12" s="112">
        <v>1302</v>
      </c>
      <c r="X12" s="112">
        <v>1427</v>
      </c>
      <c r="Y12" s="112">
        <v>1406</v>
      </c>
      <c r="Z12" s="112">
        <v>1459</v>
      </c>
    </row>
    <row r="13" spans="1:32" ht="15" customHeight="1" x14ac:dyDescent="0.25">
      <c r="A13" s="30" t="s">
        <v>19</v>
      </c>
      <c r="B13" s="70"/>
      <c r="C13" s="70"/>
      <c r="D13" s="71">
        <f>AD108</f>
        <v>16.080655324511657</v>
      </c>
      <c r="E13" s="72" t="s">
        <v>84</v>
      </c>
      <c r="F13" s="24"/>
      <c r="G13" s="142" t="s">
        <v>265</v>
      </c>
      <c r="H13" s="143"/>
      <c r="I13" s="143"/>
      <c r="J13" s="143"/>
      <c r="K13" s="143"/>
      <c r="L13" s="143"/>
      <c r="M13" s="79"/>
      <c r="N13" s="70"/>
      <c r="O13" s="71">
        <f>T132</f>
        <v>12.217795484727755</v>
      </c>
      <c r="P13" s="72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20.315059861373662</v>
      </c>
      <c r="E14" s="72" t="s">
        <v>84</v>
      </c>
      <c r="F14" s="24"/>
      <c r="G14" s="76" t="s">
        <v>94</v>
      </c>
      <c r="H14" s="69"/>
      <c r="I14" s="69"/>
      <c r="J14" s="69"/>
      <c r="K14" s="75"/>
      <c r="L14" s="70"/>
      <c r="M14" s="69"/>
      <c r="N14" s="70"/>
      <c r="O14" s="75" t="str">
        <f>AB118</f>
        <v>45.2</v>
      </c>
      <c r="P14" s="72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22.167611846250786</v>
      </c>
      <c r="E15" s="72" t="s">
        <v>84</v>
      </c>
      <c r="F15" s="24"/>
      <c r="G15" s="33" t="s">
        <v>259</v>
      </c>
      <c r="H15" s="70"/>
      <c r="I15" s="70"/>
      <c r="J15" s="70"/>
      <c r="K15" s="80"/>
      <c r="L15" s="70"/>
      <c r="M15" s="70"/>
      <c r="N15" s="70"/>
      <c r="O15" s="71">
        <f>AB38</f>
        <v>18.990703851261621</v>
      </c>
      <c r="P15" s="72" t="s">
        <v>84</v>
      </c>
      <c r="S15" s="115" t="s">
        <v>60</v>
      </c>
      <c r="T15" s="115"/>
      <c r="U15" s="116"/>
      <c r="V15" s="116">
        <v>808</v>
      </c>
      <c r="W15" s="116">
        <v>762</v>
      </c>
      <c r="X15" s="116">
        <v>810</v>
      </c>
      <c r="Y15" s="112">
        <v>776</v>
      </c>
      <c r="Z15" s="112">
        <v>768</v>
      </c>
      <c r="AB15" s="117">
        <f t="shared" ref="AB15:AB34" si="2">IF(Z15="np",0,Z15/$Z$34)</f>
        <v>9.682299546142209E-2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26.65406427221172</v>
      </c>
      <c r="E16" s="83" t="s">
        <v>84</v>
      </c>
      <c r="F16" s="24"/>
      <c r="G16" s="84" t="s">
        <v>260</v>
      </c>
      <c r="H16" s="35"/>
      <c r="I16" s="35"/>
      <c r="J16" s="35"/>
      <c r="K16" s="36"/>
      <c r="L16" s="35"/>
      <c r="M16" s="35"/>
      <c r="N16" s="35"/>
      <c r="O16" s="82">
        <f>AB37</f>
        <v>81.009296148738372</v>
      </c>
      <c r="P16" s="37" t="s">
        <v>84</v>
      </c>
      <c r="S16" s="115" t="s">
        <v>61</v>
      </c>
      <c r="T16" s="115"/>
      <c r="U16" s="116"/>
      <c r="V16" s="116">
        <v>92</v>
      </c>
      <c r="W16" s="116">
        <v>97</v>
      </c>
      <c r="X16" s="116">
        <v>124</v>
      </c>
      <c r="Y16" s="112">
        <v>125</v>
      </c>
      <c r="Z16" s="112">
        <v>127</v>
      </c>
      <c r="AB16" s="117">
        <f t="shared" si="2"/>
        <v>1.6011094301563288E-2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745</v>
      </c>
      <c r="W17" s="116">
        <v>695</v>
      </c>
      <c r="X17" s="116">
        <v>700</v>
      </c>
      <c r="Y17" s="112">
        <v>690</v>
      </c>
      <c r="Z17" s="112">
        <v>703</v>
      </c>
      <c r="AB17" s="117">
        <f t="shared" si="2"/>
        <v>8.8628340897629859E-2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268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63</v>
      </c>
      <c r="T18" s="115"/>
      <c r="U18" s="116"/>
      <c r="V18" s="116">
        <v>54</v>
      </c>
      <c r="W18" s="116">
        <v>53</v>
      </c>
      <c r="X18" s="116">
        <v>38</v>
      </c>
      <c r="Y18" s="112">
        <v>54</v>
      </c>
      <c r="Z18" s="112">
        <v>51</v>
      </c>
      <c r="AB18" s="117">
        <f t="shared" si="2"/>
        <v>6.4296520423600609E-3</v>
      </c>
    </row>
    <row r="19" spans="1:28" x14ac:dyDescent="0.25">
      <c r="A19" s="61" t="str">
        <f>$S$1&amp;" ("&amp;$V$2&amp;" to "&amp;$Z$2&amp;")"</f>
        <v>Clare and Gilbert Valleys (2017-18 to 2021-22)</v>
      </c>
      <c r="B19" s="61"/>
      <c r="C19" s="61"/>
      <c r="D19" s="61"/>
      <c r="E19" s="61"/>
      <c r="F19" s="61"/>
      <c r="G19" s="61" t="str">
        <f>$S$1&amp;" ("&amp;$V$2&amp;" to "&amp;$Z$2&amp;")"</f>
        <v>Clare and Gilbert Valleys (2017-18 to 2021-22)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64</v>
      </c>
      <c r="T19" s="115"/>
      <c r="U19" s="116"/>
      <c r="V19" s="116">
        <v>382</v>
      </c>
      <c r="W19" s="116">
        <v>355</v>
      </c>
      <c r="X19" s="116">
        <v>425</v>
      </c>
      <c r="Y19" s="112">
        <v>409</v>
      </c>
      <c r="Z19" s="112">
        <v>489</v>
      </c>
      <c r="AB19" s="117">
        <f t="shared" si="2"/>
        <v>6.1649016641452344E-2</v>
      </c>
    </row>
    <row r="20" spans="1:28" x14ac:dyDescent="0.25">
      <c r="S20" s="115" t="s">
        <v>65</v>
      </c>
      <c r="T20" s="115"/>
      <c r="U20" s="116"/>
      <c r="V20" s="116">
        <v>172</v>
      </c>
      <c r="W20" s="116">
        <v>173</v>
      </c>
      <c r="X20" s="116">
        <v>195</v>
      </c>
      <c r="Y20" s="112">
        <v>209</v>
      </c>
      <c r="Z20" s="112">
        <v>226</v>
      </c>
      <c r="AB20" s="117">
        <f t="shared" si="2"/>
        <v>2.849218356026223E-2</v>
      </c>
    </row>
    <row r="21" spans="1:28" x14ac:dyDescent="0.25">
      <c r="S21" s="115" t="s">
        <v>66</v>
      </c>
      <c r="T21" s="115"/>
      <c r="U21" s="116"/>
      <c r="V21" s="116">
        <v>567</v>
      </c>
      <c r="W21" s="116">
        <v>495</v>
      </c>
      <c r="X21" s="116">
        <v>563</v>
      </c>
      <c r="Y21" s="112">
        <v>616</v>
      </c>
      <c r="Z21" s="112">
        <v>609</v>
      </c>
      <c r="AB21" s="117">
        <f t="shared" si="2"/>
        <v>7.6777609682299547E-2</v>
      </c>
    </row>
    <row r="22" spans="1:28" x14ac:dyDescent="0.25">
      <c r="S22" s="115" t="s">
        <v>67</v>
      </c>
      <c r="T22" s="115"/>
      <c r="U22" s="116"/>
      <c r="V22" s="116">
        <v>379</v>
      </c>
      <c r="W22" s="116">
        <v>366</v>
      </c>
      <c r="X22" s="116">
        <v>381</v>
      </c>
      <c r="Y22" s="112">
        <v>493</v>
      </c>
      <c r="Z22" s="112">
        <v>582</v>
      </c>
      <c r="AB22" s="117">
        <f t="shared" si="2"/>
        <v>7.3373676248108921E-2</v>
      </c>
    </row>
    <row r="23" spans="1:28" x14ac:dyDescent="0.25">
      <c r="S23" s="115" t="s">
        <v>68</v>
      </c>
      <c r="T23" s="115"/>
      <c r="U23" s="116"/>
      <c r="V23" s="116">
        <v>273</v>
      </c>
      <c r="W23" s="116">
        <v>250</v>
      </c>
      <c r="X23" s="116">
        <v>229</v>
      </c>
      <c r="Y23" s="112">
        <v>246</v>
      </c>
      <c r="Z23" s="112">
        <v>293</v>
      </c>
      <c r="AB23" s="117">
        <f t="shared" si="2"/>
        <v>3.6938981341401916E-2</v>
      </c>
    </row>
    <row r="24" spans="1:28" x14ac:dyDescent="0.25">
      <c r="S24" s="115" t="s">
        <v>69</v>
      </c>
      <c r="T24" s="115"/>
      <c r="U24" s="116"/>
      <c r="V24" s="116">
        <v>22</v>
      </c>
      <c r="W24" s="116">
        <v>22</v>
      </c>
      <c r="X24" s="116">
        <v>17</v>
      </c>
      <c r="Y24" s="112">
        <v>19</v>
      </c>
      <c r="Z24" s="112">
        <v>18</v>
      </c>
      <c r="AB24" s="117">
        <f t="shared" si="2"/>
        <v>2.2692889561270802E-3</v>
      </c>
    </row>
    <row r="25" spans="1:28" x14ac:dyDescent="0.25">
      <c r="S25" s="115" t="s">
        <v>70</v>
      </c>
      <c r="T25" s="115"/>
      <c r="U25" s="116"/>
      <c r="V25" s="116">
        <v>190</v>
      </c>
      <c r="W25" s="116">
        <v>183</v>
      </c>
      <c r="X25" s="116">
        <v>210</v>
      </c>
      <c r="Y25" s="112">
        <v>225</v>
      </c>
      <c r="Z25" s="112">
        <v>236</v>
      </c>
      <c r="AB25" s="117">
        <f t="shared" si="2"/>
        <v>2.9752899646999495E-2</v>
      </c>
    </row>
    <row r="26" spans="1:28" x14ac:dyDescent="0.25">
      <c r="S26" s="115" t="s">
        <v>71</v>
      </c>
      <c r="T26" s="115"/>
      <c r="U26" s="116"/>
      <c r="V26" s="116">
        <v>133</v>
      </c>
      <c r="W26" s="116">
        <v>116</v>
      </c>
      <c r="X26" s="116">
        <v>121</v>
      </c>
      <c r="Y26" s="112">
        <v>101</v>
      </c>
      <c r="Z26" s="112">
        <v>99</v>
      </c>
      <c r="AB26" s="117">
        <f t="shared" si="2"/>
        <v>1.2481089258698942E-2</v>
      </c>
    </row>
    <row r="27" spans="1:28" x14ac:dyDescent="0.25">
      <c r="S27" s="115" t="s">
        <v>72</v>
      </c>
      <c r="T27" s="115"/>
      <c r="U27" s="116"/>
      <c r="V27" s="116">
        <v>318</v>
      </c>
      <c r="W27" s="116">
        <v>316</v>
      </c>
      <c r="X27" s="116">
        <v>359</v>
      </c>
      <c r="Y27" s="112">
        <v>361</v>
      </c>
      <c r="Z27" s="112">
        <v>368</v>
      </c>
      <c r="AB27" s="117">
        <f t="shared" si="2"/>
        <v>4.6394351991931419E-2</v>
      </c>
    </row>
    <row r="28" spans="1:28" x14ac:dyDescent="0.25">
      <c r="S28" s="115" t="s">
        <v>73</v>
      </c>
      <c r="T28" s="115"/>
      <c r="U28" s="116"/>
      <c r="V28" s="116">
        <v>427</v>
      </c>
      <c r="W28" s="116">
        <v>365</v>
      </c>
      <c r="X28" s="116">
        <v>396</v>
      </c>
      <c r="Y28" s="112">
        <v>404</v>
      </c>
      <c r="Z28" s="112">
        <v>448</v>
      </c>
      <c r="AB28" s="117">
        <f t="shared" si="2"/>
        <v>5.6480080685829548E-2</v>
      </c>
    </row>
    <row r="29" spans="1:28" x14ac:dyDescent="0.25">
      <c r="S29" s="115" t="s">
        <v>74</v>
      </c>
      <c r="T29" s="115"/>
      <c r="U29" s="116"/>
      <c r="V29" s="116">
        <v>284</v>
      </c>
      <c r="W29" s="116">
        <v>288</v>
      </c>
      <c r="X29" s="116">
        <v>226</v>
      </c>
      <c r="Y29" s="112">
        <v>227</v>
      </c>
      <c r="Z29" s="112">
        <v>365</v>
      </c>
      <c r="AB29" s="117">
        <f t="shared" si="2"/>
        <v>4.6016137165910236E-2</v>
      </c>
    </row>
    <row r="30" spans="1:28" x14ac:dyDescent="0.25">
      <c r="S30" s="115" t="s">
        <v>75</v>
      </c>
      <c r="T30" s="115"/>
      <c r="U30" s="116"/>
      <c r="V30" s="116">
        <v>500</v>
      </c>
      <c r="W30" s="116">
        <v>498</v>
      </c>
      <c r="X30" s="116">
        <v>555</v>
      </c>
      <c r="Y30" s="112">
        <v>544</v>
      </c>
      <c r="Z30" s="112">
        <v>566</v>
      </c>
      <c r="AB30" s="117">
        <f t="shared" si="2"/>
        <v>7.1356530509329302E-2</v>
      </c>
    </row>
    <row r="31" spans="1:28" x14ac:dyDescent="0.25">
      <c r="S31" s="115" t="s">
        <v>76</v>
      </c>
      <c r="T31" s="115"/>
      <c r="U31" s="116"/>
      <c r="V31" s="116">
        <v>571</v>
      </c>
      <c r="W31" s="116">
        <v>576</v>
      </c>
      <c r="X31" s="116">
        <v>614</v>
      </c>
      <c r="Y31" s="112">
        <v>732</v>
      </c>
      <c r="Z31" s="112">
        <v>780</v>
      </c>
      <c r="AB31" s="117">
        <f t="shared" si="2"/>
        <v>9.8335854765506811E-2</v>
      </c>
    </row>
    <row r="32" spans="1:28" ht="15.75" customHeight="1" x14ac:dyDescent="0.25">
      <c r="A32" s="61" t="str">
        <f>"Distribution of jobs per industry "&amp;"("&amp;Z2&amp;") *"</f>
        <v>Distribution of jobs per industry (2021-22)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77</v>
      </c>
      <c r="T32" s="115"/>
      <c r="U32" s="116"/>
      <c r="V32" s="116">
        <v>50</v>
      </c>
      <c r="W32" s="116">
        <v>60</v>
      </c>
      <c r="X32" s="116">
        <v>56</v>
      </c>
      <c r="Y32" s="112">
        <v>59</v>
      </c>
      <c r="Z32" s="112">
        <v>66</v>
      </c>
      <c r="AB32" s="117">
        <f t="shared" si="2"/>
        <v>8.3207261724659604E-3</v>
      </c>
    </row>
    <row r="33" spans="19:32" x14ac:dyDescent="0.25">
      <c r="S33" s="115" t="s">
        <v>78</v>
      </c>
      <c r="T33" s="115"/>
      <c r="U33" s="116"/>
      <c r="V33" s="116">
        <v>308</v>
      </c>
      <c r="W33" s="116">
        <v>295</v>
      </c>
      <c r="X33" s="116">
        <v>346</v>
      </c>
      <c r="Y33" s="112">
        <v>361</v>
      </c>
      <c r="Z33" s="112">
        <v>358</v>
      </c>
      <c r="AB33" s="117">
        <f t="shared" si="2"/>
        <v>4.5133635905194147E-2</v>
      </c>
    </row>
    <row r="34" spans="19:32" x14ac:dyDescent="0.25">
      <c r="S34" s="118" t="s">
        <v>53</v>
      </c>
      <c r="T34" s="118"/>
      <c r="U34" s="119"/>
      <c r="V34" s="119">
        <v>7299</v>
      </c>
      <c r="W34" s="119">
        <v>6788</v>
      </c>
      <c r="X34" s="119">
        <v>7231</v>
      </c>
      <c r="Y34" s="120">
        <v>7415</v>
      </c>
      <c r="Z34" s="120">
        <v>7932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4298</v>
      </c>
      <c r="W37" s="112">
        <v>4090</v>
      </c>
      <c r="X37" s="112">
        <v>4257</v>
      </c>
      <c r="Y37" s="112">
        <v>4229</v>
      </c>
      <c r="Z37" s="112">
        <v>4270</v>
      </c>
      <c r="AB37" s="132">
        <f>Z37/Z40*100</f>
        <v>81.009296148738372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783</v>
      </c>
      <c r="W38" s="112">
        <v>729</v>
      </c>
      <c r="X38" s="112">
        <v>829</v>
      </c>
      <c r="Y38" s="112">
        <v>875</v>
      </c>
      <c r="Z38" s="112">
        <v>1001</v>
      </c>
      <c r="AB38" s="132">
        <f>Z38/Z40*100</f>
        <v>18.990703851261621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5081</v>
      </c>
      <c r="W40" s="112">
        <v>4819</v>
      </c>
      <c r="X40" s="112">
        <v>5086</v>
      </c>
      <c r="Y40" s="112">
        <v>5104</v>
      </c>
      <c r="Z40" s="112">
        <v>5271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3</v>
      </c>
      <c r="W44" s="112">
        <v>13</v>
      </c>
      <c r="X44" s="112">
        <v>17</v>
      </c>
      <c r="Y44" s="112">
        <v>17</v>
      </c>
      <c r="Z44" s="112">
        <v>22</v>
      </c>
    </row>
    <row r="45" spans="19:32" x14ac:dyDescent="0.25">
      <c r="S45" s="115" t="s">
        <v>37</v>
      </c>
      <c r="T45" s="115"/>
      <c r="U45" s="112"/>
      <c r="V45" s="112">
        <v>110</v>
      </c>
      <c r="W45" s="112">
        <v>82</v>
      </c>
      <c r="X45" s="112">
        <v>87</v>
      </c>
      <c r="Y45" s="112">
        <v>121</v>
      </c>
      <c r="Z45" s="112">
        <v>117</v>
      </c>
    </row>
    <row r="46" spans="19:32" x14ac:dyDescent="0.25">
      <c r="S46" s="115" t="s">
        <v>38</v>
      </c>
      <c r="T46" s="115"/>
      <c r="U46" s="112"/>
      <c r="V46" s="112">
        <v>264</v>
      </c>
      <c r="W46" s="112">
        <v>235</v>
      </c>
      <c r="X46" s="112">
        <v>230</v>
      </c>
      <c r="Y46" s="112">
        <v>219</v>
      </c>
      <c r="Z46" s="112">
        <v>217</v>
      </c>
    </row>
    <row r="47" spans="19:32" x14ac:dyDescent="0.25">
      <c r="S47" s="115" t="s">
        <v>39</v>
      </c>
      <c r="T47" s="115"/>
      <c r="U47" s="112"/>
      <c r="V47" s="112">
        <v>288</v>
      </c>
      <c r="W47" s="112">
        <v>274</v>
      </c>
      <c r="X47" s="112">
        <v>263</v>
      </c>
      <c r="Y47" s="112">
        <v>286</v>
      </c>
      <c r="Z47" s="112">
        <v>332</v>
      </c>
    </row>
    <row r="48" spans="19:32" x14ac:dyDescent="0.25">
      <c r="S48" s="115" t="s">
        <v>40</v>
      </c>
      <c r="T48" s="115"/>
      <c r="U48" s="112"/>
      <c r="V48" s="112">
        <v>370</v>
      </c>
      <c r="W48" s="112">
        <v>303</v>
      </c>
      <c r="X48" s="112">
        <v>353</v>
      </c>
      <c r="Y48" s="112">
        <v>327</v>
      </c>
      <c r="Z48" s="112">
        <v>347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346</v>
      </c>
      <c r="W49" s="112">
        <v>337</v>
      </c>
      <c r="X49" s="112">
        <v>344</v>
      </c>
      <c r="Y49" s="112">
        <v>341</v>
      </c>
      <c r="Z49" s="112">
        <v>356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Clare and Gilbert Valleys (2021-22)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260</v>
      </c>
      <c r="W50" s="112">
        <v>279</v>
      </c>
      <c r="X50" s="112">
        <v>302</v>
      </c>
      <c r="Y50" s="112">
        <v>296</v>
      </c>
      <c r="Z50" s="112">
        <v>341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233</v>
      </c>
      <c r="W51" s="112">
        <v>217</v>
      </c>
      <c r="X51" s="112">
        <v>238</v>
      </c>
      <c r="Y51" s="112">
        <v>245</v>
      </c>
      <c r="Z51" s="112">
        <v>265</v>
      </c>
    </row>
    <row r="52" spans="1:26" ht="15" customHeight="1" x14ac:dyDescent="0.25">
      <c r="S52" s="115" t="s">
        <v>44</v>
      </c>
      <c r="T52" s="115"/>
      <c r="U52" s="112"/>
      <c r="V52" s="112">
        <v>343</v>
      </c>
      <c r="W52" s="112">
        <v>293</v>
      </c>
      <c r="X52" s="112">
        <v>303</v>
      </c>
      <c r="Y52" s="112">
        <v>270</v>
      </c>
      <c r="Z52" s="112">
        <v>237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385</v>
      </c>
      <c r="W53" s="112">
        <v>359</v>
      </c>
      <c r="X53" s="112">
        <v>373</v>
      </c>
      <c r="Y53" s="112">
        <v>363</v>
      </c>
      <c r="Z53" s="112">
        <v>364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347</v>
      </c>
      <c r="W54" s="112">
        <v>350</v>
      </c>
      <c r="X54" s="112">
        <v>385</v>
      </c>
      <c r="Y54" s="112">
        <v>371</v>
      </c>
      <c r="Z54" s="112">
        <v>407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340</v>
      </c>
      <c r="W55" s="112">
        <v>316</v>
      </c>
      <c r="X55" s="112">
        <v>329</v>
      </c>
      <c r="Y55" s="112">
        <v>316</v>
      </c>
      <c r="Z55" s="112">
        <v>350</v>
      </c>
    </row>
    <row r="56" spans="1:26" ht="15" customHeight="1" x14ac:dyDescent="0.25">
      <c r="S56" s="115" t="s">
        <v>48</v>
      </c>
      <c r="T56" s="115"/>
      <c r="U56" s="112"/>
      <c r="V56" s="112">
        <v>225</v>
      </c>
      <c r="W56" s="112">
        <v>214</v>
      </c>
      <c r="X56" s="112">
        <v>229</v>
      </c>
      <c r="Y56" s="112">
        <v>228</v>
      </c>
      <c r="Z56" s="112">
        <v>256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118</v>
      </c>
      <c r="W57" s="112">
        <v>107</v>
      </c>
      <c r="X57" s="112">
        <v>114</v>
      </c>
      <c r="Y57" s="112">
        <v>110</v>
      </c>
      <c r="Z57" s="112">
        <v>137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56</v>
      </c>
      <c r="W58" s="112">
        <v>54</v>
      </c>
      <c r="X58" s="112">
        <v>52</v>
      </c>
      <c r="Y58" s="112">
        <v>60</v>
      </c>
      <c r="Z58" s="112">
        <v>62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21</v>
      </c>
      <c r="W59" s="112">
        <v>20</v>
      </c>
      <c r="X59" s="112">
        <v>32</v>
      </c>
      <c r="Y59" s="112">
        <v>34</v>
      </c>
      <c r="Z59" s="112">
        <v>31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20</v>
      </c>
      <c r="W60" s="112">
        <v>14</v>
      </c>
      <c r="X60" s="112">
        <v>13</v>
      </c>
      <c r="Y60" s="112">
        <v>19</v>
      </c>
      <c r="Z60" s="112">
        <v>18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3720</v>
      </c>
      <c r="W61" s="112">
        <v>3462</v>
      </c>
      <c r="X61" s="112">
        <v>3672</v>
      </c>
      <c r="Y61" s="112">
        <v>3623</v>
      </c>
      <c r="Z61" s="112">
        <v>3866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8</v>
      </c>
      <c r="W63" s="112">
        <v>5</v>
      </c>
      <c r="X63" s="112">
        <v>14</v>
      </c>
      <c r="Y63" s="112">
        <v>24</v>
      </c>
      <c r="Z63" s="112">
        <v>18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85</v>
      </c>
      <c r="W64" s="112">
        <v>74</v>
      </c>
      <c r="X64" s="112">
        <v>81</v>
      </c>
      <c r="Y64" s="112">
        <v>154</v>
      </c>
      <c r="Z64" s="112">
        <v>148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Clare and Gilbert Valleys (2021-22)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211</v>
      </c>
      <c r="W65" s="112">
        <v>204</v>
      </c>
      <c r="X65" s="112">
        <v>206</v>
      </c>
      <c r="Y65" s="112">
        <v>257</v>
      </c>
      <c r="Z65" s="112">
        <v>281</v>
      </c>
    </row>
    <row r="66" spans="1:26" x14ac:dyDescent="0.25">
      <c r="S66" s="115" t="s">
        <v>39</v>
      </c>
      <c r="T66" s="115"/>
      <c r="U66" s="112"/>
      <c r="V66" s="112">
        <v>253</v>
      </c>
      <c r="W66" s="112">
        <v>224</v>
      </c>
      <c r="X66" s="112">
        <v>292</v>
      </c>
      <c r="Y66" s="112">
        <v>266</v>
      </c>
      <c r="Z66" s="112">
        <v>318</v>
      </c>
    </row>
    <row r="67" spans="1:26" x14ac:dyDescent="0.25">
      <c r="S67" s="115" t="s">
        <v>40</v>
      </c>
      <c r="T67" s="115"/>
      <c r="U67" s="112"/>
      <c r="V67" s="112">
        <v>317</v>
      </c>
      <c r="W67" s="112">
        <v>296</v>
      </c>
      <c r="X67" s="112">
        <v>285</v>
      </c>
      <c r="Y67" s="112">
        <v>303</v>
      </c>
      <c r="Z67" s="112">
        <v>317</v>
      </c>
    </row>
    <row r="68" spans="1:26" x14ac:dyDescent="0.25">
      <c r="S68" s="115" t="s">
        <v>41</v>
      </c>
      <c r="T68" s="115"/>
      <c r="U68" s="112"/>
      <c r="V68" s="112">
        <v>312</v>
      </c>
      <c r="W68" s="112">
        <v>289</v>
      </c>
      <c r="X68" s="112">
        <v>330</v>
      </c>
      <c r="Y68" s="112">
        <v>328</v>
      </c>
      <c r="Z68" s="112">
        <v>330</v>
      </c>
    </row>
    <row r="69" spans="1:26" x14ac:dyDescent="0.25">
      <c r="S69" s="115" t="s">
        <v>42</v>
      </c>
      <c r="T69" s="115"/>
      <c r="U69" s="112"/>
      <c r="V69" s="112">
        <v>289</v>
      </c>
      <c r="W69" s="112">
        <v>283</v>
      </c>
      <c r="X69" s="112">
        <v>317</v>
      </c>
      <c r="Y69" s="112">
        <v>317</v>
      </c>
      <c r="Z69" s="112">
        <v>344</v>
      </c>
    </row>
    <row r="70" spans="1:26" x14ac:dyDescent="0.25">
      <c r="S70" s="115" t="s">
        <v>43</v>
      </c>
      <c r="T70" s="115"/>
      <c r="U70" s="112"/>
      <c r="V70" s="112">
        <v>312</v>
      </c>
      <c r="W70" s="112">
        <v>311</v>
      </c>
      <c r="X70" s="112">
        <v>290</v>
      </c>
      <c r="Y70" s="112">
        <v>290</v>
      </c>
      <c r="Z70" s="112">
        <v>333</v>
      </c>
    </row>
    <row r="71" spans="1:26" x14ac:dyDescent="0.25">
      <c r="S71" s="115" t="s">
        <v>44</v>
      </c>
      <c r="T71" s="115"/>
      <c r="U71" s="112"/>
      <c r="V71" s="112">
        <v>386</v>
      </c>
      <c r="W71" s="112">
        <v>341</v>
      </c>
      <c r="X71" s="112">
        <v>360</v>
      </c>
      <c r="Y71" s="112">
        <v>367</v>
      </c>
      <c r="Z71" s="112">
        <v>402</v>
      </c>
    </row>
    <row r="72" spans="1:26" x14ac:dyDescent="0.25">
      <c r="S72" s="115" t="s">
        <v>45</v>
      </c>
      <c r="T72" s="115"/>
      <c r="U72" s="112"/>
      <c r="V72" s="112">
        <v>374</v>
      </c>
      <c r="W72" s="112">
        <v>328</v>
      </c>
      <c r="X72" s="112">
        <v>363</v>
      </c>
      <c r="Y72" s="112">
        <v>447</v>
      </c>
      <c r="Z72" s="112">
        <v>458</v>
      </c>
    </row>
    <row r="73" spans="1:26" x14ac:dyDescent="0.25">
      <c r="S73" s="115" t="s">
        <v>46</v>
      </c>
      <c r="T73" s="115"/>
      <c r="U73" s="112"/>
      <c r="V73" s="112">
        <v>414</v>
      </c>
      <c r="W73" s="112">
        <v>366</v>
      </c>
      <c r="X73" s="112">
        <v>378</v>
      </c>
      <c r="Y73" s="112">
        <v>351</v>
      </c>
      <c r="Z73" s="112">
        <v>354</v>
      </c>
    </row>
    <row r="74" spans="1:26" x14ac:dyDescent="0.25">
      <c r="S74" s="115" t="s">
        <v>47</v>
      </c>
      <c r="T74" s="115"/>
      <c r="U74" s="112"/>
      <c r="V74" s="112">
        <v>293</v>
      </c>
      <c r="W74" s="112">
        <v>291</v>
      </c>
      <c r="X74" s="112">
        <v>321</v>
      </c>
      <c r="Y74" s="112">
        <v>342</v>
      </c>
      <c r="Z74" s="112">
        <v>388</v>
      </c>
    </row>
    <row r="75" spans="1:26" x14ac:dyDescent="0.25">
      <c r="S75" s="115" t="s">
        <v>48</v>
      </c>
      <c r="T75" s="115"/>
      <c r="U75" s="112"/>
      <c r="V75" s="112">
        <v>177</v>
      </c>
      <c r="W75" s="112">
        <v>173</v>
      </c>
      <c r="X75" s="112">
        <v>169</v>
      </c>
      <c r="Y75" s="112">
        <v>183</v>
      </c>
      <c r="Z75" s="112">
        <v>192</v>
      </c>
    </row>
    <row r="76" spans="1:26" x14ac:dyDescent="0.25">
      <c r="S76" s="115" t="s">
        <v>49</v>
      </c>
      <c r="T76" s="115"/>
      <c r="U76" s="112"/>
      <c r="V76" s="112">
        <v>70</v>
      </c>
      <c r="W76" s="112">
        <v>72</v>
      </c>
      <c r="X76" s="112">
        <v>80</v>
      </c>
      <c r="Y76" s="112">
        <v>88</v>
      </c>
      <c r="Z76" s="112">
        <v>94</v>
      </c>
    </row>
    <row r="77" spans="1:26" x14ac:dyDescent="0.25">
      <c r="S77" s="115" t="s">
        <v>50</v>
      </c>
      <c r="T77" s="115"/>
      <c r="U77" s="112"/>
      <c r="V77" s="112">
        <v>47</v>
      </c>
      <c r="W77" s="112">
        <v>29</v>
      </c>
      <c r="X77" s="112">
        <v>36</v>
      </c>
      <c r="Y77" s="112">
        <v>35</v>
      </c>
      <c r="Z77" s="112">
        <v>36</v>
      </c>
    </row>
    <row r="78" spans="1:26" x14ac:dyDescent="0.25">
      <c r="S78" s="115" t="s">
        <v>51</v>
      </c>
      <c r="T78" s="115"/>
      <c r="U78" s="112"/>
      <c r="V78" s="112">
        <v>19</v>
      </c>
      <c r="W78" s="112">
        <v>17</v>
      </c>
      <c r="X78" s="112">
        <v>22</v>
      </c>
      <c r="Y78" s="112">
        <v>22</v>
      </c>
      <c r="Z78" s="112">
        <v>22</v>
      </c>
    </row>
    <row r="79" spans="1:26" x14ac:dyDescent="0.25">
      <c r="S79" s="115" t="s">
        <v>52</v>
      </c>
      <c r="T79" s="115"/>
      <c r="U79" s="112"/>
      <c r="V79" s="112">
        <v>17</v>
      </c>
      <c r="W79" s="112">
        <v>15</v>
      </c>
      <c r="X79" s="112">
        <v>9</v>
      </c>
      <c r="Y79" s="112">
        <v>14</v>
      </c>
      <c r="Z79" s="112">
        <v>16</v>
      </c>
    </row>
    <row r="80" spans="1:26" x14ac:dyDescent="0.25">
      <c r="S80" s="118" t="s">
        <v>53</v>
      </c>
      <c r="T80" s="118"/>
      <c r="U80" s="112"/>
      <c r="V80" s="112">
        <v>3581</v>
      </c>
      <c r="W80" s="112">
        <v>3325</v>
      </c>
      <c r="X80" s="112">
        <v>3561</v>
      </c>
      <c r="Y80" s="112">
        <v>3788</v>
      </c>
      <c r="Z80" s="112">
        <v>4066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Clare and Gilbert Valleys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255</v>
      </c>
      <c r="W83" s="112">
        <v>256</v>
      </c>
      <c r="X83" s="112">
        <v>272</v>
      </c>
      <c r="Y83" s="112">
        <v>285</v>
      </c>
      <c r="Z83" s="112">
        <v>279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190</v>
      </c>
      <c r="G84" s="140"/>
      <c r="H84" s="48"/>
      <c r="I84" s="48"/>
      <c r="J84" s="48"/>
      <c r="K84" s="48"/>
      <c r="L84" s="140" t="s">
        <v>0</v>
      </c>
      <c r="M84" s="140"/>
      <c r="N84" s="140" t="s">
        <v>190</v>
      </c>
      <c r="O84" s="140"/>
      <c r="S84" s="115" t="s">
        <v>57</v>
      </c>
      <c r="T84" s="115"/>
      <c r="U84" s="112"/>
      <c r="V84" s="112">
        <v>208</v>
      </c>
      <c r="W84" s="112">
        <v>225</v>
      </c>
      <c r="X84" s="112">
        <v>217</v>
      </c>
      <c r="Y84" s="112">
        <v>209</v>
      </c>
      <c r="Z84" s="112">
        <v>232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2017-18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2017-18</v>
      </c>
      <c r="O85" s="140"/>
      <c r="S85" s="115" t="s">
        <v>185</v>
      </c>
      <c r="T85" s="115"/>
      <c r="U85" s="112"/>
      <c r="V85" s="112">
        <v>404</v>
      </c>
      <c r="W85" s="112">
        <v>386</v>
      </c>
      <c r="X85" s="112">
        <v>401</v>
      </c>
      <c r="Y85" s="112">
        <v>433</v>
      </c>
      <c r="Z85" s="112">
        <v>456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7,935</v>
      </c>
      <c r="D86" s="94">
        <f t="shared" ref="D86:D91" si="4">AD4</f>
        <v>7.0128118678354667E-2</v>
      </c>
      <c r="E86" s="95">
        <f t="shared" ref="E86:E91" si="5">AD4</f>
        <v>7.0128118678354667E-2</v>
      </c>
      <c r="F86" s="94">
        <f t="shared" ref="F86:F91" si="6">AF4</f>
        <v>8.6391018619934368E-2</v>
      </c>
      <c r="G86" s="95">
        <f t="shared" ref="G86:G91" si="7">AF4</f>
        <v>8.6391018619934368E-2</v>
      </c>
      <c r="H86" s="97"/>
      <c r="I86" s="97"/>
      <c r="J86" s="139" t="str">
        <f>'State data for spotlight'!J4</f>
        <v>1,514,413</v>
      </c>
      <c r="K86" s="139"/>
      <c r="L86" s="94">
        <f>'State data for spotlight'!L4</f>
        <v>9.9608707048718825E-2</v>
      </c>
      <c r="M86" s="95">
        <f>'State data for spotlight'!L4</f>
        <v>9.9608707048718825E-2</v>
      </c>
      <c r="N86" s="94">
        <f>'State data for spotlight'!N4</f>
        <v>0.18326365128713196</v>
      </c>
      <c r="O86" s="95">
        <f>'State data for spotlight'!N4</f>
        <v>0.18326365128713196</v>
      </c>
      <c r="S86" s="115" t="s">
        <v>186</v>
      </c>
      <c r="T86" s="115"/>
      <c r="U86" s="112"/>
      <c r="V86" s="112">
        <v>67</v>
      </c>
      <c r="W86" s="112">
        <v>75</v>
      </c>
      <c r="X86" s="112">
        <v>81</v>
      </c>
      <c r="Y86" s="112">
        <v>73</v>
      </c>
      <c r="Z86" s="112">
        <v>101</v>
      </c>
    </row>
    <row r="87" spans="1:30" ht="15" customHeight="1" x14ac:dyDescent="0.25">
      <c r="A87" s="96" t="s">
        <v>4</v>
      </c>
      <c r="B87" s="49"/>
      <c r="C87" s="97" t="str">
        <f t="shared" si="3"/>
        <v>3,866</v>
      </c>
      <c r="D87" s="94">
        <f t="shared" si="4"/>
        <v>6.7071487717361267E-2</v>
      </c>
      <c r="E87" s="95">
        <f t="shared" si="5"/>
        <v>6.7071487717361267E-2</v>
      </c>
      <c r="F87" s="94">
        <f t="shared" si="6"/>
        <v>3.8968019349637117E-2</v>
      </c>
      <c r="G87" s="95">
        <f t="shared" si="7"/>
        <v>3.8968019349637117E-2</v>
      </c>
      <c r="H87" s="97"/>
      <c r="I87" s="97"/>
      <c r="J87" s="139" t="str">
        <f>'State data for spotlight'!J5</f>
        <v>761,173</v>
      </c>
      <c r="K87" s="139"/>
      <c r="L87" s="94">
        <f>'State data for spotlight'!L5</f>
        <v>8.820771036521724E-2</v>
      </c>
      <c r="M87" s="95">
        <f>'State data for spotlight'!L5</f>
        <v>8.820771036521724E-2</v>
      </c>
      <c r="N87" s="94">
        <f>'State data for spotlight'!N5</f>
        <v>0.15461673464868042</v>
      </c>
      <c r="O87" s="95">
        <f>'State data for spotlight'!N5</f>
        <v>0.15461673464868042</v>
      </c>
      <c r="S87" s="115" t="s">
        <v>187</v>
      </c>
      <c r="T87" s="115"/>
      <c r="U87" s="112"/>
      <c r="V87" s="112">
        <v>75</v>
      </c>
      <c r="W87" s="112">
        <v>66</v>
      </c>
      <c r="X87" s="112">
        <v>74</v>
      </c>
      <c r="Y87" s="112">
        <v>78</v>
      </c>
      <c r="Z87" s="112">
        <v>71</v>
      </c>
    </row>
    <row r="88" spans="1:30" ht="15" customHeight="1" x14ac:dyDescent="0.25">
      <c r="A88" s="96" t="s">
        <v>5</v>
      </c>
      <c r="B88" s="49"/>
      <c r="C88" s="97" t="str">
        <f t="shared" si="3"/>
        <v>4,064</v>
      </c>
      <c r="D88" s="94">
        <f t="shared" si="4"/>
        <v>7.2861668426610349E-2</v>
      </c>
      <c r="E88" s="95">
        <f t="shared" si="5"/>
        <v>7.2861668426610349E-2</v>
      </c>
      <c r="F88" s="94">
        <f t="shared" si="6"/>
        <v>0.1351955307262569</v>
      </c>
      <c r="G88" s="95">
        <f t="shared" si="7"/>
        <v>0.1351955307262569</v>
      </c>
      <c r="H88" s="97"/>
      <c r="I88" s="97"/>
      <c r="J88" s="139" t="str">
        <f>'State data for spotlight'!J6</f>
        <v>752,279</v>
      </c>
      <c r="K88" s="139"/>
      <c r="L88" s="94">
        <f>'State data for spotlight'!L6</f>
        <v>0.11150035312508311</v>
      </c>
      <c r="M88" s="95">
        <f>'State data for spotlight'!L6</f>
        <v>0.11150035312508311</v>
      </c>
      <c r="N88" s="94">
        <f>'State data for spotlight'!N6</f>
        <v>0.212174288554841</v>
      </c>
      <c r="O88" s="95">
        <f>'State data for spotlight'!N6</f>
        <v>0.212174288554841</v>
      </c>
      <c r="S88" s="115" t="s">
        <v>188</v>
      </c>
      <c r="T88" s="115"/>
      <c r="U88" s="112"/>
      <c r="V88" s="112">
        <v>100</v>
      </c>
      <c r="W88" s="112">
        <v>107</v>
      </c>
      <c r="X88" s="112">
        <v>118</v>
      </c>
      <c r="Y88" s="112">
        <v>116</v>
      </c>
      <c r="Z88" s="112">
        <v>115</v>
      </c>
    </row>
    <row r="89" spans="1:30" ht="15" customHeight="1" x14ac:dyDescent="0.25">
      <c r="A89" s="49" t="s">
        <v>6</v>
      </c>
      <c r="B89" s="49"/>
      <c r="C89" s="97" t="str">
        <f t="shared" si="3"/>
        <v>5,271</v>
      </c>
      <c r="D89" s="94">
        <f t="shared" si="4"/>
        <v>3.2719435736677127E-2</v>
      </c>
      <c r="E89" s="95">
        <f t="shared" si="5"/>
        <v>3.2719435736677127E-2</v>
      </c>
      <c r="F89" s="94">
        <f t="shared" si="6"/>
        <v>3.800708940527775E-2</v>
      </c>
      <c r="G89" s="95">
        <f t="shared" si="7"/>
        <v>3.800708940527775E-2</v>
      </c>
      <c r="H89" s="97"/>
      <c r="I89" s="97"/>
      <c r="J89" s="139" t="str">
        <f>'State data for spotlight'!J7</f>
        <v>1,001,542</v>
      </c>
      <c r="K89" s="139"/>
      <c r="L89" s="94">
        <f>'State data for spotlight'!L7</f>
        <v>4.4621130813623067E-2</v>
      </c>
      <c r="M89" s="95">
        <f>'State data for spotlight'!L7</f>
        <v>4.4621130813623067E-2</v>
      </c>
      <c r="N89" s="94">
        <f>'State data for spotlight'!N7</f>
        <v>9.6689701842120446E-2</v>
      </c>
      <c r="O89" s="95">
        <f>'State data for spotlight'!N7</f>
        <v>9.6689701842120446E-2</v>
      </c>
      <c r="S89" s="115" t="s">
        <v>189</v>
      </c>
      <c r="T89" s="115"/>
      <c r="U89" s="112"/>
      <c r="V89" s="112">
        <v>272</v>
      </c>
      <c r="W89" s="112">
        <v>256</v>
      </c>
      <c r="X89" s="112">
        <v>274</v>
      </c>
      <c r="Y89" s="112">
        <v>255</v>
      </c>
      <c r="Z89" s="112">
        <v>270</v>
      </c>
    </row>
    <row r="90" spans="1:30" ht="15" customHeight="1" x14ac:dyDescent="0.25">
      <c r="A90" s="49" t="s">
        <v>96</v>
      </c>
      <c r="B90" s="49"/>
      <c r="C90" s="97" t="str">
        <f t="shared" si="3"/>
        <v>$38,503</v>
      </c>
      <c r="D90" s="94">
        <f t="shared" si="4"/>
        <v>7.231372799333613E-3</v>
      </c>
      <c r="E90" s="95">
        <f t="shared" si="5"/>
        <v>7.231372799333613E-3</v>
      </c>
      <c r="F90" s="94">
        <f t="shared" si="6"/>
        <v>0.12686877744888059</v>
      </c>
      <c r="G90" s="95">
        <f t="shared" si="7"/>
        <v>0.12686877744888059</v>
      </c>
      <c r="H90" s="97"/>
      <c r="I90" s="97"/>
      <c r="J90" s="97"/>
      <c r="K90" s="97" t="str">
        <f>'State data for spotlight'!J8</f>
        <v>$45,481</v>
      </c>
      <c r="L90" s="94">
        <f>'State data for spotlight'!L8</f>
        <v>-7.6896036558571357E-4</v>
      </c>
      <c r="M90" s="95">
        <f>'State data for spotlight'!L8</f>
        <v>-7.6896036558571357E-4</v>
      </c>
      <c r="N90" s="94">
        <f>'State data for spotlight'!N8</f>
        <v>6.4433558502420718E-2</v>
      </c>
      <c r="O90" s="95">
        <f>'State data for spotlight'!N8</f>
        <v>6.4433558502420718E-2</v>
      </c>
      <c r="S90" s="115" t="s">
        <v>58</v>
      </c>
      <c r="T90" s="115"/>
      <c r="U90" s="112"/>
      <c r="V90" s="112">
        <v>483</v>
      </c>
      <c r="W90" s="112">
        <v>473</v>
      </c>
      <c r="X90" s="112">
        <v>469</v>
      </c>
      <c r="Y90" s="112">
        <v>438</v>
      </c>
      <c r="Z90" s="112">
        <v>463</v>
      </c>
    </row>
    <row r="91" spans="1:30" ht="15" customHeight="1" x14ac:dyDescent="0.25">
      <c r="A91" s="49" t="s">
        <v>7</v>
      </c>
      <c r="B91" s="49"/>
      <c r="C91" s="97" t="str">
        <f t="shared" si="3"/>
        <v>$301.5 mil</v>
      </c>
      <c r="D91" s="94">
        <f t="shared" si="4"/>
        <v>0.12257961634874959</v>
      </c>
      <c r="E91" s="95">
        <f t="shared" si="5"/>
        <v>0.12257961634874959</v>
      </c>
      <c r="F91" s="94">
        <f t="shared" si="6"/>
        <v>0.23683120323509854</v>
      </c>
      <c r="G91" s="95">
        <f t="shared" si="7"/>
        <v>0.23683120323509854</v>
      </c>
      <c r="H91" s="97"/>
      <c r="I91" s="97"/>
      <c r="J91" s="97"/>
      <c r="K91" s="97" t="str">
        <f>'State data for spotlight'!J9</f>
        <v>$63.1 bil</v>
      </c>
      <c r="L91" s="94">
        <f>'State data for spotlight'!L9</f>
        <v>8.5795971195826271E-2</v>
      </c>
      <c r="M91" s="95">
        <f>'State data for spotlight'!L9</f>
        <v>8.5795971195826271E-2</v>
      </c>
      <c r="N91" s="94">
        <f>'State data for spotlight'!N9</f>
        <v>0.25141602644572436</v>
      </c>
      <c r="O91" s="95">
        <f>'State data for spotlight'!N9</f>
        <v>0.25141602644572436</v>
      </c>
      <c r="S91" s="118" t="s">
        <v>53</v>
      </c>
      <c r="T91" s="118"/>
      <c r="U91" s="112"/>
      <c r="V91" s="112">
        <v>2655</v>
      </c>
      <c r="W91" s="112">
        <v>2511</v>
      </c>
      <c r="X91" s="112">
        <v>2627</v>
      </c>
      <c r="Y91" s="112">
        <v>2599</v>
      </c>
      <c r="Z91" s="112">
        <v>2674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191</v>
      </c>
      <c r="S93" s="115" t="s">
        <v>56</v>
      </c>
      <c r="T93" s="115"/>
      <c r="U93" s="112"/>
      <c r="V93" s="112">
        <v>150</v>
      </c>
      <c r="W93" s="112">
        <v>157</v>
      </c>
      <c r="X93" s="112">
        <v>177</v>
      </c>
      <c r="Y93" s="112">
        <v>184</v>
      </c>
      <c r="Z93" s="112">
        <v>180</v>
      </c>
    </row>
    <row r="94" spans="1:30" ht="15" customHeight="1" x14ac:dyDescent="0.25">
      <c r="A94" s="135" t="s">
        <v>192</v>
      </c>
      <c r="S94" s="115" t="s">
        <v>57</v>
      </c>
      <c r="T94" s="115"/>
      <c r="U94" s="112"/>
      <c r="V94" s="112">
        <v>420</v>
      </c>
      <c r="W94" s="112">
        <v>422</v>
      </c>
      <c r="X94" s="112">
        <v>442</v>
      </c>
      <c r="Y94" s="112">
        <v>433</v>
      </c>
      <c r="Z94" s="112">
        <v>463</v>
      </c>
    </row>
    <row r="95" spans="1:30" ht="15" customHeight="1" x14ac:dyDescent="0.25">
      <c r="A95" s="136" t="s">
        <v>266</v>
      </c>
      <c r="S95" s="115" t="s">
        <v>185</v>
      </c>
      <c r="T95" s="115"/>
      <c r="U95" s="112"/>
      <c r="V95" s="112">
        <v>86</v>
      </c>
      <c r="W95" s="112">
        <v>79</v>
      </c>
      <c r="X95" s="112">
        <v>90</v>
      </c>
      <c r="Y95" s="112">
        <v>96</v>
      </c>
      <c r="Z95" s="112">
        <v>103</v>
      </c>
    </row>
    <row r="96" spans="1:30" ht="15" customHeight="1" x14ac:dyDescent="0.25">
      <c r="A96" s="134" t="s">
        <v>258</v>
      </c>
      <c r="S96" s="115" t="s">
        <v>186</v>
      </c>
      <c r="T96" s="115"/>
      <c r="U96" s="112"/>
      <c r="V96" s="112">
        <v>346</v>
      </c>
      <c r="W96" s="112">
        <v>372</v>
      </c>
      <c r="X96" s="112">
        <v>365</v>
      </c>
      <c r="Y96" s="112">
        <v>416</v>
      </c>
      <c r="Z96" s="112">
        <v>422</v>
      </c>
    </row>
    <row r="97" spans="1:32" ht="15" customHeight="1" x14ac:dyDescent="0.25">
      <c r="A97" s="136" t="s">
        <v>269</v>
      </c>
      <c r="S97" s="115" t="s">
        <v>187</v>
      </c>
      <c r="T97" s="115"/>
      <c r="U97" s="112"/>
      <c r="V97" s="112">
        <v>359</v>
      </c>
      <c r="W97" s="112">
        <v>341</v>
      </c>
      <c r="X97" s="112">
        <v>350</v>
      </c>
      <c r="Y97" s="112">
        <v>336</v>
      </c>
      <c r="Z97" s="112">
        <v>365</v>
      </c>
    </row>
    <row r="98" spans="1:32" ht="15" customHeight="1" x14ac:dyDescent="0.25">
      <c r="A98" s="136" t="s">
        <v>275</v>
      </c>
      <c r="S98" s="115" t="s">
        <v>188</v>
      </c>
      <c r="T98" s="115"/>
      <c r="U98" s="112"/>
      <c r="V98" s="112">
        <v>224</v>
      </c>
      <c r="W98" s="112">
        <v>187</v>
      </c>
      <c r="X98" s="112">
        <v>199</v>
      </c>
      <c r="Y98" s="112">
        <v>215</v>
      </c>
      <c r="Z98" s="112">
        <v>218</v>
      </c>
    </row>
    <row r="99" spans="1:32" ht="15" customHeight="1" x14ac:dyDescent="0.25">
      <c r="S99" s="115" t="s">
        <v>189</v>
      </c>
      <c r="T99" s="115"/>
      <c r="U99" s="112"/>
      <c r="V99" s="112">
        <v>20</v>
      </c>
      <c r="W99" s="112">
        <v>26</v>
      </c>
      <c r="X99" s="112">
        <v>32</v>
      </c>
      <c r="Y99" s="112">
        <v>28</v>
      </c>
      <c r="Z99" s="112">
        <v>36</v>
      </c>
    </row>
    <row r="100" spans="1:32" ht="15" customHeight="1" x14ac:dyDescent="0.25">
      <c r="S100" s="115" t="s">
        <v>58</v>
      </c>
      <c r="T100" s="115"/>
      <c r="U100" s="112"/>
      <c r="V100" s="112">
        <v>233</v>
      </c>
      <c r="W100" s="112">
        <v>239</v>
      </c>
      <c r="X100" s="112">
        <v>249</v>
      </c>
      <c r="Y100" s="112">
        <v>242</v>
      </c>
      <c r="Z100" s="112">
        <v>230</v>
      </c>
    </row>
    <row r="101" spans="1:32" x14ac:dyDescent="0.25">
      <c r="A101" s="18"/>
      <c r="S101" s="118" t="s">
        <v>53</v>
      </c>
      <c r="T101" s="118"/>
      <c r="U101" s="112"/>
      <c r="V101" s="112">
        <v>2421</v>
      </c>
      <c r="W101" s="112">
        <v>2305</v>
      </c>
      <c r="X101" s="112">
        <v>2463</v>
      </c>
      <c r="Y101" s="112">
        <v>2504</v>
      </c>
      <c r="Z101" s="112">
        <v>2590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184</v>
      </c>
      <c r="W103" s="106" t="s">
        <v>193</v>
      </c>
      <c r="X103" s="106" t="s">
        <v>261</v>
      </c>
      <c r="Y103" s="106" t="s">
        <v>267</v>
      </c>
      <c r="Z103" s="106" t="s">
        <v>273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4796</v>
      </c>
      <c r="W104" s="112">
        <v>4652</v>
      </c>
      <c r="X104" s="112">
        <v>5050</v>
      </c>
      <c r="Y104" s="112">
        <v>5193</v>
      </c>
      <c r="Z104" s="112">
        <v>5546</v>
      </c>
      <c r="AB104" s="109" t="str">
        <f>TEXT(Z104,"###,###")</f>
        <v>5,546</v>
      </c>
      <c r="AD104" s="130">
        <f>Z104/($Z$4)*100</f>
        <v>69.892879647132958</v>
      </c>
      <c r="AF104" s="109"/>
    </row>
    <row r="105" spans="1:32" x14ac:dyDescent="0.25">
      <c r="S105" s="115" t="s">
        <v>17</v>
      </c>
      <c r="T105" s="115"/>
      <c r="U105" s="112"/>
      <c r="V105" s="112">
        <v>1076</v>
      </c>
      <c r="W105" s="112">
        <v>1043</v>
      </c>
      <c r="X105" s="112">
        <v>1057</v>
      </c>
      <c r="Y105" s="112">
        <v>1071</v>
      </c>
      <c r="Z105" s="112">
        <v>1215</v>
      </c>
      <c r="AB105" s="109" t="str">
        <f>TEXT(Z105,"###,###")</f>
        <v>1,215</v>
      </c>
      <c r="AD105" s="130">
        <f>Z105/($Z$4)*100</f>
        <v>15.311909262759924</v>
      </c>
      <c r="AF105" s="109"/>
    </row>
    <row r="106" spans="1:32" x14ac:dyDescent="0.25">
      <c r="S106" s="118" t="s">
        <v>53</v>
      </c>
      <c r="T106" s="118"/>
      <c r="U106" s="120"/>
      <c r="V106" s="120">
        <v>5872</v>
      </c>
      <c r="W106" s="120">
        <v>5695</v>
      </c>
      <c r="X106" s="120">
        <v>6107</v>
      </c>
      <c r="Y106" s="120">
        <v>6264</v>
      </c>
      <c r="Z106" s="120">
        <v>6761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1410</v>
      </c>
      <c r="W108" s="112">
        <v>1160</v>
      </c>
      <c r="X108" s="112">
        <v>1299</v>
      </c>
      <c r="Y108" s="112">
        <v>1360</v>
      </c>
      <c r="Z108" s="112">
        <v>1276</v>
      </c>
      <c r="AB108" s="109" t="str">
        <f>TEXT(Z108,"###,###")</f>
        <v>1,276</v>
      </c>
      <c r="AD108" s="130">
        <f>Z108/($Z$4)*100</f>
        <v>16.080655324511657</v>
      </c>
      <c r="AF108" s="109"/>
    </row>
    <row r="109" spans="1:32" x14ac:dyDescent="0.25">
      <c r="S109" s="115" t="s">
        <v>20</v>
      </c>
      <c r="T109" s="115"/>
      <c r="U109" s="112"/>
      <c r="V109" s="112">
        <v>1391</v>
      </c>
      <c r="W109" s="112">
        <v>1296</v>
      </c>
      <c r="X109" s="112">
        <v>1454</v>
      </c>
      <c r="Y109" s="112">
        <v>1567</v>
      </c>
      <c r="Z109" s="112">
        <v>1612</v>
      </c>
      <c r="AB109" s="109" t="str">
        <f>TEXT(Z109,"###,###")</f>
        <v>1,612</v>
      </c>
      <c r="AD109" s="130">
        <f>Z109/($Z$4)*100</f>
        <v>20.315059861373662</v>
      </c>
      <c r="AF109" s="109"/>
    </row>
    <row r="110" spans="1:32" x14ac:dyDescent="0.25">
      <c r="S110" s="115" t="s">
        <v>21</v>
      </c>
      <c r="T110" s="115"/>
      <c r="U110" s="112"/>
      <c r="V110" s="112">
        <v>1300</v>
      </c>
      <c r="W110" s="112">
        <v>1403</v>
      </c>
      <c r="X110" s="112">
        <v>1429</v>
      </c>
      <c r="Y110" s="112">
        <v>1464</v>
      </c>
      <c r="Z110" s="112">
        <v>1759</v>
      </c>
      <c r="AB110" s="109" t="str">
        <f>TEXT(Z110,"###,###")</f>
        <v>1,759</v>
      </c>
      <c r="AD110" s="130">
        <f>Z110/($Z$4)*100</f>
        <v>22.167611846250786</v>
      </c>
      <c r="AF110" s="109"/>
    </row>
    <row r="111" spans="1:32" x14ac:dyDescent="0.25">
      <c r="S111" s="115" t="s">
        <v>22</v>
      </c>
      <c r="T111" s="115"/>
      <c r="U111" s="112"/>
      <c r="V111" s="112">
        <v>1777</v>
      </c>
      <c r="W111" s="112">
        <v>1764</v>
      </c>
      <c r="X111" s="112">
        <v>1837</v>
      </c>
      <c r="Y111" s="112">
        <v>1873</v>
      </c>
      <c r="Z111" s="112">
        <v>2115</v>
      </c>
      <c r="AB111" s="109" t="str">
        <f>TEXT(Z111,"###,###")</f>
        <v>2,115</v>
      </c>
      <c r="AD111" s="130">
        <f>Z111/($Z$4)*100</f>
        <v>26.65406427221172</v>
      </c>
      <c r="AF111" s="109"/>
    </row>
    <row r="112" spans="1:32" x14ac:dyDescent="0.25">
      <c r="S112" s="118" t="s">
        <v>53</v>
      </c>
      <c r="T112" s="118"/>
      <c r="U112" s="112"/>
      <c r="V112" s="112">
        <v>7299</v>
      </c>
      <c r="W112" s="112">
        <v>6785</v>
      </c>
      <c r="X112" s="112">
        <v>7230</v>
      </c>
      <c r="Y112" s="112">
        <v>7415</v>
      </c>
      <c r="Z112" s="112">
        <v>7933</v>
      </c>
    </row>
    <row r="113" spans="19:32" x14ac:dyDescent="0.25">
      <c r="AB113" s="125" t="s">
        <v>24</v>
      </c>
      <c r="AC113" s="106"/>
      <c r="AD113" s="106" t="s">
        <v>182</v>
      </c>
      <c r="AF113" s="106" t="s">
        <v>183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45.22</v>
      </c>
      <c r="W118" s="131">
        <v>45.02</v>
      </c>
      <c r="X118" s="131">
        <v>45.25</v>
      </c>
      <c r="Y118" s="131">
        <v>45.02</v>
      </c>
      <c r="Z118" s="131">
        <v>45.15</v>
      </c>
      <c r="AB118" s="109" t="str">
        <f>TEXT(Z118,"##.0")</f>
        <v>45.2</v>
      </c>
    </row>
    <row r="120" spans="19:32" x14ac:dyDescent="0.25">
      <c r="S120" s="101" t="s">
        <v>98</v>
      </c>
      <c r="T120" s="112"/>
      <c r="U120" s="112"/>
      <c r="V120" s="112">
        <v>3608</v>
      </c>
      <c r="W120" s="112">
        <v>3519</v>
      </c>
      <c r="X120" s="112">
        <v>3660</v>
      </c>
      <c r="Y120" s="112">
        <v>3699</v>
      </c>
      <c r="Z120" s="112">
        <v>3813</v>
      </c>
      <c r="AB120" s="109" t="str">
        <f>TEXT(Z120,"###,###")</f>
        <v>3,813</v>
      </c>
    </row>
    <row r="121" spans="19:32" x14ac:dyDescent="0.25">
      <c r="S121" s="101" t="s">
        <v>99</v>
      </c>
      <c r="T121" s="112"/>
      <c r="U121" s="112"/>
      <c r="V121" s="112">
        <v>869</v>
      </c>
      <c r="W121" s="112">
        <v>747</v>
      </c>
      <c r="X121" s="112">
        <v>839</v>
      </c>
      <c r="Y121" s="112">
        <v>801</v>
      </c>
      <c r="Z121" s="112">
        <v>814</v>
      </c>
      <c r="AB121" s="109" t="str">
        <f>TEXT(Z121,"###,###")</f>
        <v>814</v>
      </c>
    </row>
    <row r="122" spans="19:32" x14ac:dyDescent="0.25">
      <c r="S122" s="101" t="s">
        <v>100</v>
      </c>
      <c r="T122" s="112"/>
      <c r="U122" s="112"/>
      <c r="V122" s="112">
        <v>603</v>
      </c>
      <c r="W122" s="112">
        <v>557</v>
      </c>
      <c r="X122" s="112">
        <v>587</v>
      </c>
      <c r="Y122" s="112">
        <v>604</v>
      </c>
      <c r="Z122" s="112">
        <v>644</v>
      </c>
      <c r="AB122" s="109" t="str">
        <f>TEXT(Z122,"###,###")</f>
        <v>644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4211</v>
      </c>
      <c r="W124" s="112">
        <v>4076</v>
      </c>
      <c r="X124" s="112">
        <v>4247</v>
      </c>
      <c r="Y124" s="112">
        <v>4303</v>
      </c>
      <c r="Z124" s="112">
        <v>4457</v>
      </c>
      <c r="AB124" s="109" t="str">
        <f>TEXT(Z124,"###,###")</f>
        <v>4,457</v>
      </c>
      <c r="AD124" s="127">
        <f>Z124/$Z$7*100</f>
        <v>84.557010055018026</v>
      </c>
    </row>
    <row r="125" spans="19:32" x14ac:dyDescent="0.25">
      <c r="S125" s="101" t="s">
        <v>102</v>
      </c>
      <c r="T125" s="112"/>
      <c r="U125" s="112"/>
      <c r="V125" s="112">
        <v>1472</v>
      </c>
      <c r="W125" s="112">
        <v>1304</v>
      </c>
      <c r="X125" s="112">
        <v>1426</v>
      </c>
      <c r="Y125" s="112">
        <v>1405</v>
      </c>
      <c r="Z125" s="112">
        <v>1458</v>
      </c>
      <c r="AB125" s="109" t="str">
        <f>TEXT(Z125,"###,###")</f>
        <v>1,458</v>
      </c>
      <c r="AD125" s="127">
        <f>Z125/$Z$7*100</f>
        <v>27.660785429709733</v>
      </c>
    </row>
    <row r="127" spans="19:32" x14ac:dyDescent="0.25">
      <c r="S127" s="101" t="s">
        <v>103</v>
      </c>
      <c r="T127" s="112"/>
      <c r="U127" s="112"/>
      <c r="V127" s="112">
        <v>2658</v>
      </c>
      <c r="W127" s="112">
        <v>2514</v>
      </c>
      <c r="X127" s="112">
        <v>2625</v>
      </c>
      <c r="Y127" s="112">
        <v>2597</v>
      </c>
      <c r="Z127" s="112">
        <v>2672</v>
      </c>
      <c r="AB127" s="109" t="str">
        <f>TEXT(Z127,"###,###")</f>
        <v>2,672</v>
      </c>
      <c r="AD127" s="127">
        <f>Z127/$Z$7*100</f>
        <v>50.692468222348694</v>
      </c>
    </row>
    <row r="128" spans="19:32" x14ac:dyDescent="0.25">
      <c r="S128" s="101" t="s">
        <v>104</v>
      </c>
      <c r="T128" s="112"/>
      <c r="U128" s="112"/>
      <c r="V128" s="112">
        <v>2420</v>
      </c>
      <c r="W128" s="112">
        <v>2309</v>
      </c>
      <c r="X128" s="112">
        <v>2463</v>
      </c>
      <c r="Y128" s="112">
        <v>2505</v>
      </c>
      <c r="Z128" s="112">
        <v>2592</v>
      </c>
      <c r="AB128" s="109" t="str">
        <f>TEXT(Z128,"###,###")</f>
        <v>2,592</v>
      </c>
      <c r="AD128" s="127">
        <f>Z128/$Z$7*100</f>
        <v>49.174729652817298</v>
      </c>
    </row>
    <row r="130" spans="19:20" x14ac:dyDescent="0.25">
      <c r="S130" s="101" t="s">
        <v>262</v>
      </c>
      <c r="T130" s="127">
        <v>72.339214570290267</v>
      </c>
    </row>
    <row r="131" spans="19:20" x14ac:dyDescent="0.25">
      <c r="S131" s="101" t="s">
        <v>263</v>
      </c>
      <c r="T131" s="127">
        <v>15.442989944981978</v>
      </c>
    </row>
    <row r="132" spans="19:20" x14ac:dyDescent="0.25">
      <c r="S132" s="101" t="s">
        <v>264</v>
      </c>
      <c r="T132" s="127">
        <v>12.217795484727755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2ED3F371-700D-4B72-B07C-93589221D20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3716AB3B-A4AC-4DF0-9EE7-F59673423FF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DEA4044A-34B1-4FFD-AA69-4F742ADB810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F05F2024-F54A-428A-B9BE-A22701AAE94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E1396C-EF2F-4BED-BEE6-FF37E1205371}">
  <sheetPr codeName="Sheet78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120</v>
      </c>
      <c r="T1" s="99"/>
      <c r="U1" s="99"/>
      <c r="V1" s="99"/>
      <c r="W1" s="99"/>
      <c r="X1" s="99"/>
      <c r="Y1" s="100" t="s">
        <v>207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184</v>
      </c>
      <c r="W2" s="103" t="s">
        <v>193</v>
      </c>
      <c r="X2" s="103" t="s">
        <v>261</v>
      </c>
      <c r="Y2" s="103" t="s">
        <v>267</v>
      </c>
      <c r="Z2" s="103" t="s">
        <v>273</v>
      </c>
      <c r="AB2" s="141" t="str">
        <f>$Z$2</f>
        <v>2021-22</v>
      </c>
      <c r="AC2" s="141"/>
      <c r="AD2" s="141"/>
      <c r="AE2" s="141"/>
      <c r="AF2" s="141"/>
    </row>
    <row r="3" spans="1:32" ht="15" customHeight="1" x14ac:dyDescent="0.25">
      <c r="A3" s="58" t="s">
        <v>272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120</v>
      </c>
      <c r="Y3" s="105" t="s">
        <v>207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10.14 Cleve, South Australia,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1529</v>
      </c>
      <c r="W4" s="108">
        <v>1324</v>
      </c>
      <c r="X4" s="108">
        <v>1357</v>
      </c>
      <c r="Y4" s="108">
        <v>1453</v>
      </c>
      <c r="Z4" s="108">
        <v>1631</v>
      </c>
      <c r="AB4" s="109" t="str">
        <f>TEXT(Z4,"###,###")</f>
        <v>1,631</v>
      </c>
      <c r="AD4" s="110">
        <f>Z4/Y4-1</f>
        <v>0.12250516173434267</v>
      </c>
      <c r="AF4" s="110">
        <f>Z4/V4-1</f>
        <v>6.671026814911718E-2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822</v>
      </c>
      <c r="W5" s="108">
        <v>709</v>
      </c>
      <c r="X5" s="108">
        <v>731</v>
      </c>
      <c r="Y5" s="108">
        <v>785</v>
      </c>
      <c r="Z5" s="108">
        <v>832</v>
      </c>
      <c r="AB5" s="109" t="str">
        <f>TEXT(Z5,"###,###")</f>
        <v>832</v>
      </c>
      <c r="AD5" s="110">
        <f t="shared" ref="AD5:AD9" si="0">Z5/Y5-1</f>
        <v>5.987261146496814E-2</v>
      </c>
      <c r="AF5" s="110">
        <f t="shared" ref="AF5:AF9" si="1">Z5/V5-1</f>
        <v>1.2165450121654597E-2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706</v>
      </c>
      <c r="W6" s="108">
        <v>609</v>
      </c>
      <c r="X6" s="108">
        <v>625</v>
      </c>
      <c r="Y6" s="108">
        <v>667</v>
      </c>
      <c r="Z6" s="108">
        <v>795</v>
      </c>
      <c r="AB6" s="109" t="str">
        <f>TEXT(Z6,"###,###")</f>
        <v>795</v>
      </c>
      <c r="AD6" s="110">
        <f t="shared" si="0"/>
        <v>0.1919040479760119</v>
      </c>
      <c r="AF6" s="110">
        <f t="shared" si="1"/>
        <v>0.1260623229461757</v>
      </c>
    </row>
    <row r="7" spans="1:32" ht="16.5" customHeight="1" thickBot="1" x14ac:dyDescent="0.3">
      <c r="A7" s="61" t="str">
        <f>"QUICK STATS for "&amp;Z2&amp;" *"</f>
        <v>QUICK STATS for 2021-22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994</v>
      </c>
      <c r="W7" s="108">
        <v>876</v>
      </c>
      <c r="X7" s="108">
        <v>925</v>
      </c>
      <c r="Y7" s="108">
        <v>971</v>
      </c>
      <c r="Z7" s="108">
        <v>996</v>
      </c>
      <c r="AB7" s="109" t="str">
        <f>TEXT(Z7,"###,###")</f>
        <v>996</v>
      </c>
      <c r="AD7" s="110">
        <f t="shared" si="0"/>
        <v>2.5746652935118464E-2</v>
      </c>
      <c r="AF7" s="110">
        <f t="shared" si="1"/>
        <v>2.012072434607548E-3</v>
      </c>
    </row>
    <row r="8" spans="1:32" ht="17.25" customHeight="1" x14ac:dyDescent="0.25">
      <c r="A8" s="62" t="s">
        <v>12</v>
      </c>
      <c r="B8" s="63"/>
      <c r="C8" s="29"/>
      <c r="D8" s="64" t="str">
        <f>AB4</f>
        <v>1,631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996</v>
      </c>
      <c r="P8" s="65"/>
      <c r="S8" s="107" t="s">
        <v>83</v>
      </c>
      <c r="T8" s="108"/>
      <c r="U8" s="108"/>
      <c r="V8" s="108">
        <v>24568</v>
      </c>
      <c r="W8" s="108">
        <v>27208.01</v>
      </c>
      <c r="X8" s="108">
        <v>29162.240000000002</v>
      </c>
      <c r="Y8" s="108">
        <v>28898</v>
      </c>
      <c r="Z8" s="108">
        <v>27633</v>
      </c>
      <c r="AB8" s="109" t="str">
        <f>TEXT(Z8,"$###,###")</f>
        <v>$27,633</v>
      </c>
      <c r="AD8" s="110">
        <f t="shared" si="0"/>
        <v>-4.377465568551453E-2</v>
      </c>
      <c r="AF8" s="110">
        <f t="shared" si="1"/>
        <v>0.12475577987626174</v>
      </c>
    </row>
    <row r="9" spans="1:32" x14ac:dyDescent="0.25">
      <c r="A9" s="30" t="s">
        <v>14</v>
      </c>
      <c r="B9" s="69"/>
      <c r="C9" s="70"/>
      <c r="D9" s="71">
        <f>AD104</f>
        <v>58.67565910484366</v>
      </c>
      <c r="E9" s="72" t="s">
        <v>84</v>
      </c>
      <c r="F9" s="24"/>
      <c r="G9" s="73" t="s">
        <v>81</v>
      </c>
      <c r="H9" s="70"/>
      <c r="I9" s="69"/>
      <c r="J9" s="70"/>
      <c r="K9" s="69"/>
      <c r="L9" s="69"/>
      <c r="M9" s="74"/>
      <c r="N9" s="70"/>
      <c r="O9" s="71">
        <f>AD127</f>
        <v>52.811244979919678</v>
      </c>
      <c r="P9" s="72" t="s">
        <v>84</v>
      </c>
      <c r="S9" s="107" t="s">
        <v>7</v>
      </c>
      <c r="T9" s="108"/>
      <c r="U9" s="108"/>
      <c r="V9" s="108">
        <v>41469642</v>
      </c>
      <c r="W9" s="108">
        <v>38301031</v>
      </c>
      <c r="X9" s="108">
        <v>31448056</v>
      </c>
      <c r="Y9" s="108">
        <v>30814033</v>
      </c>
      <c r="Z9" s="108">
        <v>52500829</v>
      </c>
      <c r="AB9" s="109" t="str">
        <f>TEXT(Z9/1000000,"$#,###.0")&amp;" mil"</f>
        <v>$52.5 mil</v>
      </c>
      <c r="AD9" s="110">
        <f t="shared" si="0"/>
        <v>0.7037960918650279</v>
      </c>
      <c r="AF9" s="110">
        <f t="shared" si="1"/>
        <v>0.26600632337264929</v>
      </c>
    </row>
    <row r="10" spans="1:32" x14ac:dyDescent="0.25">
      <c r="A10" s="30" t="s">
        <v>17</v>
      </c>
      <c r="B10" s="69"/>
      <c r="C10" s="70"/>
      <c r="D10" s="71">
        <f>AD105</f>
        <v>16.860821581851624</v>
      </c>
      <c r="E10" s="72" t="s">
        <v>84</v>
      </c>
      <c r="F10" s="24"/>
      <c r="G10" s="73" t="s">
        <v>82</v>
      </c>
      <c r="H10" s="70"/>
      <c r="I10" s="69"/>
      <c r="J10" s="70"/>
      <c r="K10" s="69"/>
      <c r="L10" s="69"/>
      <c r="M10" s="74"/>
      <c r="N10" s="70"/>
      <c r="O10" s="71">
        <f>AD128</f>
        <v>47.289156626506021</v>
      </c>
      <c r="P10" s="72" t="s">
        <v>84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85</v>
      </c>
      <c r="H11" s="77"/>
      <c r="I11" s="78"/>
      <c r="J11" s="78"/>
      <c r="K11" s="78"/>
      <c r="L11" s="78"/>
      <c r="M11" s="69"/>
      <c r="N11" s="70"/>
      <c r="O11" s="71">
        <f>T130</f>
        <v>56.827309236947784</v>
      </c>
      <c r="P11" s="72" t="s">
        <v>84</v>
      </c>
      <c r="S11" s="107" t="s">
        <v>29</v>
      </c>
      <c r="T11" s="112"/>
      <c r="U11" s="112"/>
      <c r="V11" s="112">
        <v>1099</v>
      </c>
      <c r="W11" s="112">
        <v>997</v>
      </c>
      <c r="X11" s="112">
        <v>975</v>
      </c>
      <c r="Y11" s="112">
        <v>1072</v>
      </c>
      <c r="Z11" s="112">
        <v>1203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26.405622489959839</v>
      </c>
      <c r="P12" s="72" t="s">
        <v>84</v>
      </c>
      <c r="S12" s="107" t="s">
        <v>30</v>
      </c>
      <c r="T12" s="112"/>
      <c r="U12" s="112"/>
      <c r="V12" s="112">
        <v>426</v>
      </c>
      <c r="W12" s="112">
        <v>325</v>
      </c>
      <c r="X12" s="112">
        <v>379</v>
      </c>
      <c r="Y12" s="112">
        <v>381</v>
      </c>
      <c r="Z12" s="112">
        <v>425</v>
      </c>
    </row>
    <row r="13" spans="1:32" ht="15" customHeight="1" x14ac:dyDescent="0.25">
      <c r="A13" s="30" t="s">
        <v>19</v>
      </c>
      <c r="B13" s="70"/>
      <c r="C13" s="70"/>
      <c r="D13" s="71">
        <f>AD108</f>
        <v>17.964438994481913</v>
      </c>
      <c r="E13" s="72" t="s">
        <v>84</v>
      </c>
      <c r="F13" s="24"/>
      <c r="G13" s="142" t="s">
        <v>265</v>
      </c>
      <c r="H13" s="143"/>
      <c r="I13" s="143"/>
      <c r="J13" s="143"/>
      <c r="K13" s="143"/>
      <c r="L13" s="143"/>
      <c r="M13" s="79"/>
      <c r="N13" s="70"/>
      <c r="O13" s="71">
        <f>T132</f>
        <v>16.265060240963855</v>
      </c>
      <c r="P13" s="72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19.006744328632742</v>
      </c>
      <c r="E14" s="72" t="s">
        <v>84</v>
      </c>
      <c r="F14" s="24"/>
      <c r="G14" s="76" t="s">
        <v>94</v>
      </c>
      <c r="H14" s="69"/>
      <c r="I14" s="69"/>
      <c r="J14" s="69"/>
      <c r="K14" s="75"/>
      <c r="L14" s="70"/>
      <c r="M14" s="69"/>
      <c r="N14" s="70"/>
      <c r="O14" s="75" t="str">
        <f>AB118</f>
        <v>44.0</v>
      </c>
      <c r="P14" s="72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15.08277130594727</v>
      </c>
      <c r="E15" s="72" t="s">
        <v>84</v>
      </c>
      <c r="F15" s="24"/>
      <c r="G15" s="33" t="s">
        <v>259</v>
      </c>
      <c r="H15" s="70"/>
      <c r="I15" s="70"/>
      <c r="J15" s="70"/>
      <c r="K15" s="80"/>
      <c r="L15" s="70"/>
      <c r="M15" s="70"/>
      <c r="N15" s="70"/>
      <c r="O15" s="71">
        <f>AB38</f>
        <v>20.661985957873622</v>
      </c>
      <c r="P15" s="72" t="s">
        <v>84</v>
      </c>
      <c r="S15" s="115" t="s">
        <v>60</v>
      </c>
      <c r="T15" s="115"/>
      <c r="U15" s="116"/>
      <c r="V15" s="116">
        <v>337</v>
      </c>
      <c r="W15" s="116">
        <v>288</v>
      </c>
      <c r="X15" s="116">
        <v>297</v>
      </c>
      <c r="Y15" s="112">
        <v>330</v>
      </c>
      <c r="Z15" s="112">
        <v>332</v>
      </c>
      <c r="AB15" s="117">
        <f t="shared" ref="AB15:AB34" si="2">IF(Z15="np",0,Z15/$Z$34)</f>
        <v>0.20393120393120392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23.666462293071735</v>
      </c>
      <c r="E16" s="83" t="s">
        <v>84</v>
      </c>
      <c r="F16" s="24"/>
      <c r="G16" s="84" t="s">
        <v>260</v>
      </c>
      <c r="H16" s="35"/>
      <c r="I16" s="35"/>
      <c r="J16" s="35"/>
      <c r="K16" s="36"/>
      <c r="L16" s="35"/>
      <c r="M16" s="35"/>
      <c r="N16" s="35"/>
      <c r="O16" s="82">
        <f>AB37</f>
        <v>79.338014042126375</v>
      </c>
      <c r="P16" s="37" t="s">
        <v>84</v>
      </c>
      <c r="S16" s="115" t="s">
        <v>61</v>
      </c>
      <c r="T16" s="115"/>
      <c r="U16" s="116"/>
      <c r="V16" s="116">
        <v>8</v>
      </c>
      <c r="W16" s="116">
        <v>14</v>
      </c>
      <c r="X16" s="116">
        <v>11</v>
      </c>
      <c r="Y16" s="112">
        <v>14</v>
      </c>
      <c r="Z16" s="112">
        <v>21</v>
      </c>
      <c r="AB16" s="117">
        <f t="shared" si="2"/>
        <v>1.2899262899262898E-2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43</v>
      </c>
      <c r="W17" s="116">
        <v>20</v>
      </c>
      <c r="X17" s="116">
        <v>20</v>
      </c>
      <c r="Y17" s="112">
        <v>32</v>
      </c>
      <c r="Z17" s="112">
        <v>25</v>
      </c>
      <c r="AB17" s="117">
        <f t="shared" si="2"/>
        <v>1.5356265356265357E-2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268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63</v>
      </c>
      <c r="T18" s="115"/>
      <c r="U18" s="116"/>
      <c r="V18" s="116">
        <v>11</v>
      </c>
      <c r="W18" s="116">
        <v>16</v>
      </c>
      <c r="X18" s="116">
        <v>12</v>
      </c>
      <c r="Y18" s="112">
        <v>16</v>
      </c>
      <c r="Z18" s="112">
        <v>16</v>
      </c>
      <c r="AB18" s="117">
        <f t="shared" si="2"/>
        <v>9.8280098280098278E-3</v>
      </c>
    </row>
    <row r="19" spans="1:28" x14ac:dyDescent="0.25">
      <c r="A19" s="61" t="str">
        <f>$S$1&amp;" ("&amp;$V$2&amp;" to "&amp;$Z$2&amp;")"</f>
        <v>Cleve (2017-18 to 2021-22)</v>
      </c>
      <c r="B19" s="61"/>
      <c r="C19" s="61"/>
      <c r="D19" s="61"/>
      <c r="E19" s="61"/>
      <c r="F19" s="61"/>
      <c r="G19" s="61" t="str">
        <f>$S$1&amp;" ("&amp;$V$2&amp;" to "&amp;$Z$2&amp;")"</f>
        <v>Cleve (2017-18 to 2021-22)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64</v>
      </c>
      <c r="T19" s="115"/>
      <c r="U19" s="116"/>
      <c r="V19" s="116">
        <v>49</v>
      </c>
      <c r="W19" s="116">
        <v>52</v>
      </c>
      <c r="X19" s="116">
        <v>41</v>
      </c>
      <c r="Y19" s="112">
        <v>51</v>
      </c>
      <c r="Z19" s="112">
        <v>45</v>
      </c>
      <c r="AB19" s="117">
        <f t="shared" si="2"/>
        <v>2.7641277641277641E-2</v>
      </c>
    </row>
    <row r="20" spans="1:28" x14ac:dyDescent="0.25">
      <c r="S20" s="115" t="s">
        <v>65</v>
      </c>
      <c r="T20" s="115"/>
      <c r="U20" s="116"/>
      <c r="V20" s="116">
        <v>25</v>
      </c>
      <c r="W20" s="116">
        <v>27</v>
      </c>
      <c r="X20" s="116">
        <v>30</v>
      </c>
      <c r="Y20" s="112">
        <v>32</v>
      </c>
      <c r="Z20" s="112">
        <v>27</v>
      </c>
      <c r="AB20" s="117">
        <f t="shared" si="2"/>
        <v>1.6584766584766583E-2</v>
      </c>
    </row>
    <row r="21" spans="1:28" x14ac:dyDescent="0.25">
      <c r="S21" s="115" t="s">
        <v>66</v>
      </c>
      <c r="T21" s="115"/>
      <c r="U21" s="116"/>
      <c r="V21" s="116">
        <v>140</v>
      </c>
      <c r="W21" s="116">
        <v>127</v>
      </c>
      <c r="X21" s="116">
        <v>114</v>
      </c>
      <c r="Y21" s="112">
        <v>128</v>
      </c>
      <c r="Z21" s="112">
        <v>202</v>
      </c>
      <c r="AB21" s="117">
        <f t="shared" si="2"/>
        <v>0.12407862407862408</v>
      </c>
    </row>
    <row r="22" spans="1:28" x14ac:dyDescent="0.25">
      <c r="S22" s="115" t="s">
        <v>67</v>
      </c>
      <c r="T22" s="115"/>
      <c r="U22" s="116"/>
      <c r="V22" s="116">
        <v>55</v>
      </c>
      <c r="W22" s="116">
        <v>49</v>
      </c>
      <c r="X22" s="116">
        <v>51</v>
      </c>
      <c r="Y22" s="112">
        <v>45</v>
      </c>
      <c r="Z22" s="112">
        <v>59</v>
      </c>
      <c r="AB22" s="117">
        <f t="shared" si="2"/>
        <v>3.6240786240786242E-2</v>
      </c>
    </row>
    <row r="23" spans="1:28" x14ac:dyDescent="0.25">
      <c r="S23" s="115" t="s">
        <v>68</v>
      </c>
      <c r="T23" s="115"/>
      <c r="U23" s="116"/>
      <c r="V23" s="116">
        <v>92</v>
      </c>
      <c r="W23" s="116">
        <v>77</v>
      </c>
      <c r="X23" s="116">
        <v>75</v>
      </c>
      <c r="Y23" s="112">
        <v>77</v>
      </c>
      <c r="Z23" s="112">
        <v>85</v>
      </c>
      <c r="AB23" s="117">
        <f t="shared" si="2"/>
        <v>5.2211302211302213E-2</v>
      </c>
    </row>
    <row r="24" spans="1:28" x14ac:dyDescent="0.25">
      <c r="S24" s="115" t="s">
        <v>69</v>
      </c>
      <c r="T24" s="115"/>
      <c r="U24" s="116"/>
      <c r="V24" s="116">
        <v>9</v>
      </c>
      <c r="W24" s="116">
        <v>7</v>
      </c>
      <c r="X24" s="116">
        <v>0</v>
      </c>
      <c r="Y24" s="112">
        <v>1</v>
      </c>
      <c r="Z24" s="112">
        <v>0</v>
      </c>
      <c r="AB24" s="117">
        <f t="shared" si="2"/>
        <v>0</v>
      </c>
    </row>
    <row r="25" spans="1:28" x14ac:dyDescent="0.25">
      <c r="S25" s="115" t="s">
        <v>70</v>
      </c>
      <c r="T25" s="115"/>
      <c r="U25" s="116"/>
      <c r="V25" s="116">
        <v>27</v>
      </c>
      <c r="W25" s="116">
        <v>18</v>
      </c>
      <c r="X25" s="116">
        <v>19</v>
      </c>
      <c r="Y25" s="112">
        <v>24</v>
      </c>
      <c r="Z25" s="112">
        <v>28</v>
      </c>
      <c r="AB25" s="117">
        <f t="shared" si="2"/>
        <v>1.7199017199017199E-2</v>
      </c>
    </row>
    <row r="26" spans="1:28" x14ac:dyDescent="0.25">
      <c r="S26" s="115" t="s">
        <v>71</v>
      </c>
      <c r="T26" s="115"/>
      <c r="U26" s="116"/>
      <c r="V26" s="116">
        <v>9</v>
      </c>
      <c r="W26" s="116">
        <v>11</v>
      </c>
      <c r="X26" s="116">
        <v>15</v>
      </c>
      <c r="Y26" s="112">
        <v>16</v>
      </c>
      <c r="Z26" s="112">
        <v>17</v>
      </c>
      <c r="AB26" s="117">
        <f t="shared" si="2"/>
        <v>1.0442260442260442E-2</v>
      </c>
    </row>
    <row r="27" spans="1:28" x14ac:dyDescent="0.25">
      <c r="S27" s="115" t="s">
        <v>72</v>
      </c>
      <c r="T27" s="115"/>
      <c r="U27" s="116"/>
      <c r="V27" s="116">
        <v>26</v>
      </c>
      <c r="W27" s="116">
        <v>28</v>
      </c>
      <c r="X27" s="116">
        <v>21</v>
      </c>
      <c r="Y27" s="112">
        <v>21</v>
      </c>
      <c r="Z27" s="112">
        <v>33</v>
      </c>
      <c r="AB27" s="117">
        <f t="shared" si="2"/>
        <v>2.0270270270270271E-2</v>
      </c>
    </row>
    <row r="28" spans="1:28" x14ac:dyDescent="0.25">
      <c r="S28" s="115" t="s">
        <v>73</v>
      </c>
      <c r="T28" s="115"/>
      <c r="U28" s="116"/>
      <c r="V28" s="116">
        <v>49</v>
      </c>
      <c r="W28" s="116">
        <v>52</v>
      </c>
      <c r="X28" s="116">
        <v>58</v>
      </c>
      <c r="Y28" s="112">
        <v>65</v>
      </c>
      <c r="Z28" s="112">
        <v>85</v>
      </c>
      <c r="AB28" s="117">
        <f t="shared" si="2"/>
        <v>5.2211302211302213E-2</v>
      </c>
    </row>
    <row r="29" spans="1:28" x14ac:dyDescent="0.25">
      <c r="S29" s="115" t="s">
        <v>74</v>
      </c>
      <c r="T29" s="115"/>
      <c r="U29" s="116"/>
      <c r="V29" s="116">
        <v>48</v>
      </c>
      <c r="W29" s="116">
        <v>53</v>
      </c>
      <c r="X29" s="116">
        <v>40</v>
      </c>
      <c r="Y29" s="112">
        <v>40</v>
      </c>
      <c r="Z29" s="112">
        <v>74</v>
      </c>
      <c r="AB29" s="117">
        <f t="shared" si="2"/>
        <v>4.5454545454545456E-2</v>
      </c>
    </row>
    <row r="30" spans="1:28" x14ac:dyDescent="0.25">
      <c r="S30" s="115" t="s">
        <v>75</v>
      </c>
      <c r="T30" s="115"/>
      <c r="U30" s="116"/>
      <c r="V30" s="116">
        <v>108</v>
      </c>
      <c r="W30" s="116">
        <v>104</v>
      </c>
      <c r="X30" s="116">
        <v>108</v>
      </c>
      <c r="Y30" s="112">
        <v>102</v>
      </c>
      <c r="Z30" s="112">
        <v>109</v>
      </c>
      <c r="AB30" s="117">
        <f t="shared" si="2"/>
        <v>6.6953316953316952E-2</v>
      </c>
    </row>
    <row r="31" spans="1:28" x14ac:dyDescent="0.25">
      <c r="S31" s="115" t="s">
        <v>76</v>
      </c>
      <c r="T31" s="115"/>
      <c r="U31" s="116"/>
      <c r="V31" s="116">
        <v>116</v>
      </c>
      <c r="W31" s="116">
        <v>110</v>
      </c>
      <c r="X31" s="116">
        <v>112</v>
      </c>
      <c r="Y31" s="112">
        <v>137</v>
      </c>
      <c r="Z31" s="112">
        <v>140</v>
      </c>
      <c r="AB31" s="117">
        <f t="shared" si="2"/>
        <v>8.5995085995085999E-2</v>
      </c>
    </row>
    <row r="32" spans="1:28" ht="15.75" customHeight="1" x14ac:dyDescent="0.25">
      <c r="A32" s="61" t="str">
        <f>"Distribution of jobs per industry "&amp;"("&amp;Z2&amp;") *"</f>
        <v>Distribution of jobs per industry (2021-22)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77</v>
      </c>
      <c r="T32" s="115"/>
      <c r="U32" s="116"/>
      <c r="V32" s="116">
        <v>13</v>
      </c>
      <c r="W32" s="116">
        <v>10</v>
      </c>
      <c r="X32" s="116">
        <v>4</v>
      </c>
      <c r="Y32" s="112">
        <v>10</v>
      </c>
      <c r="Z32" s="112">
        <v>4</v>
      </c>
      <c r="AB32" s="117">
        <f t="shared" si="2"/>
        <v>2.4570024570024569E-3</v>
      </c>
    </row>
    <row r="33" spans="19:32" x14ac:dyDescent="0.25">
      <c r="S33" s="115" t="s">
        <v>78</v>
      </c>
      <c r="T33" s="115"/>
      <c r="U33" s="116"/>
      <c r="V33" s="116">
        <v>60</v>
      </c>
      <c r="W33" s="116">
        <v>58</v>
      </c>
      <c r="X33" s="116">
        <v>72</v>
      </c>
      <c r="Y33" s="112">
        <v>71</v>
      </c>
      <c r="Z33" s="112">
        <v>71</v>
      </c>
      <c r="AB33" s="117">
        <f t="shared" si="2"/>
        <v>4.3611793611793612E-2</v>
      </c>
    </row>
    <row r="34" spans="19:32" x14ac:dyDescent="0.25">
      <c r="S34" s="118" t="s">
        <v>53</v>
      </c>
      <c r="T34" s="118"/>
      <c r="U34" s="119"/>
      <c r="V34" s="119">
        <v>1523</v>
      </c>
      <c r="W34" s="119">
        <v>1325</v>
      </c>
      <c r="X34" s="119">
        <v>1354</v>
      </c>
      <c r="Y34" s="120">
        <v>1453</v>
      </c>
      <c r="Z34" s="120">
        <v>1628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847</v>
      </c>
      <c r="W37" s="112">
        <v>733</v>
      </c>
      <c r="X37" s="112">
        <v>793</v>
      </c>
      <c r="Y37" s="112">
        <v>816</v>
      </c>
      <c r="Z37" s="112">
        <v>791</v>
      </c>
      <c r="AB37" s="132">
        <f>Z37/Z40*100</f>
        <v>79.338014042126375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148</v>
      </c>
      <c r="W38" s="112">
        <v>147</v>
      </c>
      <c r="X38" s="112">
        <v>134</v>
      </c>
      <c r="Y38" s="112">
        <v>157</v>
      </c>
      <c r="Z38" s="112">
        <v>206</v>
      </c>
      <c r="AB38" s="132">
        <f>Z38/Z40*100</f>
        <v>20.661985957873622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995</v>
      </c>
      <c r="W40" s="112">
        <v>880</v>
      </c>
      <c r="X40" s="112">
        <v>927</v>
      </c>
      <c r="Y40" s="112">
        <v>973</v>
      </c>
      <c r="Z40" s="112">
        <v>997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7</v>
      </c>
      <c r="W44" s="112">
        <v>5</v>
      </c>
      <c r="X44" s="112">
        <v>6</v>
      </c>
      <c r="Y44" s="112">
        <v>3</v>
      </c>
      <c r="Z44" s="112">
        <v>9</v>
      </c>
    </row>
    <row r="45" spans="19:32" x14ac:dyDescent="0.25">
      <c r="S45" s="115" t="s">
        <v>37</v>
      </c>
      <c r="T45" s="115"/>
      <c r="U45" s="112"/>
      <c r="V45" s="112">
        <v>32</v>
      </c>
      <c r="W45" s="112">
        <v>26</v>
      </c>
      <c r="X45" s="112">
        <v>21</v>
      </c>
      <c r="Y45" s="112">
        <v>40</v>
      </c>
      <c r="Z45" s="112">
        <v>24</v>
      </c>
    </row>
    <row r="46" spans="19:32" x14ac:dyDescent="0.25">
      <c r="S46" s="115" t="s">
        <v>38</v>
      </c>
      <c r="T46" s="115"/>
      <c r="U46" s="112"/>
      <c r="V46" s="112">
        <v>64</v>
      </c>
      <c r="W46" s="112">
        <v>85</v>
      </c>
      <c r="X46" s="112">
        <v>72</v>
      </c>
      <c r="Y46" s="112">
        <v>61</v>
      </c>
      <c r="Z46" s="112">
        <v>77</v>
      </c>
    </row>
    <row r="47" spans="19:32" x14ac:dyDescent="0.25">
      <c r="S47" s="115" t="s">
        <v>39</v>
      </c>
      <c r="T47" s="115"/>
      <c r="U47" s="112"/>
      <c r="V47" s="112">
        <v>42</v>
      </c>
      <c r="W47" s="112">
        <v>36</v>
      </c>
      <c r="X47" s="112">
        <v>36</v>
      </c>
      <c r="Y47" s="112">
        <v>79</v>
      </c>
      <c r="Z47" s="112">
        <v>83</v>
      </c>
    </row>
    <row r="48" spans="19:32" x14ac:dyDescent="0.25">
      <c r="S48" s="115" t="s">
        <v>40</v>
      </c>
      <c r="T48" s="115"/>
      <c r="U48" s="112"/>
      <c r="V48" s="112">
        <v>91</v>
      </c>
      <c r="W48" s="112">
        <v>52</v>
      </c>
      <c r="X48" s="112">
        <v>55</v>
      </c>
      <c r="Y48" s="112">
        <v>50</v>
      </c>
      <c r="Z48" s="112">
        <v>66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88</v>
      </c>
      <c r="W49" s="112">
        <v>82</v>
      </c>
      <c r="X49" s="112">
        <v>70</v>
      </c>
      <c r="Y49" s="112">
        <v>88</v>
      </c>
      <c r="Z49" s="112">
        <v>102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Cleve (2021-22)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92</v>
      </c>
      <c r="W50" s="112">
        <v>76</v>
      </c>
      <c r="X50" s="112">
        <v>67</v>
      </c>
      <c r="Y50" s="112">
        <v>56</v>
      </c>
      <c r="Z50" s="112">
        <v>54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34</v>
      </c>
      <c r="W51" s="112">
        <v>51</v>
      </c>
      <c r="X51" s="112">
        <v>69</v>
      </c>
      <c r="Y51" s="112">
        <v>70</v>
      </c>
      <c r="Z51" s="112">
        <v>86</v>
      </c>
    </row>
    <row r="52" spans="1:26" ht="15" customHeight="1" x14ac:dyDescent="0.25">
      <c r="S52" s="115" t="s">
        <v>44</v>
      </c>
      <c r="T52" s="115"/>
      <c r="U52" s="112"/>
      <c r="V52" s="112">
        <v>46</v>
      </c>
      <c r="W52" s="112">
        <v>35</v>
      </c>
      <c r="X52" s="112">
        <v>59</v>
      </c>
      <c r="Y52" s="112">
        <v>44</v>
      </c>
      <c r="Z52" s="112">
        <v>34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82</v>
      </c>
      <c r="W53" s="112">
        <v>68</v>
      </c>
      <c r="X53" s="112">
        <v>50</v>
      </c>
      <c r="Y53" s="112">
        <v>59</v>
      </c>
      <c r="Z53" s="112">
        <v>55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97</v>
      </c>
      <c r="W54" s="112">
        <v>86</v>
      </c>
      <c r="X54" s="112">
        <v>90</v>
      </c>
      <c r="Y54" s="112">
        <v>81</v>
      </c>
      <c r="Z54" s="112">
        <v>78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69</v>
      </c>
      <c r="W55" s="112">
        <v>50</v>
      </c>
      <c r="X55" s="112">
        <v>59</v>
      </c>
      <c r="Y55" s="112">
        <v>75</v>
      </c>
      <c r="Z55" s="112">
        <v>86</v>
      </c>
    </row>
    <row r="56" spans="1:26" ht="15" customHeight="1" x14ac:dyDescent="0.25">
      <c r="S56" s="115" t="s">
        <v>48</v>
      </c>
      <c r="T56" s="115"/>
      <c r="U56" s="112"/>
      <c r="V56" s="112">
        <v>31</v>
      </c>
      <c r="W56" s="112">
        <v>24</v>
      </c>
      <c r="X56" s="112">
        <v>43</v>
      </c>
      <c r="Y56" s="112">
        <v>42</v>
      </c>
      <c r="Z56" s="112">
        <v>46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24</v>
      </c>
      <c r="W57" s="112">
        <v>21</v>
      </c>
      <c r="X57" s="112">
        <v>20</v>
      </c>
      <c r="Y57" s="112">
        <v>19</v>
      </c>
      <c r="Z57" s="112">
        <v>19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9</v>
      </c>
      <c r="W58" s="112">
        <v>7</v>
      </c>
      <c r="X58" s="112">
        <v>10</v>
      </c>
      <c r="Y58" s="112">
        <v>15</v>
      </c>
      <c r="Z58" s="112">
        <v>10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3</v>
      </c>
      <c r="Y59" s="112">
        <v>3</v>
      </c>
      <c r="Z59" s="112">
        <v>3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0</v>
      </c>
      <c r="W60" s="112">
        <v>4</v>
      </c>
      <c r="X60" s="112">
        <v>0</v>
      </c>
      <c r="Y60" s="112">
        <v>0</v>
      </c>
      <c r="Z60" s="112">
        <v>0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823</v>
      </c>
      <c r="W61" s="112">
        <v>711</v>
      </c>
      <c r="X61" s="112">
        <v>725</v>
      </c>
      <c r="Y61" s="112">
        <v>785</v>
      </c>
      <c r="Z61" s="112">
        <v>826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8</v>
      </c>
      <c r="W63" s="112">
        <v>0</v>
      </c>
      <c r="X63" s="112">
        <v>5</v>
      </c>
      <c r="Y63" s="112">
        <v>2</v>
      </c>
      <c r="Z63" s="112">
        <v>0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19</v>
      </c>
      <c r="W64" s="112">
        <v>20</v>
      </c>
      <c r="X64" s="112">
        <v>9</v>
      </c>
      <c r="Y64" s="112">
        <v>20</v>
      </c>
      <c r="Z64" s="112">
        <v>24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Cleve (2021-22)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58</v>
      </c>
      <c r="W65" s="112">
        <v>55</v>
      </c>
      <c r="X65" s="112">
        <v>39</v>
      </c>
      <c r="Y65" s="112">
        <v>36</v>
      </c>
      <c r="Z65" s="112">
        <v>51</v>
      </c>
    </row>
    <row r="66" spans="1:26" x14ac:dyDescent="0.25">
      <c r="S66" s="115" t="s">
        <v>39</v>
      </c>
      <c r="T66" s="115"/>
      <c r="U66" s="112"/>
      <c r="V66" s="112">
        <v>68</v>
      </c>
      <c r="W66" s="112">
        <v>45</v>
      </c>
      <c r="X66" s="112">
        <v>57</v>
      </c>
      <c r="Y66" s="112">
        <v>62</v>
      </c>
      <c r="Z66" s="112">
        <v>59</v>
      </c>
    </row>
    <row r="67" spans="1:26" x14ac:dyDescent="0.25">
      <c r="S67" s="115" t="s">
        <v>40</v>
      </c>
      <c r="T67" s="115"/>
      <c r="U67" s="112"/>
      <c r="V67" s="112">
        <v>52</v>
      </c>
      <c r="W67" s="112">
        <v>58</v>
      </c>
      <c r="X67" s="112">
        <v>60</v>
      </c>
      <c r="Y67" s="112">
        <v>65</v>
      </c>
      <c r="Z67" s="112">
        <v>91</v>
      </c>
    </row>
    <row r="68" spans="1:26" x14ac:dyDescent="0.25">
      <c r="S68" s="115" t="s">
        <v>41</v>
      </c>
      <c r="T68" s="115"/>
      <c r="U68" s="112"/>
      <c r="V68" s="112">
        <v>61</v>
      </c>
      <c r="W68" s="112">
        <v>55</v>
      </c>
      <c r="X68" s="112">
        <v>62</v>
      </c>
      <c r="Y68" s="112">
        <v>56</v>
      </c>
      <c r="Z68" s="112">
        <v>85</v>
      </c>
    </row>
    <row r="69" spans="1:26" x14ac:dyDescent="0.25">
      <c r="S69" s="115" t="s">
        <v>42</v>
      </c>
      <c r="T69" s="115"/>
      <c r="U69" s="112"/>
      <c r="V69" s="112">
        <v>48</v>
      </c>
      <c r="W69" s="112">
        <v>51</v>
      </c>
      <c r="X69" s="112">
        <v>61</v>
      </c>
      <c r="Y69" s="112">
        <v>63</v>
      </c>
      <c r="Z69" s="112">
        <v>75</v>
      </c>
    </row>
    <row r="70" spans="1:26" x14ac:dyDescent="0.25">
      <c r="S70" s="115" t="s">
        <v>43</v>
      </c>
      <c r="T70" s="115"/>
      <c r="U70" s="112"/>
      <c r="V70" s="112">
        <v>72</v>
      </c>
      <c r="W70" s="112">
        <v>55</v>
      </c>
      <c r="X70" s="112">
        <v>56</v>
      </c>
      <c r="Y70" s="112">
        <v>50</v>
      </c>
      <c r="Z70" s="112">
        <v>54</v>
      </c>
    </row>
    <row r="71" spans="1:26" x14ac:dyDescent="0.25">
      <c r="S71" s="115" t="s">
        <v>44</v>
      </c>
      <c r="T71" s="115"/>
      <c r="U71" s="112"/>
      <c r="V71" s="112">
        <v>80</v>
      </c>
      <c r="W71" s="112">
        <v>68</v>
      </c>
      <c r="X71" s="112">
        <v>62</v>
      </c>
      <c r="Y71" s="112">
        <v>66</v>
      </c>
      <c r="Z71" s="112">
        <v>82</v>
      </c>
    </row>
    <row r="72" spans="1:26" x14ac:dyDescent="0.25">
      <c r="S72" s="115" t="s">
        <v>45</v>
      </c>
      <c r="T72" s="115"/>
      <c r="U72" s="112"/>
      <c r="V72" s="112">
        <v>68</v>
      </c>
      <c r="W72" s="112">
        <v>60</v>
      </c>
      <c r="X72" s="112">
        <v>61</v>
      </c>
      <c r="Y72" s="112">
        <v>68</v>
      </c>
      <c r="Z72" s="112">
        <v>67</v>
      </c>
    </row>
    <row r="73" spans="1:26" x14ac:dyDescent="0.25">
      <c r="S73" s="115" t="s">
        <v>46</v>
      </c>
      <c r="T73" s="115"/>
      <c r="U73" s="112"/>
      <c r="V73" s="112">
        <v>59</v>
      </c>
      <c r="W73" s="112">
        <v>48</v>
      </c>
      <c r="X73" s="112">
        <v>57</v>
      </c>
      <c r="Y73" s="112">
        <v>61</v>
      </c>
      <c r="Z73" s="112">
        <v>74</v>
      </c>
    </row>
    <row r="74" spans="1:26" x14ac:dyDescent="0.25">
      <c r="S74" s="115" t="s">
        <v>47</v>
      </c>
      <c r="T74" s="115"/>
      <c r="U74" s="112"/>
      <c r="V74" s="112">
        <v>51</v>
      </c>
      <c r="W74" s="112">
        <v>47</v>
      </c>
      <c r="X74" s="112">
        <v>50</v>
      </c>
      <c r="Y74" s="112">
        <v>59</v>
      </c>
      <c r="Z74" s="112">
        <v>72</v>
      </c>
    </row>
    <row r="75" spans="1:26" x14ac:dyDescent="0.25">
      <c r="S75" s="115" t="s">
        <v>48</v>
      </c>
      <c r="T75" s="115"/>
      <c r="U75" s="112"/>
      <c r="V75" s="112">
        <v>34</v>
      </c>
      <c r="W75" s="112">
        <v>22</v>
      </c>
      <c r="X75" s="112">
        <v>38</v>
      </c>
      <c r="Y75" s="112">
        <v>30</v>
      </c>
      <c r="Z75" s="112">
        <v>34</v>
      </c>
    </row>
    <row r="76" spans="1:26" x14ac:dyDescent="0.25">
      <c r="S76" s="115" t="s">
        <v>49</v>
      </c>
      <c r="T76" s="115"/>
      <c r="U76" s="112"/>
      <c r="V76" s="112">
        <v>14</v>
      </c>
      <c r="W76" s="112">
        <v>17</v>
      </c>
      <c r="X76" s="112">
        <v>13</v>
      </c>
      <c r="Y76" s="112">
        <v>19</v>
      </c>
      <c r="Z76" s="112">
        <v>19</v>
      </c>
    </row>
    <row r="77" spans="1:26" x14ac:dyDescent="0.25">
      <c r="S77" s="115" t="s">
        <v>50</v>
      </c>
      <c r="T77" s="115"/>
      <c r="U77" s="112"/>
      <c r="V77" s="112">
        <v>3</v>
      </c>
      <c r="W77" s="112">
        <v>7</v>
      </c>
      <c r="X77" s="112">
        <v>4</v>
      </c>
      <c r="Y77" s="112">
        <v>6</v>
      </c>
      <c r="Z77" s="112">
        <v>5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0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8</v>
      </c>
      <c r="W79" s="112">
        <v>3</v>
      </c>
      <c r="X79" s="112">
        <v>5</v>
      </c>
      <c r="Y79" s="112">
        <v>4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707</v>
      </c>
      <c r="W80" s="112">
        <v>614</v>
      </c>
      <c r="X80" s="112">
        <v>623</v>
      </c>
      <c r="Y80" s="112">
        <v>667</v>
      </c>
      <c r="Z80" s="112">
        <v>796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Cleve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40</v>
      </c>
      <c r="W83" s="112">
        <v>47</v>
      </c>
      <c r="X83" s="112">
        <v>37</v>
      </c>
      <c r="Y83" s="112">
        <v>49</v>
      </c>
      <c r="Z83" s="112">
        <v>48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190</v>
      </c>
      <c r="G84" s="140"/>
      <c r="H84" s="48"/>
      <c r="I84" s="48"/>
      <c r="J84" s="48"/>
      <c r="K84" s="48"/>
      <c r="L84" s="140" t="s">
        <v>0</v>
      </c>
      <c r="M84" s="140"/>
      <c r="N84" s="140" t="s">
        <v>190</v>
      </c>
      <c r="O84" s="140"/>
      <c r="S84" s="115" t="s">
        <v>57</v>
      </c>
      <c r="T84" s="115"/>
      <c r="U84" s="112"/>
      <c r="V84" s="112">
        <v>17</v>
      </c>
      <c r="W84" s="112">
        <v>18</v>
      </c>
      <c r="X84" s="112">
        <v>19</v>
      </c>
      <c r="Y84" s="112">
        <v>18</v>
      </c>
      <c r="Z84" s="112">
        <v>25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2017-18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2017-18</v>
      </c>
      <c r="O85" s="140"/>
      <c r="S85" s="115" t="s">
        <v>185</v>
      </c>
      <c r="T85" s="115"/>
      <c r="U85" s="112"/>
      <c r="V85" s="112">
        <v>83</v>
      </c>
      <c r="W85" s="112">
        <v>78</v>
      </c>
      <c r="X85" s="112">
        <v>87</v>
      </c>
      <c r="Y85" s="112">
        <v>87</v>
      </c>
      <c r="Z85" s="112">
        <v>85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1,631</v>
      </c>
      <c r="D86" s="94">
        <f t="shared" ref="D86:D91" si="4">AD4</f>
        <v>0.12250516173434267</v>
      </c>
      <c r="E86" s="95">
        <f t="shared" ref="E86:E91" si="5">AD4</f>
        <v>0.12250516173434267</v>
      </c>
      <c r="F86" s="94">
        <f t="shared" ref="F86:F91" si="6">AF4</f>
        <v>6.671026814911718E-2</v>
      </c>
      <c r="G86" s="95">
        <f t="shared" ref="G86:G91" si="7">AF4</f>
        <v>6.671026814911718E-2</v>
      </c>
      <c r="H86" s="97"/>
      <c r="I86" s="97"/>
      <c r="J86" s="139" t="str">
        <f>'State data for spotlight'!J4</f>
        <v>1,514,413</v>
      </c>
      <c r="K86" s="139"/>
      <c r="L86" s="94">
        <f>'State data for spotlight'!L4</f>
        <v>9.9608707048718825E-2</v>
      </c>
      <c r="M86" s="95">
        <f>'State data for spotlight'!L4</f>
        <v>9.9608707048718825E-2</v>
      </c>
      <c r="N86" s="94">
        <f>'State data for spotlight'!N4</f>
        <v>0.18326365128713196</v>
      </c>
      <c r="O86" s="95">
        <f>'State data for spotlight'!N4</f>
        <v>0.18326365128713196</v>
      </c>
      <c r="S86" s="115" t="s">
        <v>186</v>
      </c>
      <c r="T86" s="115"/>
      <c r="U86" s="112"/>
      <c r="V86" s="112">
        <v>3</v>
      </c>
      <c r="W86" s="112">
        <v>3</v>
      </c>
      <c r="X86" s="112">
        <v>6</v>
      </c>
      <c r="Y86" s="112">
        <v>5</v>
      </c>
      <c r="Z86" s="112">
        <v>4</v>
      </c>
    </row>
    <row r="87" spans="1:30" ht="15" customHeight="1" x14ac:dyDescent="0.25">
      <c r="A87" s="96" t="s">
        <v>4</v>
      </c>
      <c r="B87" s="49"/>
      <c r="C87" s="97" t="str">
        <f t="shared" si="3"/>
        <v>832</v>
      </c>
      <c r="D87" s="94">
        <f t="shared" si="4"/>
        <v>5.987261146496814E-2</v>
      </c>
      <c r="E87" s="95">
        <f t="shared" si="5"/>
        <v>5.987261146496814E-2</v>
      </c>
      <c r="F87" s="94">
        <f t="shared" si="6"/>
        <v>1.2165450121654597E-2</v>
      </c>
      <c r="G87" s="95">
        <f t="shared" si="7"/>
        <v>1.2165450121654597E-2</v>
      </c>
      <c r="H87" s="97"/>
      <c r="I87" s="97"/>
      <c r="J87" s="139" t="str">
        <f>'State data for spotlight'!J5</f>
        <v>761,173</v>
      </c>
      <c r="K87" s="139"/>
      <c r="L87" s="94">
        <f>'State data for spotlight'!L5</f>
        <v>8.820771036521724E-2</v>
      </c>
      <c r="M87" s="95">
        <f>'State data for spotlight'!L5</f>
        <v>8.820771036521724E-2</v>
      </c>
      <c r="N87" s="94">
        <f>'State data for spotlight'!N5</f>
        <v>0.15461673464868042</v>
      </c>
      <c r="O87" s="95">
        <f>'State data for spotlight'!N5</f>
        <v>0.15461673464868042</v>
      </c>
      <c r="S87" s="115" t="s">
        <v>187</v>
      </c>
      <c r="T87" s="115"/>
      <c r="U87" s="112"/>
      <c r="V87" s="112">
        <v>17</v>
      </c>
      <c r="W87" s="112">
        <v>11</v>
      </c>
      <c r="X87" s="112">
        <v>11</v>
      </c>
      <c r="Y87" s="112">
        <v>16</v>
      </c>
      <c r="Z87" s="112">
        <v>18</v>
      </c>
    </row>
    <row r="88" spans="1:30" ht="15" customHeight="1" x14ac:dyDescent="0.25">
      <c r="A88" s="96" t="s">
        <v>5</v>
      </c>
      <c r="B88" s="49"/>
      <c r="C88" s="97" t="str">
        <f t="shared" si="3"/>
        <v>795</v>
      </c>
      <c r="D88" s="94">
        <f t="shared" si="4"/>
        <v>0.1919040479760119</v>
      </c>
      <c r="E88" s="95">
        <f t="shared" si="5"/>
        <v>0.1919040479760119</v>
      </c>
      <c r="F88" s="94">
        <f t="shared" si="6"/>
        <v>0.1260623229461757</v>
      </c>
      <c r="G88" s="95">
        <f t="shared" si="7"/>
        <v>0.1260623229461757</v>
      </c>
      <c r="H88" s="97"/>
      <c r="I88" s="97"/>
      <c r="J88" s="139" t="str">
        <f>'State data for spotlight'!J6</f>
        <v>752,279</v>
      </c>
      <c r="K88" s="139"/>
      <c r="L88" s="94">
        <f>'State data for spotlight'!L6</f>
        <v>0.11150035312508311</v>
      </c>
      <c r="M88" s="95">
        <f>'State data for spotlight'!L6</f>
        <v>0.11150035312508311</v>
      </c>
      <c r="N88" s="94">
        <f>'State data for spotlight'!N6</f>
        <v>0.212174288554841</v>
      </c>
      <c r="O88" s="95">
        <f>'State data for spotlight'!N6</f>
        <v>0.212174288554841</v>
      </c>
      <c r="S88" s="115" t="s">
        <v>188</v>
      </c>
      <c r="T88" s="115"/>
      <c r="U88" s="112"/>
      <c r="V88" s="112">
        <v>18</v>
      </c>
      <c r="W88" s="112">
        <v>17</v>
      </c>
      <c r="X88" s="112">
        <v>14</v>
      </c>
      <c r="Y88" s="112">
        <v>16</v>
      </c>
      <c r="Z88" s="112">
        <v>12</v>
      </c>
    </row>
    <row r="89" spans="1:30" ht="15" customHeight="1" x14ac:dyDescent="0.25">
      <c r="A89" s="49" t="s">
        <v>6</v>
      </c>
      <c r="B89" s="49"/>
      <c r="C89" s="97" t="str">
        <f t="shared" si="3"/>
        <v>996</v>
      </c>
      <c r="D89" s="94">
        <f t="shared" si="4"/>
        <v>2.5746652935118464E-2</v>
      </c>
      <c r="E89" s="95">
        <f t="shared" si="5"/>
        <v>2.5746652935118464E-2</v>
      </c>
      <c r="F89" s="94">
        <f t="shared" si="6"/>
        <v>2.012072434607548E-3</v>
      </c>
      <c r="G89" s="95">
        <f t="shared" si="7"/>
        <v>2.012072434607548E-3</v>
      </c>
      <c r="H89" s="97"/>
      <c r="I89" s="97"/>
      <c r="J89" s="139" t="str">
        <f>'State data for spotlight'!J7</f>
        <v>1,001,542</v>
      </c>
      <c r="K89" s="139"/>
      <c r="L89" s="94">
        <f>'State data for spotlight'!L7</f>
        <v>4.4621130813623067E-2</v>
      </c>
      <c r="M89" s="95">
        <f>'State data for spotlight'!L7</f>
        <v>4.4621130813623067E-2</v>
      </c>
      <c r="N89" s="94">
        <f>'State data for spotlight'!N7</f>
        <v>9.6689701842120446E-2</v>
      </c>
      <c r="O89" s="95">
        <f>'State data for spotlight'!N7</f>
        <v>9.6689701842120446E-2</v>
      </c>
      <c r="S89" s="115" t="s">
        <v>189</v>
      </c>
      <c r="T89" s="115"/>
      <c r="U89" s="112"/>
      <c r="V89" s="112">
        <v>49</v>
      </c>
      <c r="W89" s="112">
        <v>42</v>
      </c>
      <c r="X89" s="112">
        <v>50</v>
      </c>
      <c r="Y89" s="112">
        <v>54</v>
      </c>
      <c r="Z89" s="112">
        <v>50</v>
      </c>
    </row>
    <row r="90" spans="1:30" ht="15" customHeight="1" x14ac:dyDescent="0.25">
      <c r="A90" s="49" t="s">
        <v>96</v>
      </c>
      <c r="B90" s="49"/>
      <c r="C90" s="97" t="str">
        <f t="shared" si="3"/>
        <v>$27,633</v>
      </c>
      <c r="D90" s="94">
        <f t="shared" si="4"/>
        <v>-4.377465568551453E-2</v>
      </c>
      <c r="E90" s="95">
        <f t="shared" si="5"/>
        <v>-4.377465568551453E-2</v>
      </c>
      <c r="F90" s="94">
        <f t="shared" si="6"/>
        <v>0.12475577987626174</v>
      </c>
      <c r="G90" s="95">
        <f t="shared" si="7"/>
        <v>0.12475577987626174</v>
      </c>
      <c r="H90" s="97"/>
      <c r="I90" s="97"/>
      <c r="J90" s="97"/>
      <c r="K90" s="97" t="str">
        <f>'State data for spotlight'!J8</f>
        <v>$45,481</v>
      </c>
      <c r="L90" s="94">
        <f>'State data for spotlight'!L8</f>
        <v>-7.6896036558571357E-4</v>
      </c>
      <c r="M90" s="95">
        <f>'State data for spotlight'!L8</f>
        <v>-7.6896036558571357E-4</v>
      </c>
      <c r="N90" s="94">
        <f>'State data for spotlight'!N8</f>
        <v>6.4433558502420718E-2</v>
      </c>
      <c r="O90" s="95">
        <f>'State data for spotlight'!N8</f>
        <v>6.4433558502420718E-2</v>
      </c>
      <c r="S90" s="115" t="s">
        <v>58</v>
      </c>
      <c r="T90" s="115"/>
      <c r="U90" s="112"/>
      <c r="V90" s="112">
        <v>85</v>
      </c>
      <c r="W90" s="112">
        <v>65</v>
      </c>
      <c r="X90" s="112">
        <v>62</v>
      </c>
      <c r="Y90" s="112">
        <v>72</v>
      </c>
      <c r="Z90" s="112">
        <v>75</v>
      </c>
    </row>
    <row r="91" spans="1:30" ht="15" customHeight="1" x14ac:dyDescent="0.25">
      <c r="A91" s="49" t="s">
        <v>7</v>
      </c>
      <c r="B91" s="49"/>
      <c r="C91" s="97" t="str">
        <f t="shared" si="3"/>
        <v>$52.5 mil</v>
      </c>
      <c r="D91" s="94">
        <f t="shared" si="4"/>
        <v>0.7037960918650279</v>
      </c>
      <c r="E91" s="95">
        <f t="shared" si="5"/>
        <v>0.7037960918650279</v>
      </c>
      <c r="F91" s="94">
        <f t="shared" si="6"/>
        <v>0.26600632337264929</v>
      </c>
      <c r="G91" s="95">
        <f t="shared" si="7"/>
        <v>0.26600632337264929</v>
      </c>
      <c r="H91" s="97"/>
      <c r="I91" s="97"/>
      <c r="J91" s="97"/>
      <c r="K91" s="97" t="str">
        <f>'State data for spotlight'!J9</f>
        <v>$63.1 bil</v>
      </c>
      <c r="L91" s="94">
        <f>'State data for spotlight'!L9</f>
        <v>8.5795971195826271E-2</v>
      </c>
      <c r="M91" s="95">
        <f>'State data for spotlight'!L9</f>
        <v>8.5795971195826271E-2</v>
      </c>
      <c r="N91" s="94">
        <f>'State data for spotlight'!N9</f>
        <v>0.25141602644572436</v>
      </c>
      <c r="O91" s="95">
        <f>'State data for spotlight'!N9</f>
        <v>0.25141602644572436</v>
      </c>
      <c r="S91" s="118" t="s">
        <v>53</v>
      </c>
      <c r="T91" s="118"/>
      <c r="U91" s="112"/>
      <c r="V91" s="112">
        <v>528</v>
      </c>
      <c r="W91" s="112">
        <v>462</v>
      </c>
      <c r="X91" s="112">
        <v>496</v>
      </c>
      <c r="Y91" s="112">
        <v>516</v>
      </c>
      <c r="Z91" s="112">
        <v>524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191</v>
      </c>
      <c r="S93" s="115" t="s">
        <v>56</v>
      </c>
      <c r="T93" s="115"/>
      <c r="U93" s="112"/>
      <c r="V93" s="112">
        <v>18</v>
      </c>
      <c r="W93" s="112">
        <v>19</v>
      </c>
      <c r="X93" s="112">
        <v>19</v>
      </c>
      <c r="Y93" s="112">
        <v>18</v>
      </c>
      <c r="Z93" s="112">
        <v>21</v>
      </c>
    </row>
    <row r="94" spans="1:30" ht="15" customHeight="1" x14ac:dyDescent="0.25">
      <c r="A94" s="135" t="s">
        <v>192</v>
      </c>
      <c r="S94" s="115" t="s">
        <v>57</v>
      </c>
      <c r="T94" s="115"/>
      <c r="U94" s="112"/>
      <c r="V94" s="112">
        <v>75</v>
      </c>
      <c r="W94" s="112">
        <v>70</v>
      </c>
      <c r="X94" s="112">
        <v>76</v>
      </c>
      <c r="Y94" s="112">
        <v>77</v>
      </c>
      <c r="Z94" s="112">
        <v>76</v>
      </c>
    </row>
    <row r="95" spans="1:30" ht="15" customHeight="1" x14ac:dyDescent="0.25">
      <c r="A95" s="136" t="s">
        <v>266</v>
      </c>
      <c r="S95" s="115" t="s">
        <v>185</v>
      </c>
      <c r="T95" s="115"/>
      <c r="U95" s="112"/>
      <c r="V95" s="112">
        <v>11</v>
      </c>
      <c r="W95" s="112">
        <v>15</v>
      </c>
      <c r="X95" s="112">
        <v>12</v>
      </c>
      <c r="Y95" s="112">
        <v>18</v>
      </c>
      <c r="Z95" s="112">
        <v>16</v>
      </c>
    </row>
    <row r="96" spans="1:30" ht="15" customHeight="1" x14ac:dyDescent="0.25">
      <c r="A96" s="134" t="s">
        <v>258</v>
      </c>
      <c r="S96" s="115" t="s">
        <v>186</v>
      </c>
      <c r="T96" s="115"/>
      <c r="U96" s="112"/>
      <c r="V96" s="112">
        <v>70</v>
      </c>
      <c r="W96" s="112">
        <v>66</v>
      </c>
      <c r="X96" s="112">
        <v>68</v>
      </c>
      <c r="Y96" s="112">
        <v>79</v>
      </c>
      <c r="Z96" s="112">
        <v>79</v>
      </c>
    </row>
    <row r="97" spans="1:32" ht="15" customHeight="1" x14ac:dyDescent="0.25">
      <c r="A97" s="136" t="s">
        <v>269</v>
      </c>
      <c r="S97" s="115" t="s">
        <v>187</v>
      </c>
      <c r="T97" s="115"/>
      <c r="U97" s="112"/>
      <c r="V97" s="112">
        <v>61</v>
      </c>
      <c r="W97" s="112">
        <v>60</v>
      </c>
      <c r="X97" s="112">
        <v>56</v>
      </c>
      <c r="Y97" s="112">
        <v>60</v>
      </c>
      <c r="Z97" s="112">
        <v>74</v>
      </c>
    </row>
    <row r="98" spans="1:32" ht="15" customHeight="1" x14ac:dyDescent="0.25">
      <c r="A98" s="136" t="s">
        <v>275</v>
      </c>
      <c r="S98" s="115" t="s">
        <v>188</v>
      </c>
      <c r="T98" s="115"/>
      <c r="U98" s="112"/>
      <c r="V98" s="112">
        <v>38</v>
      </c>
      <c r="W98" s="112">
        <v>30</v>
      </c>
      <c r="X98" s="112">
        <v>32</v>
      </c>
      <c r="Y98" s="112">
        <v>26</v>
      </c>
      <c r="Z98" s="112">
        <v>29</v>
      </c>
    </row>
    <row r="99" spans="1:32" ht="15" customHeight="1" x14ac:dyDescent="0.25">
      <c r="S99" s="115" t="s">
        <v>189</v>
      </c>
      <c r="T99" s="115"/>
      <c r="U99" s="112"/>
      <c r="V99" s="112">
        <v>8</v>
      </c>
      <c r="W99" s="112">
        <v>8</v>
      </c>
      <c r="X99" s="112">
        <v>4</v>
      </c>
      <c r="Y99" s="112">
        <v>7</v>
      </c>
      <c r="Z99" s="112">
        <v>7</v>
      </c>
    </row>
    <row r="100" spans="1:32" ht="15" customHeight="1" x14ac:dyDescent="0.25">
      <c r="S100" s="115" t="s">
        <v>58</v>
      </c>
      <c r="T100" s="115"/>
      <c r="U100" s="112"/>
      <c r="V100" s="112">
        <v>43</v>
      </c>
      <c r="W100" s="112">
        <v>34</v>
      </c>
      <c r="X100" s="112">
        <v>39</v>
      </c>
      <c r="Y100" s="112">
        <v>36</v>
      </c>
      <c r="Z100" s="112">
        <v>46</v>
      </c>
    </row>
    <row r="101" spans="1:32" x14ac:dyDescent="0.25">
      <c r="A101" s="18"/>
      <c r="S101" s="118" t="s">
        <v>53</v>
      </c>
      <c r="T101" s="118"/>
      <c r="U101" s="112"/>
      <c r="V101" s="112">
        <v>464</v>
      </c>
      <c r="W101" s="112">
        <v>411</v>
      </c>
      <c r="X101" s="112">
        <v>432</v>
      </c>
      <c r="Y101" s="112">
        <v>454</v>
      </c>
      <c r="Z101" s="112">
        <v>470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184</v>
      </c>
      <c r="W103" s="106" t="s">
        <v>193</v>
      </c>
      <c r="X103" s="106" t="s">
        <v>261</v>
      </c>
      <c r="Y103" s="106" t="s">
        <v>267</v>
      </c>
      <c r="Z103" s="106" t="s">
        <v>273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813</v>
      </c>
      <c r="W104" s="112">
        <v>774</v>
      </c>
      <c r="X104" s="112">
        <v>778</v>
      </c>
      <c r="Y104" s="112">
        <v>840</v>
      </c>
      <c r="Z104" s="112">
        <v>957</v>
      </c>
      <c r="AB104" s="109" t="str">
        <f>TEXT(Z104,"###,###")</f>
        <v>957</v>
      </c>
      <c r="AD104" s="130">
        <f>Z104/($Z$4)*100</f>
        <v>58.67565910484366</v>
      </c>
      <c r="AF104" s="109"/>
    </row>
    <row r="105" spans="1:32" x14ac:dyDescent="0.25">
      <c r="S105" s="115" t="s">
        <v>17</v>
      </c>
      <c r="T105" s="115"/>
      <c r="U105" s="112"/>
      <c r="V105" s="112">
        <v>247</v>
      </c>
      <c r="W105" s="112">
        <v>237</v>
      </c>
      <c r="X105" s="112">
        <v>241</v>
      </c>
      <c r="Y105" s="112">
        <v>251</v>
      </c>
      <c r="Z105" s="112">
        <v>275</v>
      </c>
      <c r="AB105" s="109" t="str">
        <f>TEXT(Z105,"###,###")</f>
        <v>275</v>
      </c>
      <c r="AD105" s="130">
        <f>Z105/($Z$4)*100</f>
        <v>16.860821581851624</v>
      </c>
      <c r="AF105" s="109"/>
    </row>
    <row r="106" spans="1:32" x14ac:dyDescent="0.25">
      <c r="S106" s="118" t="s">
        <v>53</v>
      </c>
      <c r="T106" s="118"/>
      <c r="U106" s="120"/>
      <c r="V106" s="120">
        <v>1060</v>
      </c>
      <c r="W106" s="120">
        <v>1011</v>
      </c>
      <c r="X106" s="120">
        <v>1019</v>
      </c>
      <c r="Y106" s="120">
        <v>1091</v>
      </c>
      <c r="Z106" s="120">
        <v>1232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306</v>
      </c>
      <c r="W108" s="112">
        <v>216</v>
      </c>
      <c r="X108" s="112">
        <v>246</v>
      </c>
      <c r="Y108" s="112">
        <v>294</v>
      </c>
      <c r="Z108" s="112">
        <v>293</v>
      </c>
      <c r="AB108" s="109" t="str">
        <f>TEXT(Z108,"###,###")</f>
        <v>293</v>
      </c>
      <c r="AD108" s="130">
        <f>Z108/($Z$4)*100</f>
        <v>17.964438994481913</v>
      </c>
      <c r="AF108" s="109"/>
    </row>
    <row r="109" spans="1:32" x14ac:dyDescent="0.25">
      <c r="S109" s="115" t="s">
        <v>20</v>
      </c>
      <c r="T109" s="115"/>
      <c r="U109" s="112"/>
      <c r="V109" s="112">
        <v>216</v>
      </c>
      <c r="W109" s="112">
        <v>219</v>
      </c>
      <c r="X109" s="112">
        <v>196</v>
      </c>
      <c r="Y109" s="112">
        <v>221</v>
      </c>
      <c r="Z109" s="112">
        <v>310</v>
      </c>
      <c r="AB109" s="109" t="str">
        <f>TEXT(Z109,"###,###")</f>
        <v>310</v>
      </c>
      <c r="AD109" s="130">
        <f>Z109/($Z$4)*100</f>
        <v>19.006744328632742</v>
      </c>
      <c r="AF109" s="109"/>
    </row>
    <row r="110" spans="1:32" x14ac:dyDescent="0.25">
      <c r="S110" s="115" t="s">
        <v>21</v>
      </c>
      <c r="T110" s="115"/>
      <c r="U110" s="112"/>
      <c r="V110" s="112">
        <v>222</v>
      </c>
      <c r="W110" s="112">
        <v>226</v>
      </c>
      <c r="X110" s="112">
        <v>242</v>
      </c>
      <c r="Y110" s="112">
        <v>240</v>
      </c>
      <c r="Z110" s="112">
        <v>246</v>
      </c>
      <c r="AB110" s="109" t="str">
        <f>TEXT(Z110,"###,###")</f>
        <v>246</v>
      </c>
      <c r="AD110" s="130">
        <f>Z110/($Z$4)*100</f>
        <v>15.08277130594727</v>
      </c>
      <c r="AF110" s="109"/>
    </row>
    <row r="111" spans="1:32" x14ac:dyDescent="0.25">
      <c r="S111" s="115" t="s">
        <v>22</v>
      </c>
      <c r="T111" s="115"/>
      <c r="U111" s="112"/>
      <c r="V111" s="112">
        <v>314</v>
      </c>
      <c r="W111" s="112">
        <v>327</v>
      </c>
      <c r="X111" s="112">
        <v>308</v>
      </c>
      <c r="Y111" s="112">
        <v>336</v>
      </c>
      <c r="Z111" s="112">
        <v>386</v>
      </c>
      <c r="AB111" s="109" t="str">
        <f>TEXT(Z111,"###,###")</f>
        <v>386</v>
      </c>
      <c r="AD111" s="130">
        <f>Z111/($Z$4)*100</f>
        <v>23.666462293071735</v>
      </c>
      <c r="AF111" s="109"/>
    </row>
    <row r="112" spans="1:32" x14ac:dyDescent="0.25">
      <c r="S112" s="118" t="s">
        <v>53</v>
      </c>
      <c r="T112" s="118"/>
      <c r="U112" s="112"/>
      <c r="V112" s="112">
        <v>1528</v>
      </c>
      <c r="W112" s="112">
        <v>1321</v>
      </c>
      <c r="X112" s="112">
        <v>1353</v>
      </c>
      <c r="Y112" s="112">
        <v>1453</v>
      </c>
      <c r="Z112" s="112">
        <v>1630</v>
      </c>
    </row>
    <row r="113" spans="19:32" x14ac:dyDescent="0.25">
      <c r="AB113" s="125" t="s">
        <v>24</v>
      </c>
      <c r="AC113" s="106"/>
      <c r="AD113" s="106" t="s">
        <v>182</v>
      </c>
      <c r="AF113" s="106" t="s">
        <v>183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44.66</v>
      </c>
      <c r="W118" s="131">
        <v>43.43</v>
      </c>
      <c r="X118" s="131">
        <v>44.35</v>
      </c>
      <c r="Y118" s="131">
        <v>44.3</v>
      </c>
      <c r="Z118" s="131">
        <v>43.95</v>
      </c>
      <c r="AB118" s="109" t="str">
        <f>TEXT(Z118,"##.0")</f>
        <v>44.0</v>
      </c>
    </row>
    <row r="120" spans="19:32" x14ac:dyDescent="0.25">
      <c r="S120" s="101" t="s">
        <v>98</v>
      </c>
      <c r="T120" s="112"/>
      <c r="U120" s="112"/>
      <c r="V120" s="112">
        <v>561</v>
      </c>
      <c r="W120" s="112">
        <v>556</v>
      </c>
      <c r="X120" s="112">
        <v>549</v>
      </c>
      <c r="Y120" s="112">
        <v>587</v>
      </c>
      <c r="Z120" s="112">
        <v>566</v>
      </c>
      <c r="AB120" s="109" t="str">
        <f>TEXT(Z120,"###,###")</f>
        <v>566</v>
      </c>
    </row>
    <row r="121" spans="19:32" x14ac:dyDescent="0.25">
      <c r="S121" s="101" t="s">
        <v>99</v>
      </c>
      <c r="T121" s="112"/>
      <c r="U121" s="112"/>
      <c r="V121" s="112">
        <v>279</v>
      </c>
      <c r="W121" s="112">
        <v>208</v>
      </c>
      <c r="X121" s="112">
        <v>257</v>
      </c>
      <c r="Y121" s="112">
        <v>253</v>
      </c>
      <c r="Z121" s="112">
        <v>263</v>
      </c>
      <c r="AB121" s="109" t="str">
        <f>TEXT(Z121,"###,###")</f>
        <v>263</v>
      </c>
    </row>
    <row r="122" spans="19:32" x14ac:dyDescent="0.25">
      <c r="S122" s="101" t="s">
        <v>100</v>
      </c>
      <c r="T122" s="112"/>
      <c r="U122" s="112"/>
      <c r="V122" s="112">
        <v>149</v>
      </c>
      <c r="W122" s="112">
        <v>112</v>
      </c>
      <c r="X122" s="112">
        <v>121</v>
      </c>
      <c r="Y122" s="112">
        <v>126</v>
      </c>
      <c r="Z122" s="112">
        <v>162</v>
      </c>
      <c r="AB122" s="109" t="str">
        <f>TEXT(Z122,"###,###")</f>
        <v>162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710</v>
      </c>
      <c r="W124" s="112">
        <v>668</v>
      </c>
      <c r="X124" s="112">
        <v>670</v>
      </c>
      <c r="Y124" s="112">
        <v>713</v>
      </c>
      <c r="Z124" s="112">
        <v>728</v>
      </c>
      <c r="AB124" s="109" t="str">
        <f>TEXT(Z124,"###,###")</f>
        <v>728</v>
      </c>
      <c r="AD124" s="127">
        <f>Z124/$Z$7*100</f>
        <v>73.092369477911646</v>
      </c>
    </row>
    <row r="125" spans="19:32" x14ac:dyDescent="0.25">
      <c r="S125" s="101" t="s">
        <v>102</v>
      </c>
      <c r="T125" s="112"/>
      <c r="U125" s="112"/>
      <c r="V125" s="112">
        <v>428</v>
      </c>
      <c r="W125" s="112">
        <v>320</v>
      </c>
      <c r="X125" s="112">
        <v>378</v>
      </c>
      <c r="Y125" s="112">
        <v>379</v>
      </c>
      <c r="Z125" s="112">
        <v>425</v>
      </c>
      <c r="AB125" s="109" t="str">
        <f>TEXT(Z125,"###,###")</f>
        <v>425</v>
      </c>
      <c r="AD125" s="127">
        <f>Z125/$Z$7*100</f>
        <v>42.670682730923694</v>
      </c>
    </row>
    <row r="127" spans="19:32" x14ac:dyDescent="0.25">
      <c r="S127" s="101" t="s">
        <v>103</v>
      </c>
      <c r="T127" s="112"/>
      <c r="U127" s="112"/>
      <c r="V127" s="112">
        <v>529</v>
      </c>
      <c r="W127" s="112">
        <v>468</v>
      </c>
      <c r="X127" s="112">
        <v>497</v>
      </c>
      <c r="Y127" s="112">
        <v>515</v>
      </c>
      <c r="Z127" s="112">
        <v>526</v>
      </c>
      <c r="AB127" s="109" t="str">
        <f>TEXT(Z127,"###,###")</f>
        <v>526</v>
      </c>
      <c r="AD127" s="127">
        <f>Z127/$Z$7*100</f>
        <v>52.811244979919678</v>
      </c>
    </row>
    <row r="128" spans="19:32" x14ac:dyDescent="0.25">
      <c r="S128" s="101" t="s">
        <v>104</v>
      </c>
      <c r="T128" s="112"/>
      <c r="U128" s="112"/>
      <c r="V128" s="112">
        <v>461</v>
      </c>
      <c r="W128" s="112">
        <v>409</v>
      </c>
      <c r="X128" s="112">
        <v>433</v>
      </c>
      <c r="Y128" s="112">
        <v>455</v>
      </c>
      <c r="Z128" s="112">
        <v>471</v>
      </c>
      <c r="AB128" s="109" t="str">
        <f>TEXT(Z128,"###,###")</f>
        <v>471</v>
      </c>
      <c r="AD128" s="127">
        <f>Z128/$Z$7*100</f>
        <v>47.289156626506021</v>
      </c>
    </row>
    <row r="130" spans="19:20" x14ac:dyDescent="0.25">
      <c r="S130" s="101" t="s">
        <v>262</v>
      </c>
      <c r="T130" s="127">
        <v>56.827309236947784</v>
      </c>
    </row>
    <row r="131" spans="19:20" x14ac:dyDescent="0.25">
      <c r="S131" s="101" t="s">
        <v>263</v>
      </c>
      <c r="T131" s="127">
        <v>26.405622489959839</v>
      </c>
    </row>
    <row r="132" spans="19:20" x14ac:dyDescent="0.25">
      <c r="S132" s="101" t="s">
        <v>264</v>
      </c>
      <c r="T132" s="127">
        <v>16.265060240963855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FC8000EC-85EE-484F-9889-634BA25AEA5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E0033231-3A2D-437A-B19F-56CB1A3EB15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BC3A4326-DDA2-48D7-8153-365BE4E561C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635F65BA-E27D-4AFD-99C3-5FAC5DCF6D8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1F4EF0-E9EE-4CDF-99DB-8442546B5B05}">
  <sheetPr codeName="Sheet79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121</v>
      </c>
      <c r="T1" s="99"/>
      <c r="U1" s="99"/>
      <c r="V1" s="99"/>
      <c r="W1" s="99"/>
      <c r="X1" s="99"/>
      <c r="Y1" s="100" t="s">
        <v>208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184</v>
      </c>
      <c r="W2" s="103" t="s">
        <v>193</v>
      </c>
      <c r="X2" s="103" t="s">
        <v>261</v>
      </c>
      <c r="Y2" s="103" t="s">
        <v>267</v>
      </c>
      <c r="Z2" s="103" t="s">
        <v>273</v>
      </c>
      <c r="AB2" s="141" t="str">
        <f>$Z$2</f>
        <v>2021-22</v>
      </c>
      <c r="AC2" s="141"/>
      <c r="AD2" s="141"/>
      <c r="AE2" s="141"/>
      <c r="AF2" s="141"/>
    </row>
    <row r="3" spans="1:32" ht="15" customHeight="1" x14ac:dyDescent="0.25">
      <c r="A3" s="58" t="s">
        <v>272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121</v>
      </c>
      <c r="Y3" s="105" t="s">
        <v>208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10.15 Coober Pedy, South Australia,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1210</v>
      </c>
      <c r="W4" s="108">
        <v>975</v>
      </c>
      <c r="X4" s="108">
        <v>1125</v>
      </c>
      <c r="Y4" s="108">
        <v>1268</v>
      </c>
      <c r="Z4" s="108">
        <v>1374</v>
      </c>
      <c r="AB4" s="109" t="str">
        <f>TEXT(Z4,"###,###")</f>
        <v>1,374</v>
      </c>
      <c r="AD4" s="110">
        <f>Z4/Y4-1</f>
        <v>8.3596214511040934E-2</v>
      </c>
      <c r="AF4" s="110">
        <f>Z4/V4-1</f>
        <v>0.13553719008264453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621</v>
      </c>
      <c r="W5" s="108">
        <v>471</v>
      </c>
      <c r="X5" s="108">
        <v>562</v>
      </c>
      <c r="Y5" s="108">
        <v>629</v>
      </c>
      <c r="Z5" s="108">
        <v>712</v>
      </c>
      <c r="AB5" s="109" t="str">
        <f>TEXT(Z5,"###,###")</f>
        <v>712</v>
      </c>
      <c r="AD5" s="110">
        <f t="shared" ref="AD5:AD9" si="0">Z5/Y5-1</f>
        <v>0.13195548489666131</v>
      </c>
      <c r="AF5" s="110">
        <f t="shared" ref="AF5:AF9" si="1">Z5/V5-1</f>
        <v>0.14653784219001609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585</v>
      </c>
      <c r="W6" s="108">
        <v>498</v>
      </c>
      <c r="X6" s="108">
        <v>563</v>
      </c>
      <c r="Y6" s="108">
        <v>639</v>
      </c>
      <c r="Z6" s="108">
        <v>664</v>
      </c>
      <c r="AB6" s="109" t="str">
        <f>TEXT(Z6,"###,###")</f>
        <v>664</v>
      </c>
      <c r="AD6" s="110">
        <f t="shared" si="0"/>
        <v>3.9123630672926346E-2</v>
      </c>
      <c r="AF6" s="110">
        <f t="shared" si="1"/>
        <v>0.13504273504273501</v>
      </c>
    </row>
    <row r="7" spans="1:32" ht="16.5" customHeight="1" thickBot="1" x14ac:dyDescent="0.3">
      <c r="A7" s="61" t="str">
        <f>"QUICK STATS for "&amp;Z2&amp;" *"</f>
        <v>QUICK STATS for 2021-22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819</v>
      </c>
      <c r="W7" s="108">
        <v>667</v>
      </c>
      <c r="X7" s="108">
        <v>790</v>
      </c>
      <c r="Y7" s="108">
        <v>808</v>
      </c>
      <c r="Z7" s="108">
        <v>842</v>
      </c>
      <c r="AB7" s="109" t="str">
        <f>TEXT(Z7,"###,###")</f>
        <v>842</v>
      </c>
      <c r="AD7" s="110">
        <f t="shared" si="0"/>
        <v>4.2079207920792117E-2</v>
      </c>
      <c r="AF7" s="110">
        <f t="shared" si="1"/>
        <v>2.8083028083027983E-2</v>
      </c>
    </row>
    <row r="8" spans="1:32" ht="17.25" customHeight="1" x14ac:dyDescent="0.25">
      <c r="A8" s="62" t="s">
        <v>12</v>
      </c>
      <c r="B8" s="63"/>
      <c r="C8" s="29"/>
      <c r="D8" s="64" t="str">
        <f>AB4</f>
        <v>1,374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842</v>
      </c>
      <c r="P8" s="65"/>
      <c r="S8" s="107" t="s">
        <v>83</v>
      </c>
      <c r="T8" s="108"/>
      <c r="U8" s="108"/>
      <c r="V8" s="108">
        <v>38046.550000000003</v>
      </c>
      <c r="W8" s="108">
        <v>39263.57</v>
      </c>
      <c r="X8" s="108">
        <v>42057.77</v>
      </c>
      <c r="Y8" s="108">
        <v>40473.5</v>
      </c>
      <c r="Z8" s="108">
        <v>35977.14</v>
      </c>
      <c r="AB8" s="109" t="str">
        <f>TEXT(Z8,"$###,###")</f>
        <v>$35,977</v>
      </c>
      <c r="AD8" s="110">
        <f t="shared" si="0"/>
        <v>-0.11109392565505827</v>
      </c>
      <c r="AF8" s="110">
        <f t="shared" si="1"/>
        <v>-5.4391528272602963E-2</v>
      </c>
    </row>
    <row r="9" spans="1:32" x14ac:dyDescent="0.25">
      <c r="A9" s="30" t="s">
        <v>14</v>
      </c>
      <c r="B9" s="69"/>
      <c r="C9" s="70"/>
      <c r="D9" s="71">
        <f>AD104</f>
        <v>68.486171761280929</v>
      </c>
      <c r="E9" s="72" t="s">
        <v>84</v>
      </c>
      <c r="F9" s="24"/>
      <c r="G9" s="73" t="s">
        <v>81</v>
      </c>
      <c r="H9" s="70"/>
      <c r="I9" s="69"/>
      <c r="J9" s="70"/>
      <c r="K9" s="69"/>
      <c r="L9" s="69"/>
      <c r="M9" s="74"/>
      <c r="N9" s="70"/>
      <c r="O9" s="71">
        <f>AD127</f>
        <v>52.850356294536816</v>
      </c>
      <c r="P9" s="72" t="s">
        <v>84</v>
      </c>
      <c r="S9" s="107" t="s">
        <v>7</v>
      </c>
      <c r="T9" s="108"/>
      <c r="U9" s="108"/>
      <c r="V9" s="108">
        <v>35513372</v>
      </c>
      <c r="W9" s="108">
        <v>31274350</v>
      </c>
      <c r="X9" s="108">
        <v>36325289</v>
      </c>
      <c r="Y9" s="108">
        <v>40733015</v>
      </c>
      <c r="Z9" s="108">
        <v>42340574</v>
      </c>
      <c r="AB9" s="109" t="str">
        <f>TEXT(Z9/1000000,"$#,###.0")&amp;" mil"</f>
        <v>$42.3 mil</v>
      </c>
      <c r="AD9" s="110">
        <f t="shared" si="0"/>
        <v>3.9465750325626603E-2</v>
      </c>
      <c r="AF9" s="110">
        <f t="shared" si="1"/>
        <v>0.19224313590948228</v>
      </c>
    </row>
    <row r="10" spans="1:32" x14ac:dyDescent="0.25">
      <c r="A10" s="30" t="s">
        <v>17</v>
      </c>
      <c r="B10" s="69"/>
      <c r="C10" s="70"/>
      <c r="D10" s="71">
        <f>AD105</f>
        <v>24.308588064046578</v>
      </c>
      <c r="E10" s="72" t="s">
        <v>84</v>
      </c>
      <c r="F10" s="24"/>
      <c r="G10" s="73" t="s">
        <v>82</v>
      </c>
      <c r="H10" s="70"/>
      <c r="I10" s="69"/>
      <c r="J10" s="70"/>
      <c r="K10" s="69"/>
      <c r="L10" s="69"/>
      <c r="M10" s="74"/>
      <c r="N10" s="70"/>
      <c r="O10" s="71">
        <f>AD128</f>
        <v>47.50593824228028</v>
      </c>
      <c r="P10" s="72" t="s">
        <v>84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85</v>
      </c>
      <c r="H11" s="77"/>
      <c r="I11" s="78"/>
      <c r="J11" s="78"/>
      <c r="K11" s="78"/>
      <c r="L11" s="78"/>
      <c r="M11" s="69"/>
      <c r="N11" s="70"/>
      <c r="O11" s="71">
        <f>T130</f>
        <v>81.353919239904997</v>
      </c>
      <c r="P11" s="72" t="s">
        <v>84</v>
      </c>
      <c r="S11" s="107" t="s">
        <v>29</v>
      </c>
      <c r="T11" s="112"/>
      <c r="U11" s="112"/>
      <c r="V11" s="112">
        <v>1039</v>
      </c>
      <c r="W11" s="112">
        <v>857</v>
      </c>
      <c r="X11" s="112">
        <v>960</v>
      </c>
      <c r="Y11" s="112">
        <v>1110</v>
      </c>
      <c r="Z11" s="112">
        <v>1212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10.213776722090261</v>
      </c>
      <c r="P12" s="72" t="s">
        <v>84</v>
      </c>
      <c r="S12" s="107" t="s">
        <v>30</v>
      </c>
      <c r="T12" s="112"/>
      <c r="U12" s="112"/>
      <c r="V12" s="112">
        <v>167</v>
      </c>
      <c r="W12" s="112">
        <v>116</v>
      </c>
      <c r="X12" s="112">
        <v>165</v>
      </c>
      <c r="Y12" s="112">
        <v>158</v>
      </c>
      <c r="Z12" s="112">
        <v>158</v>
      </c>
    </row>
    <row r="13" spans="1:32" ht="15" customHeight="1" x14ac:dyDescent="0.25">
      <c r="A13" s="30" t="s">
        <v>19</v>
      </c>
      <c r="B13" s="70"/>
      <c r="C13" s="70"/>
      <c r="D13" s="71">
        <f>AD108</f>
        <v>14.264919941775837</v>
      </c>
      <c r="E13" s="72" t="s">
        <v>84</v>
      </c>
      <c r="F13" s="24"/>
      <c r="G13" s="142" t="s">
        <v>265</v>
      </c>
      <c r="H13" s="143"/>
      <c r="I13" s="143"/>
      <c r="J13" s="143"/>
      <c r="K13" s="143"/>
      <c r="L13" s="143"/>
      <c r="M13" s="79"/>
      <c r="N13" s="70"/>
      <c r="O13" s="71">
        <f>T132</f>
        <v>8.6698337292161511</v>
      </c>
      <c r="P13" s="72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14.919941775836973</v>
      </c>
      <c r="E14" s="72" t="s">
        <v>84</v>
      </c>
      <c r="F14" s="24"/>
      <c r="G14" s="76" t="s">
        <v>94</v>
      </c>
      <c r="H14" s="69"/>
      <c r="I14" s="69"/>
      <c r="J14" s="69"/>
      <c r="K14" s="75"/>
      <c r="L14" s="70"/>
      <c r="M14" s="69"/>
      <c r="N14" s="70"/>
      <c r="O14" s="75" t="str">
        <f>AB118</f>
        <v>43.7</v>
      </c>
      <c r="P14" s="72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39.665211062590977</v>
      </c>
      <c r="E15" s="72" t="s">
        <v>84</v>
      </c>
      <c r="F15" s="24"/>
      <c r="G15" s="33" t="s">
        <v>259</v>
      </c>
      <c r="H15" s="70"/>
      <c r="I15" s="70"/>
      <c r="J15" s="70"/>
      <c r="K15" s="80"/>
      <c r="L15" s="70"/>
      <c r="M15" s="70"/>
      <c r="N15" s="70"/>
      <c r="O15" s="71">
        <f>AB38</f>
        <v>22.657176749703439</v>
      </c>
      <c r="P15" s="72" t="s">
        <v>84</v>
      </c>
      <c r="S15" s="115" t="s">
        <v>60</v>
      </c>
      <c r="T15" s="115"/>
      <c r="U15" s="116"/>
      <c r="V15" s="116">
        <v>42</v>
      </c>
      <c r="W15" s="116">
        <v>14</v>
      </c>
      <c r="X15" s="116">
        <v>26</v>
      </c>
      <c r="Y15" s="112">
        <v>26</v>
      </c>
      <c r="Z15" s="112">
        <v>31</v>
      </c>
      <c r="AB15" s="117">
        <f t="shared" ref="AB15:AB34" si="2">IF(Z15="np",0,Z15/$Z$34)</f>
        <v>2.2627737226277374E-2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23.362445414847162</v>
      </c>
      <c r="E16" s="83" t="s">
        <v>84</v>
      </c>
      <c r="F16" s="24"/>
      <c r="G16" s="84" t="s">
        <v>260</v>
      </c>
      <c r="H16" s="35"/>
      <c r="I16" s="35"/>
      <c r="J16" s="35"/>
      <c r="K16" s="36"/>
      <c r="L16" s="35"/>
      <c r="M16" s="35"/>
      <c r="N16" s="35"/>
      <c r="O16" s="82">
        <f>AB37</f>
        <v>77.342823250296561</v>
      </c>
      <c r="P16" s="37" t="s">
        <v>84</v>
      </c>
      <c r="S16" s="115" t="s">
        <v>61</v>
      </c>
      <c r="T16" s="115"/>
      <c r="U16" s="116"/>
      <c r="V16" s="116">
        <v>38</v>
      </c>
      <c r="W16" s="116">
        <v>27</v>
      </c>
      <c r="X16" s="116">
        <v>42</v>
      </c>
      <c r="Y16" s="112">
        <v>62</v>
      </c>
      <c r="Z16" s="112">
        <v>70</v>
      </c>
      <c r="AB16" s="117">
        <f t="shared" si="2"/>
        <v>5.1094890510948905E-2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12</v>
      </c>
      <c r="W17" s="116">
        <v>10</v>
      </c>
      <c r="X17" s="116">
        <v>8</v>
      </c>
      <c r="Y17" s="112">
        <v>11</v>
      </c>
      <c r="Z17" s="112">
        <v>6</v>
      </c>
      <c r="AB17" s="117">
        <f t="shared" si="2"/>
        <v>4.3795620437956208E-3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268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63</v>
      </c>
      <c r="T18" s="115"/>
      <c r="U18" s="116"/>
      <c r="V18" s="116">
        <v>8</v>
      </c>
      <c r="W18" s="116">
        <v>10</v>
      </c>
      <c r="X18" s="116">
        <v>4</v>
      </c>
      <c r="Y18" s="112">
        <v>3</v>
      </c>
      <c r="Z18" s="112">
        <v>0</v>
      </c>
      <c r="AB18" s="117">
        <f t="shared" si="2"/>
        <v>0</v>
      </c>
    </row>
    <row r="19" spans="1:28" x14ac:dyDescent="0.25">
      <c r="A19" s="61" t="str">
        <f>$S$1&amp;" ("&amp;$V$2&amp;" to "&amp;$Z$2&amp;")"</f>
        <v>Coober Pedy (2017-18 to 2021-22)</v>
      </c>
      <c r="B19" s="61"/>
      <c r="C19" s="61"/>
      <c r="D19" s="61"/>
      <c r="E19" s="61"/>
      <c r="F19" s="61"/>
      <c r="G19" s="61" t="str">
        <f>$S$1&amp;" ("&amp;$V$2&amp;" to "&amp;$Z$2&amp;")"</f>
        <v>Coober Pedy (2017-18 to 2021-22)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64</v>
      </c>
      <c r="T19" s="115"/>
      <c r="U19" s="116"/>
      <c r="V19" s="116">
        <v>70</v>
      </c>
      <c r="W19" s="116">
        <v>55</v>
      </c>
      <c r="X19" s="116">
        <v>64</v>
      </c>
      <c r="Y19" s="112">
        <v>53</v>
      </c>
      <c r="Z19" s="112">
        <v>58</v>
      </c>
      <c r="AB19" s="117">
        <f t="shared" si="2"/>
        <v>4.2335766423357665E-2</v>
      </c>
    </row>
    <row r="20" spans="1:28" x14ac:dyDescent="0.25">
      <c r="S20" s="115" t="s">
        <v>65</v>
      </c>
      <c r="T20" s="115"/>
      <c r="U20" s="116"/>
      <c r="V20" s="116">
        <v>29</v>
      </c>
      <c r="W20" s="116">
        <v>40</v>
      </c>
      <c r="X20" s="116">
        <v>17</v>
      </c>
      <c r="Y20" s="112">
        <v>17</v>
      </c>
      <c r="Z20" s="112">
        <v>19</v>
      </c>
      <c r="AB20" s="117">
        <f t="shared" si="2"/>
        <v>1.3868613138686132E-2</v>
      </c>
    </row>
    <row r="21" spans="1:28" x14ac:dyDescent="0.25">
      <c r="S21" s="115" t="s">
        <v>66</v>
      </c>
      <c r="T21" s="115"/>
      <c r="U21" s="116"/>
      <c r="V21" s="116">
        <v>141</v>
      </c>
      <c r="W21" s="116">
        <v>101</v>
      </c>
      <c r="X21" s="116">
        <v>128</v>
      </c>
      <c r="Y21" s="112">
        <v>144</v>
      </c>
      <c r="Z21" s="112">
        <v>144</v>
      </c>
      <c r="AB21" s="117">
        <f t="shared" si="2"/>
        <v>0.10510948905109489</v>
      </c>
    </row>
    <row r="22" spans="1:28" x14ac:dyDescent="0.25">
      <c r="S22" s="115" t="s">
        <v>67</v>
      </c>
      <c r="T22" s="115"/>
      <c r="U22" s="116"/>
      <c r="V22" s="116">
        <v>231</v>
      </c>
      <c r="W22" s="116">
        <v>187</v>
      </c>
      <c r="X22" s="116">
        <v>188</v>
      </c>
      <c r="Y22" s="112">
        <v>224</v>
      </c>
      <c r="Z22" s="112">
        <v>191</v>
      </c>
      <c r="AB22" s="117">
        <f t="shared" si="2"/>
        <v>0.13941605839416057</v>
      </c>
    </row>
    <row r="23" spans="1:28" x14ac:dyDescent="0.25">
      <c r="S23" s="115" t="s">
        <v>68</v>
      </c>
      <c r="T23" s="115"/>
      <c r="U23" s="116"/>
      <c r="V23" s="116">
        <v>36</v>
      </c>
      <c r="W23" s="116">
        <v>24</v>
      </c>
      <c r="X23" s="116">
        <v>33</v>
      </c>
      <c r="Y23" s="112">
        <v>37</v>
      </c>
      <c r="Z23" s="112">
        <v>37</v>
      </c>
      <c r="AB23" s="117">
        <f t="shared" si="2"/>
        <v>2.7007299270072994E-2</v>
      </c>
    </row>
    <row r="24" spans="1:28" x14ac:dyDescent="0.25">
      <c r="S24" s="115" t="s">
        <v>69</v>
      </c>
      <c r="T24" s="115"/>
      <c r="U24" s="116"/>
      <c r="V24" s="116">
        <v>0</v>
      </c>
      <c r="W24" s="116">
        <v>0</v>
      </c>
      <c r="X24" s="116">
        <v>19</v>
      </c>
      <c r="Y24" s="112">
        <v>15</v>
      </c>
      <c r="Z24" s="112">
        <v>79</v>
      </c>
      <c r="AB24" s="117">
        <f t="shared" si="2"/>
        <v>5.7664233576642333E-2</v>
      </c>
    </row>
    <row r="25" spans="1:28" x14ac:dyDescent="0.25">
      <c r="S25" s="115" t="s">
        <v>70</v>
      </c>
      <c r="T25" s="115"/>
      <c r="U25" s="116"/>
      <c r="V25" s="116">
        <v>20</v>
      </c>
      <c r="W25" s="116">
        <v>12</v>
      </c>
      <c r="X25" s="116">
        <v>13</v>
      </c>
      <c r="Y25" s="112">
        <v>20</v>
      </c>
      <c r="Z25" s="112">
        <v>14</v>
      </c>
      <c r="AB25" s="117">
        <f t="shared" si="2"/>
        <v>1.0218978102189781E-2</v>
      </c>
    </row>
    <row r="26" spans="1:28" x14ac:dyDescent="0.25">
      <c r="S26" s="115" t="s">
        <v>71</v>
      </c>
      <c r="T26" s="115"/>
      <c r="U26" s="116"/>
      <c r="V26" s="116">
        <v>8</v>
      </c>
      <c r="W26" s="116">
        <v>16</v>
      </c>
      <c r="X26" s="116">
        <v>23</v>
      </c>
      <c r="Y26" s="112">
        <v>21</v>
      </c>
      <c r="Z26" s="112">
        <v>27</v>
      </c>
      <c r="AB26" s="117">
        <f t="shared" si="2"/>
        <v>1.9708029197080291E-2</v>
      </c>
    </row>
    <row r="27" spans="1:28" x14ac:dyDescent="0.25">
      <c r="S27" s="115" t="s">
        <v>72</v>
      </c>
      <c r="T27" s="115"/>
      <c r="U27" s="116"/>
      <c r="V27" s="116">
        <v>19</v>
      </c>
      <c r="W27" s="116">
        <v>17</v>
      </c>
      <c r="X27" s="116">
        <v>18</v>
      </c>
      <c r="Y27" s="112">
        <v>31</v>
      </c>
      <c r="Z27" s="112">
        <v>25</v>
      </c>
      <c r="AB27" s="117">
        <f t="shared" si="2"/>
        <v>1.824817518248175E-2</v>
      </c>
    </row>
    <row r="28" spans="1:28" x14ac:dyDescent="0.25">
      <c r="S28" s="115" t="s">
        <v>73</v>
      </c>
      <c r="T28" s="115"/>
      <c r="U28" s="116"/>
      <c r="V28" s="116">
        <v>54</v>
      </c>
      <c r="W28" s="116">
        <v>53</v>
      </c>
      <c r="X28" s="116">
        <v>101</v>
      </c>
      <c r="Y28" s="112">
        <v>109</v>
      </c>
      <c r="Z28" s="112">
        <v>134</v>
      </c>
      <c r="AB28" s="117">
        <f t="shared" si="2"/>
        <v>9.7810218978102187E-2</v>
      </c>
    </row>
    <row r="29" spans="1:28" x14ac:dyDescent="0.25">
      <c r="S29" s="115" t="s">
        <v>74</v>
      </c>
      <c r="T29" s="115"/>
      <c r="U29" s="116"/>
      <c r="V29" s="116">
        <v>127</v>
      </c>
      <c r="W29" s="116">
        <v>120</v>
      </c>
      <c r="X29" s="116">
        <v>118</v>
      </c>
      <c r="Y29" s="112">
        <v>116</v>
      </c>
      <c r="Z29" s="112">
        <v>120</v>
      </c>
      <c r="AB29" s="117">
        <f t="shared" si="2"/>
        <v>8.7591240875912413E-2</v>
      </c>
    </row>
    <row r="30" spans="1:28" x14ac:dyDescent="0.25">
      <c r="S30" s="115" t="s">
        <v>75</v>
      </c>
      <c r="T30" s="115"/>
      <c r="U30" s="116"/>
      <c r="V30" s="116">
        <v>77</v>
      </c>
      <c r="W30" s="116">
        <v>62</v>
      </c>
      <c r="X30" s="116">
        <v>67</v>
      </c>
      <c r="Y30" s="112">
        <v>79</v>
      </c>
      <c r="Z30" s="112">
        <v>73</v>
      </c>
      <c r="AB30" s="117">
        <f t="shared" si="2"/>
        <v>5.3284671532846717E-2</v>
      </c>
    </row>
    <row r="31" spans="1:28" x14ac:dyDescent="0.25">
      <c r="S31" s="115" t="s">
        <v>76</v>
      </c>
      <c r="T31" s="115"/>
      <c r="U31" s="116"/>
      <c r="V31" s="116">
        <v>200</v>
      </c>
      <c r="W31" s="116">
        <v>139</v>
      </c>
      <c r="X31" s="116">
        <v>171</v>
      </c>
      <c r="Y31" s="112">
        <v>219</v>
      </c>
      <c r="Z31" s="112">
        <v>205</v>
      </c>
      <c r="AB31" s="117">
        <f t="shared" si="2"/>
        <v>0.14963503649635038</v>
      </c>
    </row>
    <row r="32" spans="1:28" ht="15.75" customHeight="1" x14ac:dyDescent="0.25">
      <c r="A32" s="61" t="str">
        <f>"Distribution of jobs per industry "&amp;"("&amp;Z2&amp;") *"</f>
        <v>Distribution of jobs per industry (2021-22)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77</v>
      </c>
      <c r="T32" s="115"/>
      <c r="U32" s="116"/>
      <c r="V32" s="116">
        <v>3</v>
      </c>
      <c r="W32" s="116">
        <v>8</v>
      </c>
      <c r="X32" s="116">
        <v>3</v>
      </c>
      <c r="Y32" s="112">
        <v>4</v>
      </c>
      <c r="Z32" s="112">
        <v>60</v>
      </c>
      <c r="AB32" s="117">
        <f t="shared" si="2"/>
        <v>4.3795620437956206E-2</v>
      </c>
    </row>
    <row r="33" spans="19:32" x14ac:dyDescent="0.25">
      <c r="S33" s="115" t="s">
        <v>78</v>
      </c>
      <c r="T33" s="115"/>
      <c r="U33" s="116"/>
      <c r="V33" s="116">
        <v>17</v>
      </c>
      <c r="W33" s="116">
        <v>26</v>
      </c>
      <c r="X33" s="116">
        <v>28</v>
      </c>
      <c r="Y33" s="112">
        <v>25</v>
      </c>
      <c r="Z33" s="112">
        <v>32</v>
      </c>
      <c r="AB33" s="117">
        <f t="shared" si="2"/>
        <v>2.3357664233576641E-2</v>
      </c>
    </row>
    <row r="34" spans="19:32" x14ac:dyDescent="0.25">
      <c r="S34" s="118" t="s">
        <v>53</v>
      </c>
      <c r="T34" s="118"/>
      <c r="U34" s="119"/>
      <c r="V34" s="119">
        <v>1210</v>
      </c>
      <c r="W34" s="119">
        <v>972</v>
      </c>
      <c r="X34" s="119">
        <v>1128</v>
      </c>
      <c r="Y34" s="120">
        <v>1268</v>
      </c>
      <c r="Z34" s="120">
        <v>1370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663</v>
      </c>
      <c r="W37" s="112">
        <v>546</v>
      </c>
      <c r="X37" s="112">
        <v>664</v>
      </c>
      <c r="Y37" s="112">
        <v>646</v>
      </c>
      <c r="Z37" s="112">
        <v>652</v>
      </c>
      <c r="AB37" s="132">
        <f>Z37/Z40*100</f>
        <v>77.342823250296561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160</v>
      </c>
      <c r="W38" s="112">
        <v>124</v>
      </c>
      <c r="X38" s="112">
        <v>131</v>
      </c>
      <c r="Y38" s="112">
        <v>166</v>
      </c>
      <c r="Z38" s="112">
        <v>191</v>
      </c>
      <c r="AB38" s="132">
        <f>Z38/Z40*100</f>
        <v>22.657176749703439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823</v>
      </c>
      <c r="W40" s="112">
        <v>670</v>
      </c>
      <c r="X40" s="112">
        <v>795</v>
      </c>
      <c r="Y40" s="112">
        <v>812</v>
      </c>
      <c r="Z40" s="112">
        <v>843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5</v>
      </c>
      <c r="W44" s="112">
        <v>0</v>
      </c>
      <c r="X44" s="112">
        <v>0</v>
      </c>
      <c r="Y44" s="112">
        <v>1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8</v>
      </c>
      <c r="W45" s="112">
        <v>3</v>
      </c>
      <c r="X45" s="112">
        <v>8</v>
      </c>
      <c r="Y45" s="112">
        <v>6</v>
      </c>
      <c r="Z45" s="112">
        <v>7</v>
      </c>
    </row>
    <row r="46" spans="19:32" x14ac:dyDescent="0.25">
      <c r="S46" s="115" t="s">
        <v>38</v>
      </c>
      <c r="T46" s="115"/>
      <c r="U46" s="112"/>
      <c r="V46" s="112">
        <v>26</v>
      </c>
      <c r="W46" s="112">
        <v>22</v>
      </c>
      <c r="X46" s="112">
        <v>21</v>
      </c>
      <c r="Y46" s="112">
        <v>21</v>
      </c>
      <c r="Z46" s="112">
        <v>33</v>
      </c>
    </row>
    <row r="47" spans="19:32" x14ac:dyDescent="0.25">
      <c r="S47" s="115" t="s">
        <v>39</v>
      </c>
      <c r="T47" s="115"/>
      <c r="U47" s="112"/>
      <c r="V47" s="112">
        <v>62</v>
      </c>
      <c r="W47" s="112">
        <v>43</v>
      </c>
      <c r="X47" s="112">
        <v>31</v>
      </c>
      <c r="Y47" s="112">
        <v>33</v>
      </c>
      <c r="Z47" s="112">
        <v>51</v>
      </c>
    </row>
    <row r="48" spans="19:32" x14ac:dyDescent="0.25">
      <c r="S48" s="115" t="s">
        <v>40</v>
      </c>
      <c r="T48" s="115"/>
      <c r="U48" s="112"/>
      <c r="V48" s="112">
        <v>70</v>
      </c>
      <c r="W48" s="112">
        <v>52</v>
      </c>
      <c r="X48" s="112">
        <v>59</v>
      </c>
      <c r="Y48" s="112">
        <v>73</v>
      </c>
      <c r="Z48" s="112">
        <v>90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65</v>
      </c>
      <c r="W49" s="112">
        <v>55</v>
      </c>
      <c r="X49" s="112">
        <v>86</v>
      </c>
      <c r="Y49" s="112">
        <v>118</v>
      </c>
      <c r="Z49" s="112">
        <v>103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Coober Pedy (2021-22)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64</v>
      </c>
      <c r="W50" s="112">
        <v>49</v>
      </c>
      <c r="X50" s="112">
        <v>59</v>
      </c>
      <c r="Y50" s="112">
        <v>77</v>
      </c>
      <c r="Z50" s="112">
        <v>66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56</v>
      </c>
      <c r="W51" s="112">
        <v>53</v>
      </c>
      <c r="X51" s="112">
        <v>49</v>
      </c>
      <c r="Y51" s="112">
        <v>48</v>
      </c>
      <c r="Z51" s="112">
        <v>58</v>
      </c>
    </row>
    <row r="52" spans="1:26" ht="15" customHeight="1" x14ac:dyDescent="0.25">
      <c r="S52" s="115" t="s">
        <v>44</v>
      </c>
      <c r="T52" s="115"/>
      <c r="U52" s="112"/>
      <c r="V52" s="112">
        <v>51</v>
      </c>
      <c r="W52" s="112">
        <v>42</v>
      </c>
      <c r="X52" s="112">
        <v>48</v>
      </c>
      <c r="Y52" s="112">
        <v>45</v>
      </c>
      <c r="Z52" s="112">
        <v>38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53</v>
      </c>
      <c r="W53" s="112">
        <v>46</v>
      </c>
      <c r="X53" s="112">
        <v>44</v>
      </c>
      <c r="Y53" s="112">
        <v>57</v>
      </c>
      <c r="Z53" s="112">
        <v>69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66</v>
      </c>
      <c r="W54" s="112">
        <v>50</v>
      </c>
      <c r="X54" s="112">
        <v>68</v>
      </c>
      <c r="Y54" s="112">
        <v>67</v>
      </c>
      <c r="Z54" s="112">
        <v>67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54</v>
      </c>
      <c r="W55" s="112">
        <v>38</v>
      </c>
      <c r="X55" s="112">
        <v>49</v>
      </c>
      <c r="Y55" s="112">
        <v>33</v>
      </c>
      <c r="Z55" s="112">
        <v>71</v>
      </c>
    </row>
    <row r="56" spans="1:26" ht="15" customHeight="1" x14ac:dyDescent="0.25">
      <c r="S56" s="115" t="s">
        <v>48</v>
      </c>
      <c r="T56" s="115"/>
      <c r="U56" s="112"/>
      <c r="V56" s="112">
        <v>19</v>
      </c>
      <c r="W56" s="112">
        <v>9</v>
      </c>
      <c r="X56" s="112">
        <v>15</v>
      </c>
      <c r="Y56" s="112">
        <v>27</v>
      </c>
      <c r="Z56" s="112">
        <v>37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19</v>
      </c>
      <c r="W57" s="112">
        <v>15</v>
      </c>
      <c r="X57" s="112">
        <v>12</v>
      </c>
      <c r="Y57" s="112">
        <v>10</v>
      </c>
      <c r="Z57" s="112">
        <v>13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8</v>
      </c>
      <c r="W58" s="112">
        <v>7</v>
      </c>
      <c r="X58" s="112">
        <v>10</v>
      </c>
      <c r="Y58" s="112">
        <v>7</v>
      </c>
      <c r="Z58" s="112">
        <v>5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6</v>
      </c>
      <c r="Y59" s="112">
        <v>3</v>
      </c>
      <c r="Z59" s="112">
        <v>5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3</v>
      </c>
      <c r="Z60" s="112">
        <v>5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624</v>
      </c>
      <c r="W61" s="112">
        <v>476</v>
      </c>
      <c r="X61" s="112">
        <v>561</v>
      </c>
      <c r="Y61" s="112">
        <v>629</v>
      </c>
      <c r="Z61" s="112">
        <v>708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1</v>
      </c>
      <c r="Z63" s="112">
        <v>0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9</v>
      </c>
      <c r="W64" s="112">
        <v>7</v>
      </c>
      <c r="X64" s="112">
        <v>6</v>
      </c>
      <c r="Y64" s="112">
        <v>17</v>
      </c>
      <c r="Z64" s="112">
        <v>22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Coober Pedy (2021-22)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22</v>
      </c>
      <c r="W65" s="112">
        <v>20</v>
      </c>
      <c r="X65" s="112">
        <v>29</v>
      </c>
      <c r="Y65" s="112">
        <v>41</v>
      </c>
      <c r="Z65" s="112">
        <v>24</v>
      </c>
    </row>
    <row r="66" spans="1:26" x14ac:dyDescent="0.25">
      <c r="S66" s="115" t="s">
        <v>39</v>
      </c>
      <c r="T66" s="115"/>
      <c r="U66" s="112"/>
      <c r="V66" s="112">
        <v>39</v>
      </c>
      <c r="W66" s="112">
        <v>32</v>
      </c>
      <c r="X66" s="112">
        <v>24</v>
      </c>
      <c r="Y66" s="112">
        <v>32</v>
      </c>
      <c r="Z66" s="112">
        <v>43</v>
      </c>
    </row>
    <row r="67" spans="1:26" x14ac:dyDescent="0.25">
      <c r="S67" s="115" t="s">
        <v>40</v>
      </c>
      <c r="T67" s="115"/>
      <c r="U67" s="112"/>
      <c r="V67" s="112">
        <v>89</v>
      </c>
      <c r="W67" s="112">
        <v>47</v>
      </c>
      <c r="X67" s="112">
        <v>71</v>
      </c>
      <c r="Y67" s="112">
        <v>83</v>
      </c>
      <c r="Z67" s="112">
        <v>70</v>
      </c>
    </row>
    <row r="68" spans="1:26" x14ac:dyDescent="0.25">
      <c r="S68" s="115" t="s">
        <v>41</v>
      </c>
      <c r="T68" s="115"/>
      <c r="U68" s="112"/>
      <c r="V68" s="112">
        <v>82</v>
      </c>
      <c r="W68" s="112">
        <v>65</v>
      </c>
      <c r="X68" s="112">
        <v>88</v>
      </c>
      <c r="Y68" s="112">
        <v>93</v>
      </c>
      <c r="Z68" s="112">
        <v>106</v>
      </c>
    </row>
    <row r="69" spans="1:26" x14ac:dyDescent="0.25">
      <c r="S69" s="115" t="s">
        <v>42</v>
      </c>
      <c r="T69" s="115"/>
      <c r="U69" s="112"/>
      <c r="V69" s="112">
        <v>38</v>
      </c>
      <c r="W69" s="112">
        <v>58</v>
      </c>
      <c r="X69" s="112">
        <v>30</v>
      </c>
      <c r="Y69" s="112">
        <v>56</v>
      </c>
      <c r="Z69" s="112">
        <v>56</v>
      </c>
    </row>
    <row r="70" spans="1:26" x14ac:dyDescent="0.25">
      <c r="S70" s="115" t="s">
        <v>43</v>
      </c>
      <c r="T70" s="115"/>
      <c r="U70" s="112"/>
      <c r="V70" s="112">
        <v>58</v>
      </c>
      <c r="W70" s="112">
        <v>51</v>
      </c>
      <c r="X70" s="112">
        <v>60</v>
      </c>
      <c r="Y70" s="112">
        <v>61</v>
      </c>
      <c r="Z70" s="112">
        <v>71</v>
      </c>
    </row>
    <row r="71" spans="1:26" x14ac:dyDescent="0.25">
      <c r="S71" s="115" t="s">
        <v>44</v>
      </c>
      <c r="T71" s="115"/>
      <c r="U71" s="112"/>
      <c r="V71" s="112">
        <v>43</v>
      </c>
      <c r="W71" s="112">
        <v>36</v>
      </c>
      <c r="X71" s="112">
        <v>37</v>
      </c>
      <c r="Y71" s="112">
        <v>41</v>
      </c>
      <c r="Z71" s="112">
        <v>66</v>
      </c>
    </row>
    <row r="72" spans="1:26" x14ac:dyDescent="0.25">
      <c r="S72" s="115" t="s">
        <v>45</v>
      </c>
      <c r="T72" s="115"/>
      <c r="U72" s="112"/>
      <c r="V72" s="112">
        <v>71</v>
      </c>
      <c r="W72" s="112">
        <v>47</v>
      </c>
      <c r="X72" s="112">
        <v>63</v>
      </c>
      <c r="Y72" s="112">
        <v>64</v>
      </c>
      <c r="Z72" s="112">
        <v>49</v>
      </c>
    </row>
    <row r="73" spans="1:26" x14ac:dyDescent="0.25">
      <c r="S73" s="115" t="s">
        <v>46</v>
      </c>
      <c r="T73" s="115"/>
      <c r="U73" s="112"/>
      <c r="V73" s="112">
        <v>66</v>
      </c>
      <c r="W73" s="112">
        <v>58</v>
      </c>
      <c r="X73" s="112">
        <v>64</v>
      </c>
      <c r="Y73" s="112">
        <v>55</v>
      </c>
      <c r="Z73" s="112">
        <v>68</v>
      </c>
    </row>
    <row r="74" spans="1:26" x14ac:dyDescent="0.25">
      <c r="S74" s="115" t="s">
        <v>47</v>
      </c>
      <c r="T74" s="115"/>
      <c r="U74" s="112"/>
      <c r="V74" s="112">
        <v>31</v>
      </c>
      <c r="W74" s="112">
        <v>34</v>
      </c>
      <c r="X74" s="112">
        <v>37</v>
      </c>
      <c r="Y74" s="112">
        <v>49</v>
      </c>
      <c r="Z74" s="112">
        <v>48</v>
      </c>
    </row>
    <row r="75" spans="1:26" x14ac:dyDescent="0.25">
      <c r="S75" s="115" t="s">
        <v>48</v>
      </c>
      <c r="T75" s="115"/>
      <c r="U75" s="112"/>
      <c r="V75" s="112">
        <v>29</v>
      </c>
      <c r="W75" s="112">
        <v>31</v>
      </c>
      <c r="X75" s="112">
        <v>22</v>
      </c>
      <c r="Y75" s="112">
        <v>30</v>
      </c>
      <c r="Z75" s="112">
        <v>26</v>
      </c>
    </row>
    <row r="76" spans="1:26" x14ac:dyDescent="0.25">
      <c r="S76" s="115" t="s">
        <v>49</v>
      </c>
      <c r="T76" s="115"/>
      <c r="U76" s="112"/>
      <c r="V76" s="112">
        <v>8</v>
      </c>
      <c r="W76" s="112">
        <v>4</v>
      </c>
      <c r="X76" s="112">
        <v>11</v>
      </c>
      <c r="Y76" s="112">
        <v>10</v>
      </c>
      <c r="Z76" s="112">
        <v>18</v>
      </c>
    </row>
    <row r="77" spans="1:26" x14ac:dyDescent="0.25">
      <c r="S77" s="115" t="s">
        <v>50</v>
      </c>
      <c r="T77" s="115"/>
      <c r="U77" s="112"/>
      <c r="V77" s="112">
        <v>3</v>
      </c>
      <c r="W77" s="112">
        <v>0</v>
      </c>
      <c r="X77" s="112">
        <v>4</v>
      </c>
      <c r="Y77" s="112">
        <v>5</v>
      </c>
      <c r="Z77" s="112">
        <v>3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4</v>
      </c>
      <c r="Y78" s="112">
        <v>1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589</v>
      </c>
      <c r="W80" s="112">
        <v>501</v>
      </c>
      <c r="X80" s="112">
        <v>562</v>
      </c>
      <c r="Y80" s="112">
        <v>639</v>
      </c>
      <c r="Z80" s="112">
        <v>660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Coober Pedy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41</v>
      </c>
      <c r="W83" s="112">
        <v>24</v>
      </c>
      <c r="X83" s="112">
        <v>38</v>
      </c>
      <c r="Y83" s="112">
        <v>37</v>
      </c>
      <c r="Z83" s="112">
        <v>41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190</v>
      </c>
      <c r="G84" s="140"/>
      <c r="H84" s="48"/>
      <c r="I84" s="48"/>
      <c r="J84" s="48"/>
      <c r="K84" s="48"/>
      <c r="L84" s="140" t="s">
        <v>0</v>
      </c>
      <c r="M84" s="140"/>
      <c r="N84" s="140" t="s">
        <v>190</v>
      </c>
      <c r="O84" s="140"/>
      <c r="S84" s="115" t="s">
        <v>57</v>
      </c>
      <c r="T84" s="115"/>
      <c r="U84" s="112"/>
      <c r="V84" s="112">
        <v>34</v>
      </c>
      <c r="W84" s="112">
        <v>24</v>
      </c>
      <c r="X84" s="112">
        <v>21</v>
      </c>
      <c r="Y84" s="112">
        <v>17</v>
      </c>
      <c r="Z84" s="112">
        <v>15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2017-18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2017-18</v>
      </c>
      <c r="O85" s="140"/>
      <c r="S85" s="115" t="s">
        <v>185</v>
      </c>
      <c r="T85" s="115"/>
      <c r="U85" s="112"/>
      <c r="V85" s="112">
        <v>50</v>
      </c>
      <c r="W85" s="112">
        <v>42</v>
      </c>
      <c r="X85" s="112">
        <v>50</v>
      </c>
      <c r="Y85" s="112">
        <v>47</v>
      </c>
      <c r="Z85" s="112">
        <v>50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1,374</v>
      </c>
      <c r="D86" s="94">
        <f t="shared" ref="D86:D91" si="4">AD4</f>
        <v>8.3596214511040934E-2</v>
      </c>
      <c r="E86" s="95">
        <f t="shared" ref="E86:E91" si="5">AD4</f>
        <v>8.3596214511040934E-2</v>
      </c>
      <c r="F86" s="94">
        <f t="shared" ref="F86:F91" si="6">AF4</f>
        <v>0.13553719008264453</v>
      </c>
      <c r="G86" s="95">
        <f t="shared" ref="G86:G91" si="7">AF4</f>
        <v>0.13553719008264453</v>
      </c>
      <c r="H86" s="97"/>
      <c r="I86" s="97"/>
      <c r="J86" s="139" t="str">
        <f>'State data for spotlight'!J4</f>
        <v>1,514,413</v>
      </c>
      <c r="K86" s="139"/>
      <c r="L86" s="94">
        <f>'State data for spotlight'!L4</f>
        <v>9.9608707048718825E-2</v>
      </c>
      <c r="M86" s="95">
        <f>'State data for spotlight'!L4</f>
        <v>9.9608707048718825E-2</v>
      </c>
      <c r="N86" s="94">
        <f>'State data for spotlight'!N4</f>
        <v>0.18326365128713196</v>
      </c>
      <c r="O86" s="95">
        <f>'State data for spotlight'!N4</f>
        <v>0.18326365128713196</v>
      </c>
      <c r="S86" s="115" t="s">
        <v>186</v>
      </c>
      <c r="T86" s="115"/>
      <c r="U86" s="112"/>
      <c r="V86" s="112">
        <v>36</v>
      </c>
      <c r="W86" s="112">
        <v>33</v>
      </c>
      <c r="X86" s="112">
        <v>40</v>
      </c>
      <c r="Y86" s="112">
        <v>39</v>
      </c>
      <c r="Z86" s="112">
        <v>46</v>
      </c>
    </row>
    <row r="87" spans="1:30" ht="15" customHeight="1" x14ac:dyDescent="0.25">
      <c r="A87" s="96" t="s">
        <v>4</v>
      </c>
      <c r="B87" s="49"/>
      <c r="C87" s="97" t="str">
        <f t="shared" si="3"/>
        <v>712</v>
      </c>
      <c r="D87" s="94">
        <f t="shared" si="4"/>
        <v>0.13195548489666131</v>
      </c>
      <c r="E87" s="95">
        <f t="shared" si="5"/>
        <v>0.13195548489666131</v>
      </c>
      <c r="F87" s="94">
        <f t="shared" si="6"/>
        <v>0.14653784219001609</v>
      </c>
      <c r="G87" s="95">
        <f t="shared" si="7"/>
        <v>0.14653784219001609</v>
      </c>
      <c r="H87" s="97"/>
      <c r="I87" s="97"/>
      <c r="J87" s="139" t="str">
        <f>'State data for spotlight'!J5</f>
        <v>761,173</v>
      </c>
      <c r="K87" s="139"/>
      <c r="L87" s="94">
        <f>'State data for spotlight'!L5</f>
        <v>8.820771036521724E-2</v>
      </c>
      <c r="M87" s="95">
        <f>'State data for spotlight'!L5</f>
        <v>8.820771036521724E-2</v>
      </c>
      <c r="N87" s="94">
        <f>'State data for spotlight'!N5</f>
        <v>0.15461673464868042</v>
      </c>
      <c r="O87" s="95">
        <f>'State data for spotlight'!N5</f>
        <v>0.15461673464868042</v>
      </c>
      <c r="S87" s="115" t="s">
        <v>187</v>
      </c>
      <c r="T87" s="115"/>
      <c r="U87" s="112"/>
      <c r="V87" s="112">
        <v>17</v>
      </c>
      <c r="W87" s="112">
        <v>14</v>
      </c>
      <c r="X87" s="112">
        <v>15</v>
      </c>
      <c r="Y87" s="112">
        <v>12</v>
      </c>
      <c r="Z87" s="112">
        <v>20</v>
      </c>
    </row>
    <row r="88" spans="1:30" ht="15" customHeight="1" x14ac:dyDescent="0.25">
      <c r="A88" s="96" t="s">
        <v>5</v>
      </c>
      <c r="B88" s="49"/>
      <c r="C88" s="97" t="str">
        <f t="shared" si="3"/>
        <v>664</v>
      </c>
      <c r="D88" s="94">
        <f t="shared" si="4"/>
        <v>3.9123630672926346E-2</v>
      </c>
      <c r="E88" s="95">
        <f t="shared" si="5"/>
        <v>3.9123630672926346E-2</v>
      </c>
      <c r="F88" s="94">
        <f t="shared" si="6"/>
        <v>0.13504273504273501</v>
      </c>
      <c r="G88" s="95">
        <f t="shared" si="7"/>
        <v>0.13504273504273501</v>
      </c>
      <c r="H88" s="97"/>
      <c r="I88" s="97"/>
      <c r="J88" s="139" t="str">
        <f>'State data for spotlight'!J6</f>
        <v>752,279</v>
      </c>
      <c r="K88" s="139"/>
      <c r="L88" s="94">
        <f>'State data for spotlight'!L6</f>
        <v>0.11150035312508311</v>
      </c>
      <c r="M88" s="95">
        <f>'State data for spotlight'!L6</f>
        <v>0.11150035312508311</v>
      </c>
      <c r="N88" s="94">
        <f>'State data for spotlight'!N6</f>
        <v>0.212174288554841</v>
      </c>
      <c r="O88" s="95">
        <f>'State data for spotlight'!N6</f>
        <v>0.212174288554841</v>
      </c>
      <c r="S88" s="115" t="s">
        <v>188</v>
      </c>
      <c r="T88" s="115"/>
      <c r="U88" s="112"/>
      <c r="V88" s="112">
        <v>14</v>
      </c>
      <c r="W88" s="112">
        <v>11</v>
      </c>
      <c r="X88" s="112">
        <v>14</v>
      </c>
      <c r="Y88" s="112">
        <v>18</v>
      </c>
      <c r="Z88" s="112">
        <v>12</v>
      </c>
    </row>
    <row r="89" spans="1:30" ht="15" customHeight="1" x14ac:dyDescent="0.25">
      <c r="A89" s="49" t="s">
        <v>6</v>
      </c>
      <c r="B89" s="49"/>
      <c r="C89" s="97" t="str">
        <f t="shared" si="3"/>
        <v>842</v>
      </c>
      <c r="D89" s="94">
        <f t="shared" si="4"/>
        <v>4.2079207920792117E-2</v>
      </c>
      <c r="E89" s="95">
        <f t="shared" si="5"/>
        <v>4.2079207920792117E-2</v>
      </c>
      <c r="F89" s="94">
        <f t="shared" si="6"/>
        <v>2.8083028083027983E-2</v>
      </c>
      <c r="G89" s="95">
        <f t="shared" si="7"/>
        <v>2.8083028083027983E-2</v>
      </c>
      <c r="H89" s="97"/>
      <c r="I89" s="97"/>
      <c r="J89" s="139" t="str">
        <f>'State data for spotlight'!J7</f>
        <v>1,001,542</v>
      </c>
      <c r="K89" s="139"/>
      <c r="L89" s="94">
        <f>'State data for spotlight'!L7</f>
        <v>4.4621130813623067E-2</v>
      </c>
      <c r="M89" s="95">
        <f>'State data for spotlight'!L7</f>
        <v>4.4621130813623067E-2</v>
      </c>
      <c r="N89" s="94">
        <f>'State data for spotlight'!N7</f>
        <v>9.6689701842120446E-2</v>
      </c>
      <c r="O89" s="95">
        <f>'State data for spotlight'!N7</f>
        <v>9.6689701842120446E-2</v>
      </c>
      <c r="S89" s="115" t="s">
        <v>189</v>
      </c>
      <c r="T89" s="115"/>
      <c r="U89" s="112"/>
      <c r="V89" s="112">
        <v>36</v>
      </c>
      <c r="W89" s="112">
        <v>30</v>
      </c>
      <c r="X89" s="112">
        <v>36</v>
      </c>
      <c r="Y89" s="112">
        <v>45</v>
      </c>
      <c r="Z89" s="112">
        <v>43</v>
      </c>
    </row>
    <row r="90" spans="1:30" ht="15" customHeight="1" x14ac:dyDescent="0.25">
      <c r="A90" s="49" t="s">
        <v>96</v>
      </c>
      <c r="B90" s="49"/>
      <c r="C90" s="97" t="str">
        <f t="shared" si="3"/>
        <v>$35,977</v>
      </c>
      <c r="D90" s="94">
        <f t="shared" si="4"/>
        <v>-0.11109392565505827</v>
      </c>
      <c r="E90" s="95">
        <f t="shared" si="5"/>
        <v>-0.11109392565505827</v>
      </c>
      <c r="F90" s="94">
        <f t="shared" si="6"/>
        <v>-5.4391528272602963E-2</v>
      </c>
      <c r="G90" s="95">
        <f t="shared" si="7"/>
        <v>-5.4391528272602963E-2</v>
      </c>
      <c r="H90" s="97"/>
      <c r="I90" s="97"/>
      <c r="J90" s="97"/>
      <c r="K90" s="97" t="str">
        <f>'State data for spotlight'!J8</f>
        <v>$45,481</v>
      </c>
      <c r="L90" s="94">
        <f>'State data for spotlight'!L8</f>
        <v>-7.6896036558571357E-4</v>
      </c>
      <c r="M90" s="95">
        <f>'State data for spotlight'!L8</f>
        <v>-7.6896036558571357E-4</v>
      </c>
      <c r="N90" s="94">
        <f>'State data for spotlight'!N8</f>
        <v>6.4433558502420718E-2</v>
      </c>
      <c r="O90" s="95">
        <f>'State data for spotlight'!N8</f>
        <v>6.4433558502420718E-2</v>
      </c>
      <c r="S90" s="115" t="s">
        <v>58</v>
      </c>
      <c r="T90" s="115"/>
      <c r="U90" s="112"/>
      <c r="V90" s="112">
        <v>49</v>
      </c>
      <c r="W90" s="112">
        <v>39</v>
      </c>
      <c r="X90" s="112">
        <v>48</v>
      </c>
      <c r="Y90" s="112">
        <v>48</v>
      </c>
      <c r="Z90" s="112">
        <v>63</v>
      </c>
    </row>
    <row r="91" spans="1:30" ht="15" customHeight="1" x14ac:dyDescent="0.25">
      <c r="A91" s="49" t="s">
        <v>7</v>
      </c>
      <c r="B91" s="49"/>
      <c r="C91" s="97" t="str">
        <f t="shared" si="3"/>
        <v>$42.3 mil</v>
      </c>
      <c r="D91" s="94">
        <f t="shared" si="4"/>
        <v>3.9465750325626603E-2</v>
      </c>
      <c r="E91" s="95">
        <f t="shared" si="5"/>
        <v>3.9465750325626603E-2</v>
      </c>
      <c r="F91" s="94">
        <f t="shared" si="6"/>
        <v>0.19224313590948228</v>
      </c>
      <c r="G91" s="95">
        <f t="shared" si="7"/>
        <v>0.19224313590948228</v>
      </c>
      <c r="H91" s="97"/>
      <c r="I91" s="97"/>
      <c r="J91" s="97"/>
      <c r="K91" s="97" t="str">
        <f>'State data for spotlight'!J9</f>
        <v>$63.1 bil</v>
      </c>
      <c r="L91" s="94">
        <f>'State data for spotlight'!L9</f>
        <v>8.5795971195826271E-2</v>
      </c>
      <c r="M91" s="95">
        <f>'State data for spotlight'!L9</f>
        <v>8.5795971195826271E-2</v>
      </c>
      <c r="N91" s="94">
        <f>'State data for spotlight'!N9</f>
        <v>0.25141602644572436</v>
      </c>
      <c r="O91" s="95">
        <f>'State data for spotlight'!N9</f>
        <v>0.25141602644572436</v>
      </c>
      <c r="S91" s="118" t="s">
        <v>53</v>
      </c>
      <c r="T91" s="118"/>
      <c r="U91" s="112"/>
      <c r="V91" s="112">
        <v>427</v>
      </c>
      <c r="W91" s="112">
        <v>330</v>
      </c>
      <c r="X91" s="112">
        <v>406</v>
      </c>
      <c r="Y91" s="112">
        <v>412</v>
      </c>
      <c r="Z91" s="112">
        <v>440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191</v>
      </c>
      <c r="S93" s="115" t="s">
        <v>56</v>
      </c>
      <c r="T93" s="115"/>
      <c r="U93" s="112"/>
      <c r="V93" s="112">
        <v>26</v>
      </c>
      <c r="W93" s="112">
        <v>29</v>
      </c>
      <c r="X93" s="112">
        <v>26</v>
      </c>
      <c r="Y93" s="112">
        <v>24</v>
      </c>
      <c r="Z93" s="112">
        <v>30</v>
      </c>
    </row>
    <row r="94" spans="1:30" ht="15" customHeight="1" x14ac:dyDescent="0.25">
      <c r="A94" s="135" t="s">
        <v>192</v>
      </c>
      <c r="S94" s="115" t="s">
        <v>57</v>
      </c>
      <c r="T94" s="115"/>
      <c r="U94" s="112"/>
      <c r="V94" s="112">
        <v>51</v>
      </c>
      <c r="W94" s="112">
        <v>49</v>
      </c>
      <c r="X94" s="112">
        <v>46</v>
      </c>
      <c r="Y94" s="112">
        <v>68</v>
      </c>
      <c r="Z94" s="112">
        <v>57</v>
      </c>
    </row>
    <row r="95" spans="1:30" ht="15" customHeight="1" x14ac:dyDescent="0.25">
      <c r="A95" s="136" t="s">
        <v>266</v>
      </c>
      <c r="S95" s="115" t="s">
        <v>185</v>
      </c>
      <c r="T95" s="115"/>
      <c r="U95" s="112"/>
      <c r="V95" s="112">
        <v>13</v>
      </c>
      <c r="W95" s="112">
        <v>5</v>
      </c>
      <c r="X95" s="112">
        <v>11</v>
      </c>
      <c r="Y95" s="112">
        <v>7</v>
      </c>
      <c r="Z95" s="112">
        <v>15</v>
      </c>
    </row>
    <row r="96" spans="1:30" ht="15" customHeight="1" x14ac:dyDescent="0.25">
      <c r="A96" s="134" t="s">
        <v>258</v>
      </c>
      <c r="S96" s="115" t="s">
        <v>186</v>
      </c>
      <c r="T96" s="115"/>
      <c r="U96" s="112"/>
      <c r="V96" s="112">
        <v>77</v>
      </c>
      <c r="W96" s="112">
        <v>74</v>
      </c>
      <c r="X96" s="112">
        <v>82</v>
      </c>
      <c r="Y96" s="112">
        <v>90</v>
      </c>
      <c r="Z96" s="112">
        <v>87</v>
      </c>
    </row>
    <row r="97" spans="1:32" ht="15" customHeight="1" x14ac:dyDescent="0.25">
      <c r="A97" s="136" t="s">
        <v>269</v>
      </c>
      <c r="S97" s="115" t="s">
        <v>187</v>
      </c>
      <c r="T97" s="115"/>
      <c r="U97" s="112"/>
      <c r="V97" s="112">
        <v>66</v>
      </c>
      <c r="W97" s="112">
        <v>60</v>
      </c>
      <c r="X97" s="112">
        <v>67</v>
      </c>
      <c r="Y97" s="112">
        <v>65</v>
      </c>
      <c r="Z97" s="112">
        <v>68</v>
      </c>
    </row>
    <row r="98" spans="1:32" ht="15" customHeight="1" x14ac:dyDescent="0.25">
      <c r="A98" s="136" t="s">
        <v>275</v>
      </c>
      <c r="S98" s="115" t="s">
        <v>188</v>
      </c>
      <c r="T98" s="115"/>
      <c r="U98" s="112"/>
      <c r="V98" s="112">
        <v>28</v>
      </c>
      <c r="W98" s="112">
        <v>31</v>
      </c>
      <c r="X98" s="112">
        <v>25</v>
      </c>
      <c r="Y98" s="112">
        <v>25</v>
      </c>
      <c r="Z98" s="112">
        <v>22</v>
      </c>
    </row>
    <row r="99" spans="1:32" ht="15" customHeight="1" x14ac:dyDescent="0.25">
      <c r="S99" s="115" t="s">
        <v>189</v>
      </c>
      <c r="T99" s="115"/>
      <c r="U99" s="112"/>
      <c r="V99" s="112">
        <v>0</v>
      </c>
      <c r="W99" s="112">
        <v>7</v>
      </c>
      <c r="X99" s="112">
        <v>7</v>
      </c>
      <c r="Y99" s="112">
        <v>5</v>
      </c>
      <c r="Z99" s="112">
        <v>6</v>
      </c>
    </row>
    <row r="100" spans="1:32" ht="15" customHeight="1" x14ac:dyDescent="0.25">
      <c r="S100" s="115" t="s">
        <v>58</v>
      </c>
      <c r="T100" s="115"/>
      <c r="U100" s="112"/>
      <c r="V100" s="112">
        <v>38</v>
      </c>
      <c r="W100" s="112">
        <v>23</v>
      </c>
      <c r="X100" s="112">
        <v>32</v>
      </c>
      <c r="Y100" s="112">
        <v>29</v>
      </c>
      <c r="Z100" s="112">
        <v>41</v>
      </c>
    </row>
    <row r="101" spans="1:32" x14ac:dyDescent="0.25">
      <c r="A101" s="18"/>
      <c r="S101" s="118" t="s">
        <v>53</v>
      </c>
      <c r="T101" s="118"/>
      <c r="U101" s="112"/>
      <c r="V101" s="112">
        <v>394</v>
      </c>
      <c r="W101" s="112">
        <v>334</v>
      </c>
      <c r="X101" s="112">
        <v>379</v>
      </c>
      <c r="Y101" s="112">
        <v>401</v>
      </c>
      <c r="Z101" s="112">
        <v>400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184</v>
      </c>
      <c r="W103" s="106" t="s">
        <v>193</v>
      </c>
      <c r="X103" s="106" t="s">
        <v>261</v>
      </c>
      <c r="Y103" s="106" t="s">
        <v>267</v>
      </c>
      <c r="Z103" s="106" t="s">
        <v>273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755</v>
      </c>
      <c r="W104" s="112">
        <v>612</v>
      </c>
      <c r="X104" s="112">
        <v>842</v>
      </c>
      <c r="Y104" s="112">
        <v>831</v>
      </c>
      <c r="Z104" s="112">
        <v>941</v>
      </c>
      <c r="AB104" s="109" t="str">
        <f>TEXT(Z104,"###,###")</f>
        <v>941</v>
      </c>
      <c r="AD104" s="130">
        <f>Z104/($Z$4)*100</f>
        <v>68.486171761280929</v>
      </c>
      <c r="AF104" s="109"/>
    </row>
    <row r="105" spans="1:32" x14ac:dyDescent="0.25">
      <c r="S105" s="115" t="s">
        <v>17</v>
      </c>
      <c r="T105" s="115"/>
      <c r="U105" s="112"/>
      <c r="V105" s="112">
        <v>345</v>
      </c>
      <c r="W105" s="112">
        <v>312</v>
      </c>
      <c r="X105" s="112">
        <v>298</v>
      </c>
      <c r="Y105" s="112">
        <v>328</v>
      </c>
      <c r="Z105" s="112">
        <v>334</v>
      </c>
      <c r="AB105" s="109" t="str">
        <f>TEXT(Z105,"###,###")</f>
        <v>334</v>
      </c>
      <c r="AD105" s="130">
        <f>Z105/($Z$4)*100</f>
        <v>24.308588064046578</v>
      </c>
      <c r="AF105" s="109"/>
    </row>
    <row r="106" spans="1:32" x14ac:dyDescent="0.25">
      <c r="S106" s="118" t="s">
        <v>53</v>
      </c>
      <c r="T106" s="118"/>
      <c r="U106" s="120"/>
      <c r="V106" s="120">
        <v>1100</v>
      </c>
      <c r="W106" s="120">
        <v>924</v>
      </c>
      <c r="X106" s="120">
        <v>1140</v>
      </c>
      <c r="Y106" s="120">
        <v>1159</v>
      </c>
      <c r="Z106" s="120">
        <v>1275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259</v>
      </c>
      <c r="W108" s="112">
        <v>175</v>
      </c>
      <c r="X108" s="112">
        <v>192</v>
      </c>
      <c r="Y108" s="112">
        <v>277</v>
      </c>
      <c r="Z108" s="112">
        <v>196</v>
      </c>
      <c r="AB108" s="109" t="str">
        <f>TEXT(Z108,"###,###")</f>
        <v>196</v>
      </c>
      <c r="AD108" s="130">
        <f>Z108/($Z$4)*100</f>
        <v>14.264919941775837</v>
      </c>
      <c r="AF108" s="109"/>
    </row>
    <row r="109" spans="1:32" x14ac:dyDescent="0.25">
      <c r="S109" s="115" t="s">
        <v>20</v>
      </c>
      <c r="T109" s="115"/>
      <c r="U109" s="112"/>
      <c r="V109" s="112">
        <v>195</v>
      </c>
      <c r="W109" s="112">
        <v>180</v>
      </c>
      <c r="X109" s="112">
        <v>173</v>
      </c>
      <c r="Y109" s="112">
        <v>162</v>
      </c>
      <c r="Z109" s="112">
        <v>205</v>
      </c>
      <c r="AB109" s="109" t="str">
        <f>TEXT(Z109,"###,###")</f>
        <v>205</v>
      </c>
      <c r="AD109" s="130">
        <f>Z109/($Z$4)*100</f>
        <v>14.919941775836973</v>
      </c>
      <c r="AF109" s="109"/>
    </row>
    <row r="110" spans="1:32" x14ac:dyDescent="0.25">
      <c r="S110" s="115" t="s">
        <v>21</v>
      </c>
      <c r="T110" s="115"/>
      <c r="U110" s="112"/>
      <c r="V110" s="112">
        <v>417</v>
      </c>
      <c r="W110" s="112">
        <v>293</v>
      </c>
      <c r="X110" s="112">
        <v>407</v>
      </c>
      <c r="Y110" s="112">
        <v>444</v>
      </c>
      <c r="Z110" s="112">
        <v>545</v>
      </c>
      <c r="AB110" s="109" t="str">
        <f>TEXT(Z110,"###,###")</f>
        <v>545</v>
      </c>
      <c r="AD110" s="130">
        <f>Z110/($Z$4)*100</f>
        <v>39.665211062590977</v>
      </c>
      <c r="AF110" s="109"/>
    </row>
    <row r="111" spans="1:32" x14ac:dyDescent="0.25">
      <c r="S111" s="115" t="s">
        <v>22</v>
      </c>
      <c r="T111" s="115"/>
      <c r="U111" s="112"/>
      <c r="V111" s="112">
        <v>228</v>
      </c>
      <c r="W111" s="112">
        <v>243</v>
      </c>
      <c r="X111" s="112">
        <v>250</v>
      </c>
      <c r="Y111" s="112">
        <v>276</v>
      </c>
      <c r="Z111" s="112">
        <v>321</v>
      </c>
      <c r="AB111" s="109" t="str">
        <f>TEXT(Z111,"###,###")</f>
        <v>321</v>
      </c>
      <c r="AD111" s="130">
        <f>Z111/($Z$4)*100</f>
        <v>23.362445414847162</v>
      </c>
      <c r="AF111" s="109"/>
    </row>
    <row r="112" spans="1:32" x14ac:dyDescent="0.25">
      <c r="S112" s="118" t="s">
        <v>53</v>
      </c>
      <c r="T112" s="118"/>
      <c r="U112" s="112"/>
      <c r="V112" s="112">
        <v>1209</v>
      </c>
      <c r="W112" s="112">
        <v>971</v>
      </c>
      <c r="X112" s="112">
        <v>1129</v>
      </c>
      <c r="Y112" s="112">
        <v>1268</v>
      </c>
      <c r="Z112" s="112">
        <v>1376</v>
      </c>
    </row>
    <row r="113" spans="19:32" x14ac:dyDescent="0.25">
      <c r="AB113" s="125" t="s">
        <v>24</v>
      </c>
      <c r="AC113" s="106"/>
      <c r="AD113" s="106" t="s">
        <v>182</v>
      </c>
      <c r="AF113" s="106" t="s">
        <v>183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42.87</v>
      </c>
      <c r="W118" s="131">
        <v>42.38</v>
      </c>
      <c r="X118" s="131">
        <v>43.99</v>
      </c>
      <c r="Y118" s="131">
        <v>43.37</v>
      </c>
      <c r="Z118" s="131">
        <v>43.71</v>
      </c>
      <c r="AB118" s="109" t="str">
        <f>TEXT(Z118,"##.0")</f>
        <v>43.7</v>
      </c>
    </row>
    <row r="120" spans="19:32" x14ac:dyDescent="0.25">
      <c r="S120" s="101" t="s">
        <v>98</v>
      </c>
      <c r="T120" s="112"/>
      <c r="U120" s="112"/>
      <c r="V120" s="112">
        <v>652</v>
      </c>
      <c r="W120" s="112">
        <v>551</v>
      </c>
      <c r="X120" s="112">
        <v>624</v>
      </c>
      <c r="Y120" s="112">
        <v>652</v>
      </c>
      <c r="Z120" s="112">
        <v>685</v>
      </c>
      <c r="AB120" s="109" t="str">
        <f>TEXT(Z120,"###,###")</f>
        <v>685</v>
      </c>
    </row>
    <row r="121" spans="19:32" x14ac:dyDescent="0.25">
      <c r="S121" s="101" t="s">
        <v>99</v>
      </c>
      <c r="T121" s="112"/>
      <c r="U121" s="112"/>
      <c r="V121" s="112">
        <v>98</v>
      </c>
      <c r="W121" s="112">
        <v>63</v>
      </c>
      <c r="X121" s="112">
        <v>96</v>
      </c>
      <c r="Y121" s="112">
        <v>90</v>
      </c>
      <c r="Z121" s="112">
        <v>86</v>
      </c>
      <c r="AB121" s="109" t="str">
        <f>TEXT(Z121,"###,###")</f>
        <v>86</v>
      </c>
    </row>
    <row r="122" spans="19:32" x14ac:dyDescent="0.25">
      <c r="S122" s="101" t="s">
        <v>100</v>
      </c>
      <c r="T122" s="112"/>
      <c r="U122" s="112"/>
      <c r="V122" s="112">
        <v>72</v>
      </c>
      <c r="W122" s="112">
        <v>56</v>
      </c>
      <c r="X122" s="112">
        <v>66</v>
      </c>
      <c r="Y122" s="112">
        <v>70</v>
      </c>
      <c r="Z122" s="112">
        <v>73</v>
      </c>
      <c r="AB122" s="109" t="str">
        <f>TEXT(Z122,"###,###")</f>
        <v>73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724</v>
      </c>
      <c r="W124" s="112">
        <v>607</v>
      </c>
      <c r="X124" s="112">
        <v>690</v>
      </c>
      <c r="Y124" s="112">
        <v>722</v>
      </c>
      <c r="Z124" s="112">
        <v>758</v>
      </c>
      <c r="AB124" s="109" t="str">
        <f>TEXT(Z124,"###,###")</f>
        <v>758</v>
      </c>
      <c r="AD124" s="127">
        <f>Z124/$Z$7*100</f>
        <v>90.023752969121134</v>
      </c>
    </row>
    <row r="125" spans="19:32" x14ac:dyDescent="0.25">
      <c r="S125" s="101" t="s">
        <v>102</v>
      </c>
      <c r="T125" s="112"/>
      <c r="U125" s="112"/>
      <c r="V125" s="112">
        <v>170</v>
      </c>
      <c r="W125" s="112">
        <v>119</v>
      </c>
      <c r="X125" s="112">
        <v>162</v>
      </c>
      <c r="Y125" s="112">
        <v>160</v>
      </c>
      <c r="Z125" s="112">
        <v>159</v>
      </c>
      <c r="AB125" s="109" t="str">
        <f>TEXT(Z125,"###,###")</f>
        <v>159</v>
      </c>
      <c r="AD125" s="127">
        <f>Z125/$Z$7*100</f>
        <v>18.883610451306414</v>
      </c>
    </row>
    <row r="127" spans="19:32" x14ac:dyDescent="0.25">
      <c r="S127" s="101" t="s">
        <v>103</v>
      </c>
      <c r="T127" s="112"/>
      <c r="U127" s="112"/>
      <c r="V127" s="112">
        <v>429</v>
      </c>
      <c r="W127" s="112">
        <v>329</v>
      </c>
      <c r="X127" s="112">
        <v>407</v>
      </c>
      <c r="Y127" s="112">
        <v>409</v>
      </c>
      <c r="Z127" s="112">
        <v>445</v>
      </c>
      <c r="AB127" s="109" t="str">
        <f>TEXT(Z127,"###,###")</f>
        <v>445</v>
      </c>
      <c r="AD127" s="127">
        <f>Z127/$Z$7*100</f>
        <v>52.850356294536816</v>
      </c>
    </row>
    <row r="128" spans="19:32" x14ac:dyDescent="0.25">
      <c r="S128" s="101" t="s">
        <v>104</v>
      </c>
      <c r="T128" s="112"/>
      <c r="U128" s="112"/>
      <c r="V128" s="112">
        <v>394</v>
      </c>
      <c r="W128" s="112">
        <v>334</v>
      </c>
      <c r="X128" s="112">
        <v>381</v>
      </c>
      <c r="Y128" s="112">
        <v>398</v>
      </c>
      <c r="Z128" s="112">
        <v>400</v>
      </c>
      <c r="AB128" s="109" t="str">
        <f>TEXT(Z128,"###,###")</f>
        <v>400</v>
      </c>
      <c r="AD128" s="127">
        <f>Z128/$Z$7*100</f>
        <v>47.50593824228028</v>
      </c>
    </row>
    <row r="130" spans="19:20" x14ac:dyDescent="0.25">
      <c r="S130" s="101" t="s">
        <v>262</v>
      </c>
      <c r="T130" s="127">
        <v>81.353919239904997</v>
      </c>
    </row>
    <row r="131" spans="19:20" x14ac:dyDescent="0.25">
      <c r="S131" s="101" t="s">
        <v>263</v>
      </c>
      <c r="T131" s="127">
        <v>10.213776722090261</v>
      </c>
    </row>
    <row r="132" spans="19:20" x14ac:dyDescent="0.25">
      <c r="S132" s="101" t="s">
        <v>264</v>
      </c>
      <c r="T132" s="127">
        <v>8.6698337292161511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7B20538-AEF4-43C2-85CC-1A33E017A89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CB1A5664-0CA9-4B0A-9FE2-EB380A46085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940A6751-E32A-4818-8EEC-D23D5CEA74C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66F9FA8B-8E3F-48B7-B651-63289A2B1E3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91A54F-4AAA-4EF9-900F-A7C50C49BD78}">
  <sheetPr codeName="Sheet80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122</v>
      </c>
      <c r="T1" s="99"/>
      <c r="U1" s="99"/>
      <c r="V1" s="99"/>
      <c r="W1" s="99"/>
      <c r="X1" s="99"/>
      <c r="Y1" s="100" t="s">
        <v>209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184</v>
      </c>
      <c r="W2" s="103" t="s">
        <v>193</v>
      </c>
      <c r="X2" s="103" t="s">
        <v>261</v>
      </c>
      <c r="Y2" s="103" t="s">
        <v>267</v>
      </c>
      <c r="Z2" s="103" t="s">
        <v>273</v>
      </c>
      <c r="AB2" s="141" t="str">
        <f>$Z$2</f>
        <v>2021-22</v>
      </c>
      <c r="AC2" s="141"/>
      <c r="AD2" s="141"/>
      <c r="AE2" s="141"/>
      <c r="AF2" s="141"/>
    </row>
    <row r="3" spans="1:32" ht="15" customHeight="1" x14ac:dyDescent="0.25">
      <c r="A3" s="58" t="s">
        <v>272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122</v>
      </c>
      <c r="Y3" s="105" t="s">
        <v>209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10.16 Copper Coast, South Australia,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8527</v>
      </c>
      <c r="W4" s="108">
        <v>8356</v>
      </c>
      <c r="X4" s="108">
        <v>8493</v>
      </c>
      <c r="Y4" s="108">
        <v>9104</v>
      </c>
      <c r="Z4" s="108">
        <v>10057</v>
      </c>
      <c r="AB4" s="109" t="str">
        <f>TEXT(Z4,"###,###")</f>
        <v>10,057</v>
      </c>
      <c r="AD4" s="110">
        <f>Z4/Y4-1</f>
        <v>0.10467926186291732</v>
      </c>
      <c r="AF4" s="110">
        <f>Z4/V4-1</f>
        <v>0.17943004573707055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4388</v>
      </c>
      <c r="W5" s="108">
        <v>4199</v>
      </c>
      <c r="X5" s="108">
        <v>4275</v>
      </c>
      <c r="Y5" s="108">
        <v>4556</v>
      </c>
      <c r="Z5" s="108">
        <v>4909</v>
      </c>
      <c r="AB5" s="109" t="str">
        <f>TEXT(Z5,"###,###")</f>
        <v>4,909</v>
      </c>
      <c r="AD5" s="110">
        <f t="shared" ref="AD5:AD9" si="0">Z5/Y5-1</f>
        <v>7.7480245829675054E-2</v>
      </c>
      <c r="AF5" s="110">
        <f t="shared" ref="AF5:AF9" si="1">Z5/V5-1</f>
        <v>0.11873290793072022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4139</v>
      </c>
      <c r="W6" s="108">
        <v>4159</v>
      </c>
      <c r="X6" s="108">
        <v>4217</v>
      </c>
      <c r="Y6" s="108">
        <v>4537</v>
      </c>
      <c r="Z6" s="108">
        <v>5140</v>
      </c>
      <c r="AB6" s="109" t="str">
        <f>TEXT(Z6,"###,###")</f>
        <v>5,140</v>
      </c>
      <c r="AD6" s="110">
        <f t="shared" si="0"/>
        <v>0.13290720740577466</v>
      </c>
      <c r="AF6" s="110">
        <f t="shared" si="1"/>
        <v>0.24184585648707424</v>
      </c>
    </row>
    <row r="7" spans="1:32" ht="16.5" customHeight="1" thickBot="1" x14ac:dyDescent="0.3">
      <c r="A7" s="61" t="str">
        <f>"QUICK STATS for "&amp;Z2&amp;" *"</f>
        <v>QUICK STATS for 2021-22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6406</v>
      </c>
      <c r="W7" s="108">
        <v>6200</v>
      </c>
      <c r="X7" s="108">
        <v>6401</v>
      </c>
      <c r="Y7" s="108">
        <v>6678</v>
      </c>
      <c r="Z7" s="108">
        <v>7042</v>
      </c>
      <c r="AB7" s="109" t="str">
        <f>TEXT(Z7,"###,###")</f>
        <v>7,042</v>
      </c>
      <c r="AD7" s="110">
        <f t="shared" si="0"/>
        <v>5.4507337526205513E-2</v>
      </c>
      <c r="AF7" s="110">
        <f t="shared" si="1"/>
        <v>9.9281923197002797E-2</v>
      </c>
    </row>
    <row r="8" spans="1:32" ht="17.25" customHeight="1" x14ac:dyDescent="0.25">
      <c r="A8" s="62" t="s">
        <v>12</v>
      </c>
      <c r="B8" s="63"/>
      <c r="C8" s="29"/>
      <c r="D8" s="64" t="str">
        <f>AB4</f>
        <v>10,057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7,042</v>
      </c>
      <c r="P8" s="65"/>
      <c r="S8" s="107" t="s">
        <v>83</v>
      </c>
      <c r="T8" s="108"/>
      <c r="U8" s="108"/>
      <c r="V8" s="108">
        <v>36007.5</v>
      </c>
      <c r="W8" s="108">
        <v>37747</v>
      </c>
      <c r="X8" s="108">
        <v>37695.79</v>
      </c>
      <c r="Y8" s="108">
        <v>40253.67</v>
      </c>
      <c r="Z8" s="108">
        <v>39890</v>
      </c>
      <c r="AB8" s="109" t="str">
        <f>TEXT(Z8,"$###,###")</f>
        <v>$39,890</v>
      </c>
      <c r="AD8" s="110">
        <f t="shared" si="0"/>
        <v>-9.034455740308811E-3</v>
      </c>
      <c r="AF8" s="110">
        <f t="shared" si="1"/>
        <v>0.10782475873081987</v>
      </c>
    </row>
    <row r="9" spans="1:32" x14ac:dyDescent="0.25">
      <c r="A9" s="30" t="s">
        <v>14</v>
      </c>
      <c r="B9" s="69"/>
      <c r="C9" s="70"/>
      <c r="D9" s="71">
        <f>AD104</f>
        <v>74.296509893606441</v>
      </c>
      <c r="E9" s="72" t="s">
        <v>84</v>
      </c>
      <c r="F9" s="24"/>
      <c r="G9" s="73" t="s">
        <v>81</v>
      </c>
      <c r="H9" s="70"/>
      <c r="I9" s="69"/>
      <c r="J9" s="70"/>
      <c r="K9" s="69"/>
      <c r="L9" s="69"/>
      <c r="M9" s="74"/>
      <c r="N9" s="70"/>
      <c r="O9" s="71">
        <f>AD127</f>
        <v>50.198807157057658</v>
      </c>
      <c r="P9" s="72" t="s">
        <v>84</v>
      </c>
      <c r="S9" s="107" t="s">
        <v>7</v>
      </c>
      <c r="T9" s="108"/>
      <c r="U9" s="108"/>
      <c r="V9" s="108">
        <v>291940349</v>
      </c>
      <c r="W9" s="108">
        <v>292339920</v>
      </c>
      <c r="X9" s="108">
        <v>308933462</v>
      </c>
      <c r="Y9" s="108">
        <v>331617913</v>
      </c>
      <c r="Z9" s="108">
        <v>373735001</v>
      </c>
      <c r="AB9" s="109" t="str">
        <f>TEXT(Z9/1000000,"$#,###.0")&amp;" mil"</f>
        <v>$373.7 mil</v>
      </c>
      <c r="AD9" s="110">
        <f t="shared" si="0"/>
        <v>0.12700486417933643</v>
      </c>
      <c r="AF9" s="110">
        <f t="shared" si="1"/>
        <v>0.28017590675689719</v>
      </c>
    </row>
    <row r="10" spans="1:32" x14ac:dyDescent="0.25">
      <c r="A10" s="30" t="s">
        <v>17</v>
      </c>
      <c r="B10" s="69"/>
      <c r="C10" s="70"/>
      <c r="D10" s="71">
        <f>AD105</f>
        <v>15.601073878890325</v>
      </c>
      <c r="E10" s="72" t="s">
        <v>84</v>
      </c>
      <c r="F10" s="24"/>
      <c r="G10" s="73" t="s">
        <v>82</v>
      </c>
      <c r="H10" s="70"/>
      <c r="I10" s="69"/>
      <c r="J10" s="70"/>
      <c r="K10" s="69"/>
      <c r="L10" s="69"/>
      <c r="M10" s="74"/>
      <c r="N10" s="70"/>
      <c r="O10" s="71">
        <f>AD128</f>
        <v>49.616586197103096</v>
      </c>
      <c r="P10" s="72" t="s">
        <v>84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85</v>
      </c>
      <c r="H11" s="77"/>
      <c r="I11" s="78"/>
      <c r="J11" s="78"/>
      <c r="K11" s="78"/>
      <c r="L11" s="78"/>
      <c r="M11" s="69"/>
      <c r="N11" s="70"/>
      <c r="O11" s="71">
        <f>T130</f>
        <v>80.005680204487362</v>
      </c>
      <c r="P11" s="72" t="s">
        <v>84</v>
      </c>
      <c r="S11" s="107" t="s">
        <v>29</v>
      </c>
      <c r="T11" s="112"/>
      <c r="U11" s="112"/>
      <c r="V11" s="112">
        <v>7107</v>
      </c>
      <c r="W11" s="112">
        <v>7112</v>
      </c>
      <c r="X11" s="112">
        <v>7169</v>
      </c>
      <c r="Y11" s="112">
        <v>7740</v>
      </c>
      <c r="Z11" s="112">
        <v>8657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12.127236580516898</v>
      </c>
      <c r="P12" s="72" t="s">
        <v>84</v>
      </c>
      <c r="S12" s="107" t="s">
        <v>30</v>
      </c>
      <c r="T12" s="112"/>
      <c r="U12" s="112"/>
      <c r="V12" s="112">
        <v>1424</v>
      </c>
      <c r="W12" s="112">
        <v>1243</v>
      </c>
      <c r="X12" s="112">
        <v>1324</v>
      </c>
      <c r="Y12" s="112">
        <v>1364</v>
      </c>
      <c r="Z12" s="112">
        <v>1403</v>
      </c>
    </row>
    <row r="13" spans="1:32" ht="15" customHeight="1" x14ac:dyDescent="0.25">
      <c r="A13" s="30" t="s">
        <v>19</v>
      </c>
      <c r="B13" s="70"/>
      <c r="C13" s="70"/>
      <c r="D13" s="71">
        <f>AD108</f>
        <v>14.557024957740877</v>
      </c>
      <c r="E13" s="72" t="s">
        <v>84</v>
      </c>
      <c r="F13" s="24"/>
      <c r="G13" s="142" t="s">
        <v>265</v>
      </c>
      <c r="H13" s="143"/>
      <c r="I13" s="143"/>
      <c r="J13" s="143"/>
      <c r="K13" s="143"/>
      <c r="L13" s="143"/>
      <c r="M13" s="79"/>
      <c r="N13" s="70"/>
      <c r="O13" s="71">
        <f>T132</f>
        <v>7.8386821925589327</v>
      </c>
      <c r="P13" s="72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17.689171721189219</v>
      </c>
      <c r="E14" s="72" t="s">
        <v>84</v>
      </c>
      <c r="F14" s="24"/>
      <c r="G14" s="76" t="s">
        <v>94</v>
      </c>
      <c r="H14" s="69"/>
      <c r="I14" s="69"/>
      <c r="J14" s="69"/>
      <c r="K14" s="75"/>
      <c r="L14" s="70"/>
      <c r="M14" s="69"/>
      <c r="N14" s="70"/>
      <c r="O14" s="75" t="str">
        <f>AB118</f>
        <v>44.5</v>
      </c>
      <c r="P14" s="72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20.264492393357862</v>
      </c>
      <c r="E15" s="72" t="s">
        <v>84</v>
      </c>
      <c r="F15" s="24"/>
      <c r="G15" s="33" t="s">
        <v>259</v>
      </c>
      <c r="H15" s="70"/>
      <c r="I15" s="70"/>
      <c r="J15" s="70"/>
      <c r="K15" s="80"/>
      <c r="L15" s="70"/>
      <c r="M15" s="70"/>
      <c r="N15" s="70"/>
      <c r="O15" s="71">
        <f>AB38</f>
        <v>16.233120113717128</v>
      </c>
      <c r="P15" s="72" t="s">
        <v>84</v>
      </c>
      <c r="S15" s="115" t="s">
        <v>60</v>
      </c>
      <c r="T15" s="115"/>
      <c r="U15" s="116"/>
      <c r="V15" s="116">
        <v>330</v>
      </c>
      <c r="W15" s="116">
        <v>319</v>
      </c>
      <c r="X15" s="116">
        <v>361</v>
      </c>
      <c r="Y15" s="112">
        <v>331</v>
      </c>
      <c r="Z15" s="112">
        <v>309</v>
      </c>
      <c r="AB15" s="117">
        <f t="shared" ref="AB15:AB34" si="2">IF(Z15="np",0,Z15/$Z$34)</f>
        <v>3.0706548742919608E-2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37.386894700208813</v>
      </c>
      <c r="E16" s="83" t="s">
        <v>84</v>
      </c>
      <c r="F16" s="24"/>
      <c r="G16" s="84" t="s">
        <v>260</v>
      </c>
      <c r="H16" s="35"/>
      <c r="I16" s="35"/>
      <c r="J16" s="35"/>
      <c r="K16" s="36"/>
      <c r="L16" s="35"/>
      <c r="M16" s="35"/>
      <c r="N16" s="35"/>
      <c r="O16" s="82">
        <f>AB37</f>
        <v>83.766879886282879</v>
      </c>
      <c r="P16" s="37" t="s">
        <v>84</v>
      </c>
      <c r="S16" s="115" t="s">
        <v>61</v>
      </c>
      <c r="T16" s="115"/>
      <c r="U16" s="116"/>
      <c r="V16" s="116">
        <v>125</v>
      </c>
      <c r="W16" s="116">
        <v>150</v>
      </c>
      <c r="X16" s="116">
        <v>187</v>
      </c>
      <c r="Y16" s="112">
        <v>194</v>
      </c>
      <c r="Z16" s="112">
        <v>235</v>
      </c>
      <c r="AB16" s="117">
        <f t="shared" si="2"/>
        <v>2.3352876875683194E-2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440</v>
      </c>
      <c r="W17" s="116">
        <v>412</v>
      </c>
      <c r="X17" s="116">
        <v>366</v>
      </c>
      <c r="Y17" s="112">
        <v>395</v>
      </c>
      <c r="Z17" s="112">
        <v>467</v>
      </c>
      <c r="AB17" s="117">
        <f t="shared" si="2"/>
        <v>4.6407631918910862E-2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268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63</v>
      </c>
      <c r="T18" s="115"/>
      <c r="U18" s="116"/>
      <c r="V18" s="116">
        <v>52</v>
      </c>
      <c r="W18" s="116">
        <v>62</v>
      </c>
      <c r="X18" s="116">
        <v>44</v>
      </c>
      <c r="Y18" s="112">
        <v>77</v>
      </c>
      <c r="Z18" s="112">
        <v>79</v>
      </c>
      <c r="AB18" s="117">
        <f t="shared" si="2"/>
        <v>7.850541587995627E-3</v>
      </c>
    </row>
    <row r="19" spans="1:28" x14ac:dyDescent="0.25">
      <c r="A19" s="61" t="str">
        <f>$S$1&amp;" ("&amp;$V$2&amp;" to "&amp;$Z$2&amp;")"</f>
        <v>Copper Coast (2017-18 to 2021-22)</v>
      </c>
      <c r="B19" s="61"/>
      <c r="C19" s="61"/>
      <c r="D19" s="61"/>
      <c r="E19" s="61"/>
      <c r="F19" s="61"/>
      <c r="G19" s="61" t="str">
        <f>$S$1&amp;" ("&amp;$V$2&amp;" to "&amp;$Z$2&amp;")"</f>
        <v>Copper Coast (2017-18 to 2021-22)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64</v>
      </c>
      <c r="T19" s="115"/>
      <c r="U19" s="116"/>
      <c r="V19" s="116">
        <v>566</v>
      </c>
      <c r="W19" s="116">
        <v>557</v>
      </c>
      <c r="X19" s="116">
        <v>565</v>
      </c>
      <c r="Y19" s="112">
        <v>605</v>
      </c>
      <c r="Z19" s="112">
        <v>640</v>
      </c>
      <c r="AB19" s="117">
        <f t="shared" si="2"/>
        <v>6.3599324257179762E-2</v>
      </c>
    </row>
    <row r="20" spans="1:28" x14ac:dyDescent="0.25">
      <c r="S20" s="115" t="s">
        <v>65</v>
      </c>
      <c r="T20" s="115"/>
      <c r="U20" s="116"/>
      <c r="V20" s="116">
        <v>244</v>
      </c>
      <c r="W20" s="116">
        <v>291</v>
      </c>
      <c r="X20" s="116">
        <v>293</v>
      </c>
      <c r="Y20" s="112">
        <v>292</v>
      </c>
      <c r="Z20" s="112">
        <v>298</v>
      </c>
      <c r="AB20" s="117">
        <f t="shared" si="2"/>
        <v>2.9613435357249328E-2</v>
      </c>
    </row>
    <row r="21" spans="1:28" x14ac:dyDescent="0.25">
      <c r="S21" s="115" t="s">
        <v>66</v>
      </c>
      <c r="T21" s="115"/>
      <c r="U21" s="116"/>
      <c r="V21" s="116">
        <v>979</v>
      </c>
      <c r="W21" s="116">
        <v>924</v>
      </c>
      <c r="X21" s="116">
        <v>938</v>
      </c>
      <c r="Y21" s="112">
        <v>1048</v>
      </c>
      <c r="Z21" s="112">
        <v>1210</v>
      </c>
      <c r="AB21" s="117">
        <f t="shared" si="2"/>
        <v>0.1202424724237305</v>
      </c>
    </row>
    <row r="22" spans="1:28" x14ac:dyDescent="0.25">
      <c r="S22" s="115" t="s">
        <v>67</v>
      </c>
      <c r="T22" s="115"/>
      <c r="U22" s="116"/>
      <c r="V22" s="116">
        <v>552</v>
      </c>
      <c r="W22" s="116">
        <v>561</v>
      </c>
      <c r="X22" s="116">
        <v>617</v>
      </c>
      <c r="Y22" s="112">
        <v>830</v>
      </c>
      <c r="Z22" s="112">
        <v>829</v>
      </c>
      <c r="AB22" s="117">
        <f t="shared" si="2"/>
        <v>8.2380999701878163E-2</v>
      </c>
    </row>
    <row r="23" spans="1:28" x14ac:dyDescent="0.25">
      <c r="S23" s="115" t="s">
        <v>68</v>
      </c>
      <c r="T23" s="115"/>
      <c r="U23" s="116"/>
      <c r="V23" s="116">
        <v>417</v>
      </c>
      <c r="W23" s="116">
        <v>471</v>
      </c>
      <c r="X23" s="116">
        <v>424</v>
      </c>
      <c r="Y23" s="112">
        <v>444</v>
      </c>
      <c r="Z23" s="112">
        <v>515</v>
      </c>
      <c r="AB23" s="117">
        <f t="shared" si="2"/>
        <v>5.1177581238199342E-2</v>
      </c>
    </row>
    <row r="24" spans="1:28" x14ac:dyDescent="0.25">
      <c r="S24" s="115" t="s">
        <v>69</v>
      </c>
      <c r="T24" s="115"/>
      <c r="U24" s="116"/>
      <c r="V24" s="116">
        <v>33</v>
      </c>
      <c r="W24" s="116">
        <v>8</v>
      </c>
      <c r="X24" s="116">
        <v>14</v>
      </c>
      <c r="Y24" s="112">
        <v>13</v>
      </c>
      <c r="Z24" s="112">
        <v>32</v>
      </c>
      <c r="AB24" s="117">
        <f t="shared" si="2"/>
        <v>3.1799662128589885E-3</v>
      </c>
    </row>
    <row r="25" spans="1:28" x14ac:dyDescent="0.25">
      <c r="S25" s="115" t="s">
        <v>70</v>
      </c>
      <c r="T25" s="115"/>
      <c r="U25" s="116"/>
      <c r="V25" s="116">
        <v>231</v>
      </c>
      <c r="W25" s="116">
        <v>215</v>
      </c>
      <c r="X25" s="116">
        <v>260</v>
      </c>
      <c r="Y25" s="112">
        <v>268</v>
      </c>
      <c r="Z25" s="112">
        <v>277</v>
      </c>
      <c r="AB25" s="117">
        <f t="shared" si="2"/>
        <v>2.7526582530060618E-2</v>
      </c>
    </row>
    <row r="26" spans="1:28" x14ac:dyDescent="0.25">
      <c r="S26" s="115" t="s">
        <v>71</v>
      </c>
      <c r="T26" s="115"/>
      <c r="U26" s="116"/>
      <c r="V26" s="116">
        <v>127</v>
      </c>
      <c r="W26" s="116">
        <v>144</v>
      </c>
      <c r="X26" s="116">
        <v>164</v>
      </c>
      <c r="Y26" s="112">
        <v>163</v>
      </c>
      <c r="Z26" s="112">
        <v>174</v>
      </c>
      <c r="AB26" s="117">
        <f t="shared" si="2"/>
        <v>1.7291066282420751E-2</v>
      </c>
    </row>
    <row r="27" spans="1:28" x14ac:dyDescent="0.25">
      <c r="S27" s="115" t="s">
        <v>72</v>
      </c>
      <c r="T27" s="115"/>
      <c r="U27" s="116"/>
      <c r="V27" s="116">
        <v>278</v>
      </c>
      <c r="W27" s="116">
        <v>308</v>
      </c>
      <c r="X27" s="116">
        <v>338</v>
      </c>
      <c r="Y27" s="112">
        <v>355</v>
      </c>
      <c r="Z27" s="112">
        <v>385</v>
      </c>
      <c r="AB27" s="117">
        <f t="shared" si="2"/>
        <v>3.8258968498459701E-2</v>
      </c>
    </row>
    <row r="28" spans="1:28" x14ac:dyDescent="0.25">
      <c r="S28" s="115" t="s">
        <v>73</v>
      </c>
      <c r="T28" s="115"/>
      <c r="U28" s="116"/>
      <c r="V28" s="116">
        <v>680</v>
      </c>
      <c r="W28" s="116">
        <v>621</v>
      </c>
      <c r="X28" s="116">
        <v>601</v>
      </c>
      <c r="Y28" s="112">
        <v>614</v>
      </c>
      <c r="Z28" s="112">
        <v>696</v>
      </c>
      <c r="AB28" s="117">
        <f t="shared" si="2"/>
        <v>6.9164265129683003E-2</v>
      </c>
    </row>
    <row r="29" spans="1:28" x14ac:dyDescent="0.25">
      <c r="S29" s="115" t="s">
        <v>74</v>
      </c>
      <c r="T29" s="115"/>
      <c r="U29" s="116"/>
      <c r="V29" s="116">
        <v>425</v>
      </c>
      <c r="W29" s="116">
        <v>459</v>
      </c>
      <c r="X29" s="116">
        <v>370</v>
      </c>
      <c r="Y29" s="112">
        <v>393</v>
      </c>
      <c r="Z29" s="112">
        <v>571</v>
      </c>
      <c r="AB29" s="117">
        <f t="shared" si="2"/>
        <v>5.6742522110702576E-2</v>
      </c>
    </row>
    <row r="30" spans="1:28" x14ac:dyDescent="0.25">
      <c r="S30" s="115" t="s">
        <v>75</v>
      </c>
      <c r="T30" s="115"/>
      <c r="U30" s="116"/>
      <c r="V30" s="116">
        <v>666</v>
      </c>
      <c r="W30" s="116">
        <v>633</v>
      </c>
      <c r="X30" s="116">
        <v>681</v>
      </c>
      <c r="Y30" s="112">
        <v>714</v>
      </c>
      <c r="Z30" s="112">
        <v>768</v>
      </c>
      <c r="AB30" s="117">
        <f t="shared" si="2"/>
        <v>7.6319189108615723E-2</v>
      </c>
    </row>
    <row r="31" spans="1:28" x14ac:dyDescent="0.25">
      <c r="S31" s="115" t="s">
        <v>76</v>
      </c>
      <c r="T31" s="115"/>
      <c r="U31" s="116"/>
      <c r="V31" s="116">
        <v>1053</v>
      </c>
      <c r="W31" s="116">
        <v>1146</v>
      </c>
      <c r="X31" s="116">
        <v>1170</v>
      </c>
      <c r="Y31" s="112">
        <v>1271</v>
      </c>
      <c r="Z31" s="112">
        <v>1484</v>
      </c>
      <c r="AB31" s="117">
        <f t="shared" si="2"/>
        <v>0.14747093312133558</v>
      </c>
    </row>
    <row r="32" spans="1:28" ht="15.75" customHeight="1" x14ac:dyDescent="0.25">
      <c r="A32" s="61" t="str">
        <f>"Distribution of jobs per industry "&amp;"("&amp;Z2&amp;") *"</f>
        <v>Distribution of jobs per industry (2021-22)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77</v>
      </c>
      <c r="T32" s="115"/>
      <c r="U32" s="116"/>
      <c r="V32" s="116">
        <v>90</v>
      </c>
      <c r="W32" s="116">
        <v>64</v>
      </c>
      <c r="X32" s="116">
        <v>78</v>
      </c>
      <c r="Y32" s="112">
        <v>80</v>
      </c>
      <c r="Z32" s="112">
        <v>89</v>
      </c>
      <c r="AB32" s="117">
        <f t="shared" si="2"/>
        <v>8.844281029514062E-3</v>
      </c>
    </row>
    <row r="33" spans="19:32" x14ac:dyDescent="0.25">
      <c r="S33" s="115" t="s">
        <v>78</v>
      </c>
      <c r="T33" s="115"/>
      <c r="U33" s="116"/>
      <c r="V33" s="116">
        <v>307</v>
      </c>
      <c r="W33" s="116">
        <v>285</v>
      </c>
      <c r="X33" s="116">
        <v>329</v>
      </c>
      <c r="Y33" s="112">
        <v>360</v>
      </c>
      <c r="Z33" s="112">
        <v>366</v>
      </c>
      <c r="AB33" s="117">
        <f t="shared" si="2"/>
        <v>3.6370863559574682E-2</v>
      </c>
    </row>
    <row r="34" spans="19:32" x14ac:dyDescent="0.25">
      <c r="S34" s="118" t="s">
        <v>53</v>
      </c>
      <c r="T34" s="118"/>
      <c r="U34" s="119"/>
      <c r="V34" s="119">
        <v>8530</v>
      </c>
      <c r="W34" s="119">
        <v>8360</v>
      </c>
      <c r="X34" s="119">
        <v>8495</v>
      </c>
      <c r="Y34" s="120">
        <v>9104</v>
      </c>
      <c r="Z34" s="120">
        <v>10063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5560</v>
      </c>
      <c r="W37" s="112">
        <v>5325</v>
      </c>
      <c r="X37" s="112">
        <v>5469</v>
      </c>
      <c r="Y37" s="112">
        <v>5672</v>
      </c>
      <c r="Z37" s="112">
        <v>5893</v>
      </c>
      <c r="AB37" s="132">
        <f>Z37/Z40*100</f>
        <v>83.766879886282879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851</v>
      </c>
      <c r="W38" s="112">
        <v>873</v>
      </c>
      <c r="X38" s="112">
        <v>932</v>
      </c>
      <c r="Y38" s="112">
        <v>1000</v>
      </c>
      <c r="Z38" s="112">
        <v>1142</v>
      </c>
      <c r="AB38" s="132">
        <f>Z38/Z40*100</f>
        <v>16.233120113717128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6411</v>
      </c>
      <c r="W40" s="112">
        <v>6198</v>
      </c>
      <c r="X40" s="112">
        <v>6401</v>
      </c>
      <c r="Y40" s="112">
        <v>6672</v>
      </c>
      <c r="Z40" s="112">
        <v>7035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7</v>
      </c>
      <c r="W44" s="112">
        <v>0</v>
      </c>
      <c r="X44" s="112">
        <v>4</v>
      </c>
      <c r="Y44" s="112">
        <v>11</v>
      </c>
      <c r="Z44" s="112">
        <v>13</v>
      </c>
    </row>
    <row r="45" spans="19:32" x14ac:dyDescent="0.25">
      <c r="S45" s="115" t="s">
        <v>37</v>
      </c>
      <c r="T45" s="115"/>
      <c r="U45" s="112"/>
      <c r="V45" s="112">
        <v>129</v>
      </c>
      <c r="W45" s="112">
        <v>109</v>
      </c>
      <c r="X45" s="112">
        <v>93</v>
      </c>
      <c r="Y45" s="112">
        <v>152</v>
      </c>
      <c r="Z45" s="112">
        <v>178</v>
      </c>
    </row>
    <row r="46" spans="19:32" x14ac:dyDescent="0.25">
      <c r="S46" s="115" t="s">
        <v>38</v>
      </c>
      <c r="T46" s="115"/>
      <c r="U46" s="112"/>
      <c r="V46" s="112">
        <v>307</v>
      </c>
      <c r="W46" s="112">
        <v>282</v>
      </c>
      <c r="X46" s="112">
        <v>243</v>
      </c>
      <c r="Y46" s="112">
        <v>294</v>
      </c>
      <c r="Z46" s="112">
        <v>264</v>
      </c>
    </row>
    <row r="47" spans="19:32" x14ac:dyDescent="0.25">
      <c r="S47" s="115" t="s">
        <v>39</v>
      </c>
      <c r="T47" s="115"/>
      <c r="U47" s="112"/>
      <c r="V47" s="112">
        <v>323</v>
      </c>
      <c r="W47" s="112">
        <v>313</v>
      </c>
      <c r="X47" s="112">
        <v>362</v>
      </c>
      <c r="Y47" s="112">
        <v>365</v>
      </c>
      <c r="Z47" s="112">
        <v>426</v>
      </c>
    </row>
    <row r="48" spans="19:32" x14ac:dyDescent="0.25">
      <c r="S48" s="115" t="s">
        <v>40</v>
      </c>
      <c r="T48" s="115"/>
      <c r="U48" s="112"/>
      <c r="V48" s="112">
        <v>407</v>
      </c>
      <c r="W48" s="112">
        <v>383</v>
      </c>
      <c r="X48" s="112">
        <v>395</v>
      </c>
      <c r="Y48" s="112">
        <v>417</v>
      </c>
      <c r="Z48" s="112">
        <v>480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390</v>
      </c>
      <c r="W49" s="112">
        <v>359</v>
      </c>
      <c r="X49" s="112">
        <v>364</v>
      </c>
      <c r="Y49" s="112">
        <v>395</v>
      </c>
      <c r="Z49" s="112">
        <v>454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Copper Coast (2021-22)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370</v>
      </c>
      <c r="W50" s="112">
        <v>355</v>
      </c>
      <c r="X50" s="112">
        <v>360</v>
      </c>
      <c r="Y50" s="112">
        <v>373</v>
      </c>
      <c r="Z50" s="112">
        <v>386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349</v>
      </c>
      <c r="W51" s="112">
        <v>330</v>
      </c>
      <c r="X51" s="112">
        <v>350</v>
      </c>
      <c r="Y51" s="112">
        <v>388</v>
      </c>
      <c r="Z51" s="112">
        <v>426</v>
      </c>
    </row>
    <row r="52" spans="1:26" ht="15" customHeight="1" x14ac:dyDescent="0.25">
      <c r="S52" s="115" t="s">
        <v>44</v>
      </c>
      <c r="T52" s="115"/>
      <c r="U52" s="112"/>
      <c r="V52" s="112">
        <v>402</v>
      </c>
      <c r="W52" s="112">
        <v>382</v>
      </c>
      <c r="X52" s="112">
        <v>328</v>
      </c>
      <c r="Y52" s="112">
        <v>337</v>
      </c>
      <c r="Z52" s="112">
        <v>357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445</v>
      </c>
      <c r="W53" s="112">
        <v>452</v>
      </c>
      <c r="X53" s="112">
        <v>456</v>
      </c>
      <c r="Y53" s="112">
        <v>452</v>
      </c>
      <c r="Z53" s="112">
        <v>473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497</v>
      </c>
      <c r="W54" s="112">
        <v>464</v>
      </c>
      <c r="X54" s="112">
        <v>464</v>
      </c>
      <c r="Y54" s="112">
        <v>475</v>
      </c>
      <c r="Z54" s="112">
        <v>468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364</v>
      </c>
      <c r="W55" s="112">
        <v>389</v>
      </c>
      <c r="X55" s="112">
        <v>441</v>
      </c>
      <c r="Y55" s="112">
        <v>444</v>
      </c>
      <c r="Z55" s="112">
        <v>477</v>
      </c>
    </row>
    <row r="56" spans="1:26" ht="15" customHeight="1" x14ac:dyDescent="0.25">
      <c r="S56" s="115" t="s">
        <v>48</v>
      </c>
      <c r="T56" s="115"/>
      <c r="U56" s="112"/>
      <c r="V56" s="112">
        <v>227</v>
      </c>
      <c r="W56" s="112">
        <v>225</v>
      </c>
      <c r="X56" s="112">
        <v>237</v>
      </c>
      <c r="Y56" s="112">
        <v>264</v>
      </c>
      <c r="Z56" s="112">
        <v>316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93</v>
      </c>
      <c r="W57" s="112">
        <v>91</v>
      </c>
      <c r="X57" s="112">
        <v>113</v>
      </c>
      <c r="Y57" s="112">
        <v>115</v>
      </c>
      <c r="Z57" s="112">
        <v>112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43</v>
      </c>
      <c r="W58" s="112">
        <v>31</v>
      </c>
      <c r="X58" s="112">
        <v>30</v>
      </c>
      <c r="Y58" s="112">
        <v>32</v>
      </c>
      <c r="Z58" s="112">
        <v>40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15</v>
      </c>
      <c r="W59" s="112">
        <v>19</v>
      </c>
      <c r="X59" s="112">
        <v>31</v>
      </c>
      <c r="Y59" s="112">
        <v>31</v>
      </c>
      <c r="Z59" s="112">
        <v>31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10</v>
      </c>
      <c r="W60" s="112">
        <v>8</v>
      </c>
      <c r="X60" s="112">
        <v>11</v>
      </c>
      <c r="Y60" s="112">
        <v>11</v>
      </c>
      <c r="Z60" s="112">
        <v>8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4390</v>
      </c>
      <c r="W61" s="112">
        <v>4199</v>
      </c>
      <c r="X61" s="112">
        <v>4277</v>
      </c>
      <c r="Y61" s="112">
        <v>4556</v>
      </c>
      <c r="Z61" s="112">
        <v>4907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5</v>
      </c>
      <c r="W63" s="112">
        <v>10</v>
      </c>
      <c r="X63" s="112">
        <v>11</v>
      </c>
      <c r="Y63" s="112">
        <v>20</v>
      </c>
      <c r="Z63" s="112">
        <v>23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146</v>
      </c>
      <c r="W64" s="112">
        <v>121</v>
      </c>
      <c r="X64" s="112">
        <v>107</v>
      </c>
      <c r="Y64" s="112">
        <v>169</v>
      </c>
      <c r="Z64" s="112">
        <v>206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Copper Coast (2021-22)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288</v>
      </c>
      <c r="W65" s="112">
        <v>294</v>
      </c>
      <c r="X65" s="112">
        <v>283</v>
      </c>
      <c r="Y65" s="112">
        <v>297</v>
      </c>
      <c r="Z65" s="112">
        <v>294</v>
      </c>
    </row>
    <row r="66" spans="1:26" x14ac:dyDescent="0.25">
      <c r="S66" s="115" t="s">
        <v>39</v>
      </c>
      <c r="T66" s="115"/>
      <c r="U66" s="112"/>
      <c r="V66" s="112">
        <v>299</v>
      </c>
      <c r="W66" s="112">
        <v>317</v>
      </c>
      <c r="X66" s="112">
        <v>308</v>
      </c>
      <c r="Y66" s="112">
        <v>330</v>
      </c>
      <c r="Z66" s="112">
        <v>431</v>
      </c>
    </row>
    <row r="67" spans="1:26" x14ac:dyDescent="0.25">
      <c r="S67" s="115" t="s">
        <v>40</v>
      </c>
      <c r="T67" s="115"/>
      <c r="U67" s="112"/>
      <c r="V67" s="112">
        <v>326</v>
      </c>
      <c r="W67" s="112">
        <v>353</v>
      </c>
      <c r="X67" s="112">
        <v>389</v>
      </c>
      <c r="Y67" s="112">
        <v>406</v>
      </c>
      <c r="Z67" s="112">
        <v>465</v>
      </c>
    </row>
    <row r="68" spans="1:26" x14ac:dyDescent="0.25">
      <c r="S68" s="115" t="s">
        <v>41</v>
      </c>
      <c r="T68" s="115"/>
      <c r="U68" s="112"/>
      <c r="V68" s="112">
        <v>306</v>
      </c>
      <c r="W68" s="112">
        <v>341</v>
      </c>
      <c r="X68" s="112">
        <v>318</v>
      </c>
      <c r="Y68" s="112">
        <v>341</v>
      </c>
      <c r="Z68" s="112">
        <v>411</v>
      </c>
    </row>
    <row r="69" spans="1:26" x14ac:dyDescent="0.25">
      <c r="S69" s="115" t="s">
        <v>42</v>
      </c>
      <c r="T69" s="115"/>
      <c r="U69" s="112"/>
      <c r="V69" s="112">
        <v>287</v>
      </c>
      <c r="W69" s="112">
        <v>304</v>
      </c>
      <c r="X69" s="112">
        <v>347</v>
      </c>
      <c r="Y69" s="112">
        <v>382</v>
      </c>
      <c r="Z69" s="112">
        <v>407</v>
      </c>
    </row>
    <row r="70" spans="1:26" x14ac:dyDescent="0.25">
      <c r="S70" s="115" t="s">
        <v>43</v>
      </c>
      <c r="T70" s="115"/>
      <c r="U70" s="112"/>
      <c r="V70" s="112">
        <v>329</v>
      </c>
      <c r="W70" s="112">
        <v>327</v>
      </c>
      <c r="X70" s="112">
        <v>330</v>
      </c>
      <c r="Y70" s="112">
        <v>340</v>
      </c>
      <c r="Z70" s="112">
        <v>376</v>
      </c>
    </row>
    <row r="71" spans="1:26" x14ac:dyDescent="0.25">
      <c r="S71" s="115" t="s">
        <v>44</v>
      </c>
      <c r="T71" s="115"/>
      <c r="U71" s="112"/>
      <c r="V71" s="112">
        <v>489</v>
      </c>
      <c r="W71" s="112">
        <v>489</v>
      </c>
      <c r="X71" s="112">
        <v>450</v>
      </c>
      <c r="Y71" s="112">
        <v>425</v>
      </c>
      <c r="Z71" s="112">
        <v>439</v>
      </c>
    </row>
    <row r="72" spans="1:26" x14ac:dyDescent="0.25">
      <c r="S72" s="115" t="s">
        <v>45</v>
      </c>
      <c r="T72" s="115"/>
      <c r="U72" s="112"/>
      <c r="V72" s="112">
        <v>501</v>
      </c>
      <c r="W72" s="112">
        <v>437</v>
      </c>
      <c r="X72" s="112">
        <v>461</v>
      </c>
      <c r="Y72" s="112">
        <v>533</v>
      </c>
      <c r="Z72" s="112">
        <v>597</v>
      </c>
    </row>
    <row r="73" spans="1:26" x14ac:dyDescent="0.25">
      <c r="S73" s="115" t="s">
        <v>46</v>
      </c>
      <c r="T73" s="115"/>
      <c r="U73" s="112"/>
      <c r="V73" s="112">
        <v>482</v>
      </c>
      <c r="W73" s="112">
        <v>522</v>
      </c>
      <c r="X73" s="112">
        <v>495</v>
      </c>
      <c r="Y73" s="112">
        <v>540</v>
      </c>
      <c r="Z73" s="112">
        <v>615</v>
      </c>
    </row>
    <row r="74" spans="1:26" x14ac:dyDescent="0.25">
      <c r="S74" s="115" t="s">
        <v>47</v>
      </c>
      <c r="T74" s="115"/>
      <c r="U74" s="112"/>
      <c r="V74" s="112">
        <v>345</v>
      </c>
      <c r="W74" s="112">
        <v>349</v>
      </c>
      <c r="X74" s="112">
        <v>374</v>
      </c>
      <c r="Y74" s="112">
        <v>394</v>
      </c>
      <c r="Z74" s="112">
        <v>460</v>
      </c>
    </row>
    <row r="75" spans="1:26" x14ac:dyDescent="0.25">
      <c r="S75" s="115" t="s">
        <v>48</v>
      </c>
      <c r="T75" s="115"/>
      <c r="U75" s="112"/>
      <c r="V75" s="112">
        <v>184</v>
      </c>
      <c r="W75" s="112">
        <v>175</v>
      </c>
      <c r="X75" s="112">
        <v>200</v>
      </c>
      <c r="Y75" s="112">
        <v>225</v>
      </c>
      <c r="Z75" s="112">
        <v>254</v>
      </c>
    </row>
    <row r="76" spans="1:26" x14ac:dyDescent="0.25">
      <c r="S76" s="115" t="s">
        <v>49</v>
      </c>
      <c r="T76" s="115"/>
      <c r="U76" s="112"/>
      <c r="V76" s="112">
        <v>70</v>
      </c>
      <c r="W76" s="112">
        <v>59</v>
      </c>
      <c r="X76" s="112">
        <v>69</v>
      </c>
      <c r="Y76" s="112">
        <v>72</v>
      </c>
      <c r="Z76" s="112">
        <v>89</v>
      </c>
    </row>
    <row r="77" spans="1:26" x14ac:dyDescent="0.25">
      <c r="S77" s="115" t="s">
        <v>50</v>
      </c>
      <c r="T77" s="115"/>
      <c r="U77" s="112"/>
      <c r="V77" s="112">
        <v>50</v>
      </c>
      <c r="W77" s="112">
        <v>38</v>
      </c>
      <c r="X77" s="112">
        <v>41</v>
      </c>
      <c r="Y77" s="112">
        <v>30</v>
      </c>
      <c r="Z77" s="112">
        <v>36</v>
      </c>
    </row>
    <row r="78" spans="1:26" x14ac:dyDescent="0.25">
      <c r="S78" s="115" t="s">
        <v>51</v>
      </c>
      <c r="T78" s="115"/>
      <c r="U78" s="112"/>
      <c r="V78" s="112">
        <v>19</v>
      </c>
      <c r="W78" s="112">
        <v>11</v>
      </c>
      <c r="X78" s="112">
        <v>18</v>
      </c>
      <c r="Y78" s="112">
        <v>19</v>
      </c>
      <c r="Z78" s="112">
        <v>24</v>
      </c>
    </row>
    <row r="79" spans="1:26" x14ac:dyDescent="0.25">
      <c r="S79" s="115" t="s">
        <v>52</v>
      </c>
      <c r="T79" s="115"/>
      <c r="U79" s="112"/>
      <c r="V79" s="112">
        <v>11</v>
      </c>
      <c r="W79" s="112">
        <v>10</v>
      </c>
      <c r="X79" s="112">
        <v>12</v>
      </c>
      <c r="Y79" s="112">
        <v>14</v>
      </c>
      <c r="Z79" s="112">
        <v>13</v>
      </c>
    </row>
    <row r="80" spans="1:26" x14ac:dyDescent="0.25">
      <c r="S80" s="118" t="s">
        <v>53</v>
      </c>
      <c r="T80" s="118"/>
      <c r="U80" s="112"/>
      <c r="V80" s="112">
        <v>4139</v>
      </c>
      <c r="W80" s="112">
        <v>4159</v>
      </c>
      <c r="X80" s="112">
        <v>4216</v>
      </c>
      <c r="Y80" s="112">
        <v>4537</v>
      </c>
      <c r="Z80" s="112">
        <v>5140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Copper Coast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217</v>
      </c>
      <c r="W83" s="112">
        <v>227</v>
      </c>
      <c r="X83" s="112">
        <v>245</v>
      </c>
      <c r="Y83" s="112">
        <v>265</v>
      </c>
      <c r="Z83" s="112">
        <v>266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190</v>
      </c>
      <c r="G84" s="140"/>
      <c r="H84" s="48"/>
      <c r="I84" s="48"/>
      <c r="J84" s="48"/>
      <c r="K84" s="48"/>
      <c r="L84" s="140" t="s">
        <v>0</v>
      </c>
      <c r="M84" s="140"/>
      <c r="N84" s="140" t="s">
        <v>190</v>
      </c>
      <c r="O84" s="140"/>
      <c r="S84" s="115" t="s">
        <v>57</v>
      </c>
      <c r="T84" s="115"/>
      <c r="U84" s="112"/>
      <c r="V84" s="112">
        <v>213</v>
      </c>
      <c r="W84" s="112">
        <v>218</v>
      </c>
      <c r="X84" s="112">
        <v>215</v>
      </c>
      <c r="Y84" s="112">
        <v>228</v>
      </c>
      <c r="Z84" s="112">
        <v>254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2017-18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2017-18</v>
      </c>
      <c r="O85" s="140"/>
      <c r="S85" s="115" t="s">
        <v>185</v>
      </c>
      <c r="T85" s="115"/>
      <c r="U85" s="112"/>
      <c r="V85" s="112">
        <v>564</v>
      </c>
      <c r="W85" s="112">
        <v>566</v>
      </c>
      <c r="X85" s="112">
        <v>579</v>
      </c>
      <c r="Y85" s="112">
        <v>573</v>
      </c>
      <c r="Z85" s="112">
        <v>630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10,057</v>
      </c>
      <c r="D86" s="94">
        <f t="shared" ref="D86:D91" si="4">AD4</f>
        <v>0.10467926186291732</v>
      </c>
      <c r="E86" s="95">
        <f t="shared" ref="E86:E91" si="5">AD4</f>
        <v>0.10467926186291732</v>
      </c>
      <c r="F86" s="94">
        <f t="shared" ref="F86:F91" si="6">AF4</f>
        <v>0.17943004573707055</v>
      </c>
      <c r="G86" s="95">
        <f t="shared" ref="G86:G91" si="7">AF4</f>
        <v>0.17943004573707055</v>
      </c>
      <c r="H86" s="97"/>
      <c r="I86" s="97"/>
      <c r="J86" s="139" t="str">
        <f>'State data for spotlight'!J4</f>
        <v>1,514,413</v>
      </c>
      <c r="K86" s="139"/>
      <c r="L86" s="94">
        <f>'State data for spotlight'!L4</f>
        <v>9.9608707048718825E-2</v>
      </c>
      <c r="M86" s="95">
        <f>'State data for spotlight'!L4</f>
        <v>9.9608707048718825E-2</v>
      </c>
      <c r="N86" s="94">
        <f>'State data for spotlight'!N4</f>
        <v>0.18326365128713196</v>
      </c>
      <c r="O86" s="95">
        <f>'State data for spotlight'!N4</f>
        <v>0.18326365128713196</v>
      </c>
      <c r="S86" s="115" t="s">
        <v>186</v>
      </c>
      <c r="T86" s="115"/>
      <c r="U86" s="112"/>
      <c r="V86" s="112">
        <v>160</v>
      </c>
      <c r="W86" s="112">
        <v>175</v>
      </c>
      <c r="X86" s="112">
        <v>178</v>
      </c>
      <c r="Y86" s="112">
        <v>183</v>
      </c>
      <c r="Z86" s="112">
        <v>187</v>
      </c>
    </row>
    <row r="87" spans="1:30" ht="15" customHeight="1" x14ac:dyDescent="0.25">
      <c r="A87" s="96" t="s">
        <v>4</v>
      </c>
      <c r="B87" s="49"/>
      <c r="C87" s="97" t="str">
        <f t="shared" si="3"/>
        <v>4,909</v>
      </c>
      <c r="D87" s="94">
        <f t="shared" si="4"/>
        <v>7.7480245829675054E-2</v>
      </c>
      <c r="E87" s="95">
        <f t="shared" si="5"/>
        <v>7.7480245829675054E-2</v>
      </c>
      <c r="F87" s="94">
        <f t="shared" si="6"/>
        <v>0.11873290793072022</v>
      </c>
      <c r="G87" s="95">
        <f t="shared" si="7"/>
        <v>0.11873290793072022</v>
      </c>
      <c r="H87" s="97"/>
      <c r="I87" s="97"/>
      <c r="J87" s="139" t="str">
        <f>'State data for spotlight'!J5</f>
        <v>761,173</v>
      </c>
      <c r="K87" s="139"/>
      <c r="L87" s="94">
        <f>'State data for spotlight'!L5</f>
        <v>8.820771036521724E-2</v>
      </c>
      <c r="M87" s="95">
        <f>'State data for spotlight'!L5</f>
        <v>8.820771036521724E-2</v>
      </c>
      <c r="N87" s="94">
        <f>'State data for spotlight'!N5</f>
        <v>0.15461673464868042</v>
      </c>
      <c r="O87" s="95">
        <f>'State data for spotlight'!N5</f>
        <v>0.15461673464868042</v>
      </c>
      <c r="S87" s="115" t="s">
        <v>187</v>
      </c>
      <c r="T87" s="115"/>
      <c r="U87" s="112"/>
      <c r="V87" s="112">
        <v>95</v>
      </c>
      <c r="W87" s="112">
        <v>106</v>
      </c>
      <c r="X87" s="112">
        <v>99</v>
      </c>
      <c r="Y87" s="112">
        <v>107</v>
      </c>
      <c r="Z87" s="112">
        <v>107</v>
      </c>
    </row>
    <row r="88" spans="1:30" ht="15" customHeight="1" x14ac:dyDescent="0.25">
      <c r="A88" s="96" t="s">
        <v>5</v>
      </c>
      <c r="B88" s="49"/>
      <c r="C88" s="97" t="str">
        <f t="shared" si="3"/>
        <v>5,140</v>
      </c>
      <c r="D88" s="94">
        <f t="shared" si="4"/>
        <v>0.13290720740577466</v>
      </c>
      <c r="E88" s="95">
        <f t="shared" si="5"/>
        <v>0.13290720740577466</v>
      </c>
      <c r="F88" s="94">
        <f t="shared" si="6"/>
        <v>0.24184585648707424</v>
      </c>
      <c r="G88" s="95">
        <f t="shared" si="7"/>
        <v>0.24184585648707424</v>
      </c>
      <c r="H88" s="97"/>
      <c r="I88" s="97"/>
      <c r="J88" s="139" t="str">
        <f>'State data for spotlight'!J6</f>
        <v>752,279</v>
      </c>
      <c r="K88" s="139"/>
      <c r="L88" s="94">
        <f>'State data for spotlight'!L6</f>
        <v>0.11150035312508311</v>
      </c>
      <c r="M88" s="95">
        <f>'State data for spotlight'!L6</f>
        <v>0.11150035312508311</v>
      </c>
      <c r="N88" s="94">
        <f>'State data for spotlight'!N6</f>
        <v>0.212174288554841</v>
      </c>
      <c r="O88" s="95">
        <f>'State data for spotlight'!N6</f>
        <v>0.212174288554841</v>
      </c>
      <c r="S88" s="115" t="s">
        <v>188</v>
      </c>
      <c r="T88" s="115"/>
      <c r="U88" s="112"/>
      <c r="V88" s="112">
        <v>205</v>
      </c>
      <c r="W88" s="112">
        <v>205</v>
      </c>
      <c r="X88" s="112">
        <v>203</v>
      </c>
      <c r="Y88" s="112">
        <v>214</v>
      </c>
      <c r="Z88" s="112">
        <v>248</v>
      </c>
    </row>
    <row r="89" spans="1:30" ht="15" customHeight="1" x14ac:dyDescent="0.25">
      <c r="A89" s="49" t="s">
        <v>6</v>
      </c>
      <c r="B89" s="49"/>
      <c r="C89" s="97" t="str">
        <f t="shared" si="3"/>
        <v>7,042</v>
      </c>
      <c r="D89" s="94">
        <f t="shared" si="4"/>
        <v>5.4507337526205513E-2</v>
      </c>
      <c r="E89" s="95">
        <f t="shared" si="5"/>
        <v>5.4507337526205513E-2</v>
      </c>
      <c r="F89" s="94">
        <f t="shared" si="6"/>
        <v>9.9281923197002797E-2</v>
      </c>
      <c r="G89" s="95">
        <f t="shared" si="7"/>
        <v>9.9281923197002797E-2</v>
      </c>
      <c r="H89" s="97"/>
      <c r="I89" s="97"/>
      <c r="J89" s="139" t="str">
        <f>'State data for spotlight'!J7</f>
        <v>1,001,542</v>
      </c>
      <c r="K89" s="139"/>
      <c r="L89" s="94">
        <f>'State data for spotlight'!L7</f>
        <v>4.4621130813623067E-2</v>
      </c>
      <c r="M89" s="95">
        <f>'State data for spotlight'!L7</f>
        <v>4.4621130813623067E-2</v>
      </c>
      <c r="N89" s="94">
        <f>'State data for spotlight'!N7</f>
        <v>9.6689701842120446E-2</v>
      </c>
      <c r="O89" s="95">
        <f>'State data for spotlight'!N7</f>
        <v>9.6689701842120446E-2</v>
      </c>
      <c r="S89" s="115" t="s">
        <v>189</v>
      </c>
      <c r="T89" s="115"/>
      <c r="U89" s="112"/>
      <c r="V89" s="112">
        <v>420</v>
      </c>
      <c r="W89" s="112">
        <v>446</v>
      </c>
      <c r="X89" s="112">
        <v>419</v>
      </c>
      <c r="Y89" s="112">
        <v>423</v>
      </c>
      <c r="Z89" s="112">
        <v>437</v>
      </c>
    </row>
    <row r="90" spans="1:30" ht="15" customHeight="1" x14ac:dyDescent="0.25">
      <c r="A90" s="49" t="s">
        <v>96</v>
      </c>
      <c r="B90" s="49"/>
      <c r="C90" s="97" t="str">
        <f t="shared" si="3"/>
        <v>$39,890</v>
      </c>
      <c r="D90" s="94">
        <f t="shared" si="4"/>
        <v>-9.034455740308811E-3</v>
      </c>
      <c r="E90" s="95">
        <f t="shared" si="5"/>
        <v>-9.034455740308811E-3</v>
      </c>
      <c r="F90" s="94">
        <f t="shared" si="6"/>
        <v>0.10782475873081987</v>
      </c>
      <c r="G90" s="95">
        <f t="shared" si="7"/>
        <v>0.10782475873081987</v>
      </c>
      <c r="H90" s="97"/>
      <c r="I90" s="97"/>
      <c r="J90" s="97"/>
      <c r="K90" s="97" t="str">
        <f>'State data for spotlight'!J8</f>
        <v>$45,481</v>
      </c>
      <c r="L90" s="94">
        <f>'State data for spotlight'!L8</f>
        <v>-7.6896036558571357E-4</v>
      </c>
      <c r="M90" s="95">
        <f>'State data for spotlight'!L8</f>
        <v>-7.6896036558571357E-4</v>
      </c>
      <c r="N90" s="94">
        <f>'State data for spotlight'!N8</f>
        <v>6.4433558502420718E-2</v>
      </c>
      <c r="O90" s="95">
        <f>'State data for spotlight'!N8</f>
        <v>6.4433558502420718E-2</v>
      </c>
      <c r="S90" s="115" t="s">
        <v>58</v>
      </c>
      <c r="T90" s="115"/>
      <c r="U90" s="112"/>
      <c r="V90" s="112">
        <v>554</v>
      </c>
      <c r="W90" s="112">
        <v>505</v>
      </c>
      <c r="X90" s="112">
        <v>531</v>
      </c>
      <c r="Y90" s="112">
        <v>544</v>
      </c>
      <c r="Z90" s="112">
        <v>562</v>
      </c>
    </row>
    <row r="91" spans="1:30" ht="15" customHeight="1" x14ac:dyDescent="0.25">
      <c r="A91" s="49" t="s">
        <v>7</v>
      </c>
      <c r="B91" s="49"/>
      <c r="C91" s="97" t="str">
        <f t="shared" si="3"/>
        <v>$373.7 mil</v>
      </c>
      <c r="D91" s="94">
        <f t="shared" si="4"/>
        <v>0.12700486417933643</v>
      </c>
      <c r="E91" s="95">
        <f t="shared" si="5"/>
        <v>0.12700486417933643</v>
      </c>
      <c r="F91" s="94">
        <f t="shared" si="6"/>
        <v>0.28017590675689719</v>
      </c>
      <c r="G91" s="95">
        <f t="shared" si="7"/>
        <v>0.28017590675689719</v>
      </c>
      <c r="H91" s="97"/>
      <c r="I91" s="97"/>
      <c r="J91" s="97"/>
      <c r="K91" s="97" t="str">
        <f>'State data for spotlight'!J9</f>
        <v>$63.1 bil</v>
      </c>
      <c r="L91" s="94">
        <f>'State data for spotlight'!L9</f>
        <v>8.5795971195826271E-2</v>
      </c>
      <c r="M91" s="95">
        <f>'State data for spotlight'!L9</f>
        <v>8.5795971195826271E-2</v>
      </c>
      <c r="N91" s="94">
        <f>'State data for spotlight'!N9</f>
        <v>0.25141602644572436</v>
      </c>
      <c r="O91" s="95">
        <f>'State data for spotlight'!N9</f>
        <v>0.25141602644572436</v>
      </c>
      <c r="S91" s="118" t="s">
        <v>53</v>
      </c>
      <c r="T91" s="118"/>
      <c r="U91" s="112"/>
      <c r="V91" s="112">
        <v>3328</v>
      </c>
      <c r="W91" s="112">
        <v>3163</v>
      </c>
      <c r="X91" s="112">
        <v>3271</v>
      </c>
      <c r="Y91" s="112">
        <v>3373</v>
      </c>
      <c r="Z91" s="112">
        <v>3534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191</v>
      </c>
      <c r="S93" s="115" t="s">
        <v>56</v>
      </c>
      <c r="T93" s="115"/>
      <c r="U93" s="112"/>
      <c r="V93" s="112">
        <v>172</v>
      </c>
      <c r="W93" s="112">
        <v>165</v>
      </c>
      <c r="X93" s="112">
        <v>178</v>
      </c>
      <c r="Y93" s="112">
        <v>174</v>
      </c>
      <c r="Z93" s="112">
        <v>180</v>
      </c>
    </row>
    <row r="94" spans="1:30" ht="15" customHeight="1" x14ac:dyDescent="0.25">
      <c r="A94" s="135" t="s">
        <v>192</v>
      </c>
      <c r="S94" s="115" t="s">
        <v>57</v>
      </c>
      <c r="T94" s="115"/>
      <c r="U94" s="112"/>
      <c r="V94" s="112">
        <v>492</v>
      </c>
      <c r="W94" s="112">
        <v>480</v>
      </c>
      <c r="X94" s="112">
        <v>493</v>
      </c>
      <c r="Y94" s="112">
        <v>506</v>
      </c>
      <c r="Z94" s="112">
        <v>566</v>
      </c>
    </row>
    <row r="95" spans="1:30" ht="15" customHeight="1" x14ac:dyDescent="0.25">
      <c r="A95" s="136" t="s">
        <v>266</v>
      </c>
      <c r="S95" s="115" t="s">
        <v>185</v>
      </c>
      <c r="T95" s="115"/>
      <c r="U95" s="112"/>
      <c r="V95" s="112">
        <v>91</v>
      </c>
      <c r="W95" s="112">
        <v>92</v>
      </c>
      <c r="X95" s="112">
        <v>102</v>
      </c>
      <c r="Y95" s="112">
        <v>108</v>
      </c>
      <c r="Z95" s="112">
        <v>101</v>
      </c>
    </row>
    <row r="96" spans="1:30" ht="15" customHeight="1" x14ac:dyDescent="0.25">
      <c r="A96" s="134" t="s">
        <v>258</v>
      </c>
      <c r="S96" s="115" t="s">
        <v>186</v>
      </c>
      <c r="T96" s="115"/>
      <c r="U96" s="112"/>
      <c r="V96" s="112">
        <v>578</v>
      </c>
      <c r="W96" s="112">
        <v>633</v>
      </c>
      <c r="X96" s="112">
        <v>660</v>
      </c>
      <c r="Y96" s="112">
        <v>726</v>
      </c>
      <c r="Z96" s="112">
        <v>763</v>
      </c>
    </row>
    <row r="97" spans="1:32" ht="15" customHeight="1" x14ac:dyDescent="0.25">
      <c r="A97" s="136" t="s">
        <v>269</v>
      </c>
      <c r="S97" s="115" t="s">
        <v>187</v>
      </c>
      <c r="T97" s="115"/>
      <c r="U97" s="112"/>
      <c r="V97" s="112">
        <v>444</v>
      </c>
      <c r="W97" s="112">
        <v>433</v>
      </c>
      <c r="X97" s="112">
        <v>438</v>
      </c>
      <c r="Y97" s="112">
        <v>448</v>
      </c>
      <c r="Z97" s="112">
        <v>475</v>
      </c>
    </row>
    <row r="98" spans="1:32" ht="15" customHeight="1" x14ac:dyDescent="0.25">
      <c r="A98" s="136" t="s">
        <v>275</v>
      </c>
      <c r="S98" s="115" t="s">
        <v>188</v>
      </c>
      <c r="T98" s="115"/>
      <c r="U98" s="112"/>
      <c r="V98" s="112">
        <v>399</v>
      </c>
      <c r="W98" s="112">
        <v>386</v>
      </c>
      <c r="X98" s="112">
        <v>381</v>
      </c>
      <c r="Y98" s="112">
        <v>404</v>
      </c>
      <c r="Z98" s="112">
        <v>418</v>
      </c>
    </row>
    <row r="99" spans="1:32" ht="15" customHeight="1" x14ac:dyDescent="0.25">
      <c r="S99" s="115" t="s">
        <v>189</v>
      </c>
      <c r="T99" s="115"/>
      <c r="U99" s="112"/>
      <c r="V99" s="112">
        <v>27</v>
      </c>
      <c r="W99" s="112">
        <v>30</v>
      </c>
      <c r="X99" s="112">
        <v>21</v>
      </c>
      <c r="Y99" s="112">
        <v>25</v>
      </c>
      <c r="Z99" s="112">
        <v>27</v>
      </c>
    </row>
    <row r="100" spans="1:32" ht="15" customHeight="1" x14ac:dyDescent="0.25">
      <c r="S100" s="115" t="s">
        <v>58</v>
      </c>
      <c r="T100" s="115"/>
      <c r="U100" s="112"/>
      <c r="V100" s="112">
        <v>227</v>
      </c>
      <c r="W100" s="112">
        <v>258</v>
      </c>
      <c r="X100" s="112">
        <v>227</v>
      </c>
      <c r="Y100" s="112">
        <v>254</v>
      </c>
      <c r="Z100" s="112">
        <v>302</v>
      </c>
    </row>
    <row r="101" spans="1:32" x14ac:dyDescent="0.25">
      <c r="A101" s="18"/>
      <c r="S101" s="118" t="s">
        <v>53</v>
      </c>
      <c r="T101" s="118"/>
      <c r="U101" s="112"/>
      <c r="V101" s="112">
        <v>3074</v>
      </c>
      <c r="W101" s="112">
        <v>3036</v>
      </c>
      <c r="X101" s="112">
        <v>3129</v>
      </c>
      <c r="Y101" s="112">
        <v>3291</v>
      </c>
      <c r="Z101" s="112">
        <v>3497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184</v>
      </c>
      <c r="W103" s="106" t="s">
        <v>193</v>
      </c>
      <c r="X103" s="106" t="s">
        <v>261</v>
      </c>
      <c r="Y103" s="106" t="s">
        <v>267</v>
      </c>
      <c r="Z103" s="106" t="s">
        <v>273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5997</v>
      </c>
      <c r="W104" s="112">
        <v>6108</v>
      </c>
      <c r="X104" s="112">
        <v>6446</v>
      </c>
      <c r="Y104" s="112">
        <v>6745</v>
      </c>
      <c r="Z104" s="112">
        <v>7472</v>
      </c>
      <c r="AB104" s="109" t="str">
        <f>TEXT(Z104,"###,###")</f>
        <v>7,472</v>
      </c>
      <c r="AD104" s="130">
        <f>Z104/($Z$4)*100</f>
        <v>74.296509893606441</v>
      </c>
      <c r="AF104" s="109"/>
    </row>
    <row r="105" spans="1:32" x14ac:dyDescent="0.25">
      <c r="S105" s="115" t="s">
        <v>17</v>
      </c>
      <c r="T105" s="115"/>
      <c r="U105" s="112"/>
      <c r="V105" s="112">
        <v>1292</v>
      </c>
      <c r="W105" s="112">
        <v>1290</v>
      </c>
      <c r="X105" s="112">
        <v>1303</v>
      </c>
      <c r="Y105" s="112">
        <v>1333</v>
      </c>
      <c r="Z105" s="112">
        <v>1569</v>
      </c>
      <c r="AB105" s="109" t="str">
        <f>TEXT(Z105,"###,###")</f>
        <v>1,569</v>
      </c>
      <c r="AD105" s="130">
        <f>Z105/($Z$4)*100</f>
        <v>15.601073878890325</v>
      </c>
      <c r="AF105" s="109"/>
    </row>
    <row r="106" spans="1:32" x14ac:dyDescent="0.25">
      <c r="S106" s="118" t="s">
        <v>53</v>
      </c>
      <c r="T106" s="118"/>
      <c r="U106" s="120"/>
      <c r="V106" s="120">
        <v>7289</v>
      </c>
      <c r="W106" s="120">
        <v>7398</v>
      </c>
      <c r="X106" s="120">
        <v>7749</v>
      </c>
      <c r="Y106" s="120">
        <v>8078</v>
      </c>
      <c r="Z106" s="120">
        <v>9041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1480</v>
      </c>
      <c r="W108" s="112">
        <v>1263</v>
      </c>
      <c r="X108" s="112">
        <v>1367</v>
      </c>
      <c r="Y108" s="112">
        <v>1516</v>
      </c>
      <c r="Z108" s="112">
        <v>1464</v>
      </c>
      <c r="AB108" s="109" t="str">
        <f>TEXT(Z108,"###,###")</f>
        <v>1,464</v>
      </c>
      <c r="AD108" s="130">
        <f>Z108/($Z$4)*100</f>
        <v>14.557024957740877</v>
      </c>
      <c r="AF108" s="109"/>
    </row>
    <row r="109" spans="1:32" x14ac:dyDescent="0.25">
      <c r="S109" s="115" t="s">
        <v>20</v>
      </c>
      <c r="T109" s="115"/>
      <c r="U109" s="112"/>
      <c r="V109" s="112">
        <v>1361</v>
      </c>
      <c r="W109" s="112">
        <v>1219</v>
      </c>
      <c r="X109" s="112">
        <v>1320</v>
      </c>
      <c r="Y109" s="112">
        <v>1476</v>
      </c>
      <c r="Z109" s="112">
        <v>1779</v>
      </c>
      <c r="AB109" s="109" t="str">
        <f>TEXT(Z109,"###,###")</f>
        <v>1,779</v>
      </c>
      <c r="AD109" s="130">
        <f>Z109/($Z$4)*100</f>
        <v>17.689171721189219</v>
      </c>
      <c r="AF109" s="109"/>
    </row>
    <row r="110" spans="1:32" x14ac:dyDescent="0.25">
      <c r="S110" s="115" t="s">
        <v>21</v>
      </c>
      <c r="T110" s="115"/>
      <c r="U110" s="112"/>
      <c r="V110" s="112">
        <v>1500</v>
      </c>
      <c r="W110" s="112">
        <v>1673</v>
      </c>
      <c r="X110" s="112">
        <v>1640</v>
      </c>
      <c r="Y110" s="112">
        <v>1742</v>
      </c>
      <c r="Z110" s="112">
        <v>2038</v>
      </c>
      <c r="AB110" s="109" t="str">
        <f>TEXT(Z110,"###,###")</f>
        <v>2,038</v>
      </c>
      <c r="AD110" s="130">
        <f>Z110/($Z$4)*100</f>
        <v>20.264492393357862</v>
      </c>
      <c r="AF110" s="109"/>
    </row>
    <row r="111" spans="1:32" x14ac:dyDescent="0.25">
      <c r="S111" s="115" t="s">
        <v>22</v>
      </c>
      <c r="T111" s="115"/>
      <c r="U111" s="112"/>
      <c r="V111" s="112">
        <v>2953</v>
      </c>
      <c r="W111" s="112">
        <v>3150</v>
      </c>
      <c r="X111" s="112">
        <v>3094</v>
      </c>
      <c r="Y111" s="112">
        <v>3344</v>
      </c>
      <c r="Z111" s="112">
        <v>3760</v>
      </c>
      <c r="AB111" s="109" t="str">
        <f>TEXT(Z111,"###,###")</f>
        <v>3,760</v>
      </c>
      <c r="AD111" s="130">
        <f>Z111/($Z$4)*100</f>
        <v>37.386894700208813</v>
      </c>
      <c r="AF111" s="109"/>
    </row>
    <row r="112" spans="1:32" x14ac:dyDescent="0.25">
      <c r="S112" s="118" t="s">
        <v>53</v>
      </c>
      <c r="T112" s="118"/>
      <c r="U112" s="112"/>
      <c r="V112" s="112">
        <v>8532</v>
      </c>
      <c r="W112" s="112">
        <v>8359</v>
      </c>
      <c r="X112" s="112">
        <v>8491</v>
      </c>
      <c r="Y112" s="112">
        <v>9104</v>
      </c>
      <c r="Z112" s="112">
        <v>10061</v>
      </c>
    </row>
    <row r="113" spans="19:32" x14ac:dyDescent="0.25">
      <c r="AB113" s="125" t="s">
        <v>24</v>
      </c>
      <c r="AC113" s="106"/>
      <c r="AD113" s="106" t="s">
        <v>182</v>
      </c>
      <c r="AF113" s="106" t="s">
        <v>183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44.28</v>
      </c>
      <c r="W118" s="131">
        <v>44.01</v>
      </c>
      <c r="X118" s="131">
        <v>44.65</v>
      </c>
      <c r="Y118" s="131">
        <v>44.44</v>
      </c>
      <c r="Z118" s="131">
        <v>44.52</v>
      </c>
      <c r="AB118" s="109" t="str">
        <f>TEXT(Z118,"##.0")</f>
        <v>44.5</v>
      </c>
    </row>
    <row r="120" spans="19:32" x14ac:dyDescent="0.25">
      <c r="S120" s="101" t="s">
        <v>98</v>
      </c>
      <c r="T120" s="112"/>
      <c r="U120" s="112"/>
      <c r="V120" s="112">
        <v>4986</v>
      </c>
      <c r="W120" s="112">
        <v>4952</v>
      </c>
      <c r="X120" s="112">
        <v>5072</v>
      </c>
      <c r="Y120" s="112">
        <v>5312</v>
      </c>
      <c r="Z120" s="112">
        <v>5634</v>
      </c>
      <c r="AB120" s="109" t="str">
        <f>TEXT(Z120,"###,###")</f>
        <v>5,634</v>
      </c>
    </row>
    <row r="121" spans="19:32" x14ac:dyDescent="0.25">
      <c r="S121" s="101" t="s">
        <v>99</v>
      </c>
      <c r="T121" s="112"/>
      <c r="U121" s="112"/>
      <c r="V121" s="112">
        <v>934</v>
      </c>
      <c r="W121" s="112">
        <v>779</v>
      </c>
      <c r="X121" s="112">
        <v>874</v>
      </c>
      <c r="Y121" s="112">
        <v>881</v>
      </c>
      <c r="Z121" s="112">
        <v>854</v>
      </c>
      <c r="AB121" s="109" t="str">
        <f>TEXT(Z121,"###,###")</f>
        <v>854</v>
      </c>
    </row>
    <row r="122" spans="19:32" x14ac:dyDescent="0.25">
      <c r="S122" s="101" t="s">
        <v>100</v>
      </c>
      <c r="T122" s="112"/>
      <c r="U122" s="112"/>
      <c r="V122" s="112">
        <v>487</v>
      </c>
      <c r="W122" s="112">
        <v>467</v>
      </c>
      <c r="X122" s="112">
        <v>448</v>
      </c>
      <c r="Y122" s="112">
        <v>485</v>
      </c>
      <c r="Z122" s="112">
        <v>552</v>
      </c>
      <c r="AB122" s="109" t="str">
        <f>TEXT(Z122,"###,###")</f>
        <v>552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5473</v>
      </c>
      <c r="W124" s="112">
        <v>5419</v>
      </c>
      <c r="X124" s="112">
        <v>5520</v>
      </c>
      <c r="Y124" s="112">
        <v>5797</v>
      </c>
      <c r="Z124" s="112">
        <v>6186</v>
      </c>
      <c r="AB124" s="109" t="str">
        <f>TEXT(Z124,"###,###")</f>
        <v>6,186</v>
      </c>
      <c r="AD124" s="127">
        <f>Z124/$Z$7*100</f>
        <v>87.844362397046297</v>
      </c>
    </row>
    <row r="125" spans="19:32" x14ac:dyDescent="0.25">
      <c r="S125" s="101" t="s">
        <v>102</v>
      </c>
      <c r="T125" s="112"/>
      <c r="U125" s="112"/>
      <c r="V125" s="112">
        <v>1421</v>
      </c>
      <c r="W125" s="112">
        <v>1246</v>
      </c>
      <c r="X125" s="112">
        <v>1322</v>
      </c>
      <c r="Y125" s="112">
        <v>1366</v>
      </c>
      <c r="Z125" s="112">
        <v>1406</v>
      </c>
      <c r="AB125" s="109" t="str">
        <f>TEXT(Z125,"###,###")</f>
        <v>1,406</v>
      </c>
      <c r="AD125" s="127">
        <f>Z125/$Z$7*100</f>
        <v>19.965918773075831</v>
      </c>
    </row>
    <row r="127" spans="19:32" x14ac:dyDescent="0.25">
      <c r="S127" s="101" t="s">
        <v>103</v>
      </c>
      <c r="T127" s="112"/>
      <c r="U127" s="112"/>
      <c r="V127" s="112">
        <v>3334</v>
      </c>
      <c r="W127" s="112">
        <v>3163</v>
      </c>
      <c r="X127" s="112">
        <v>3266</v>
      </c>
      <c r="Y127" s="112">
        <v>3374</v>
      </c>
      <c r="Z127" s="112">
        <v>3535</v>
      </c>
      <c r="AB127" s="109" t="str">
        <f>TEXT(Z127,"###,###")</f>
        <v>3,535</v>
      </c>
      <c r="AD127" s="127">
        <f>Z127/$Z$7*100</f>
        <v>50.198807157057658</v>
      </c>
    </row>
    <row r="128" spans="19:32" x14ac:dyDescent="0.25">
      <c r="S128" s="101" t="s">
        <v>104</v>
      </c>
      <c r="T128" s="112"/>
      <c r="U128" s="112"/>
      <c r="V128" s="112">
        <v>3076</v>
      </c>
      <c r="W128" s="112">
        <v>3038</v>
      </c>
      <c r="X128" s="112">
        <v>3129</v>
      </c>
      <c r="Y128" s="112">
        <v>3291</v>
      </c>
      <c r="Z128" s="112">
        <v>3494</v>
      </c>
      <c r="AB128" s="109" t="str">
        <f>TEXT(Z128,"###,###")</f>
        <v>3,494</v>
      </c>
      <c r="AD128" s="127">
        <f>Z128/$Z$7*100</f>
        <v>49.616586197103096</v>
      </c>
    </row>
    <row r="130" spans="19:20" x14ac:dyDescent="0.25">
      <c r="S130" s="101" t="s">
        <v>262</v>
      </c>
      <c r="T130" s="127">
        <v>80.005680204487362</v>
      </c>
    </row>
    <row r="131" spans="19:20" x14ac:dyDescent="0.25">
      <c r="S131" s="101" t="s">
        <v>263</v>
      </c>
      <c r="T131" s="127">
        <v>12.127236580516898</v>
      </c>
    </row>
    <row r="132" spans="19:20" x14ac:dyDescent="0.25">
      <c r="S132" s="101" t="s">
        <v>264</v>
      </c>
      <c r="T132" s="127">
        <v>7.8386821925589327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1F35C614-E865-40F4-81D6-F7F507088B3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38F6B8B2-9EBA-488F-8E89-435816925BA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24782385-2EAA-40CC-9EB3-13F8BAF2042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EB0E9059-CE38-4E7E-993A-A3170F750D7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659DB-09EE-48D9-9DF6-D923B09D8AD9}">
  <sheetPr codeName="Sheet81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123</v>
      </c>
      <c r="T1" s="99"/>
      <c r="U1" s="99"/>
      <c r="V1" s="99"/>
      <c r="W1" s="99"/>
      <c r="X1" s="99"/>
      <c r="Y1" s="100" t="s">
        <v>210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184</v>
      </c>
      <c r="W2" s="103" t="s">
        <v>193</v>
      </c>
      <c r="X2" s="103" t="s">
        <v>261</v>
      </c>
      <c r="Y2" s="103" t="s">
        <v>267</v>
      </c>
      <c r="Z2" s="103" t="s">
        <v>273</v>
      </c>
      <c r="AB2" s="141" t="str">
        <f>$Z$2</f>
        <v>2021-22</v>
      </c>
      <c r="AC2" s="141"/>
      <c r="AD2" s="141"/>
      <c r="AE2" s="141"/>
      <c r="AF2" s="141"/>
    </row>
    <row r="3" spans="1:32" ht="15" customHeight="1" x14ac:dyDescent="0.25">
      <c r="A3" s="58" t="s">
        <v>272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123</v>
      </c>
      <c r="Y3" s="105" t="s">
        <v>210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10.17 Elliston, South Australia,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924</v>
      </c>
      <c r="W4" s="108">
        <v>756</v>
      </c>
      <c r="X4" s="108">
        <v>873</v>
      </c>
      <c r="Y4" s="108">
        <v>876</v>
      </c>
      <c r="Z4" s="108">
        <v>919</v>
      </c>
      <c r="AB4" s="109" t="str">
        <f>TEXT(Z4,"###,###")</f>
        <v>919</v>
      </c>
      <c r="AD4" s="110">
        <f>Z4/Y4-1</f>
        <v>4.9086757990867591E-2</v>
      </c>
      <c r="AF4" s="110">
        <f>Z4/V4-1</f>
        <v>-5.4112554112554223E-3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490</v>
      </c>
      <c r="W5" s="108">
        <v>402</v>
      </c>
      <c r="X5" s="108">
        <v>495</v>
      </c>
      <c r="Y5" s="108">
        <v>461</v>
      </c>
      <c r="Z5" s="108">
        <v>499</v>
      </c>
      <c r="AB5" s="109" t="str">
        <f>TEXT(Z5,"###,###")</f>
        <v>499</v>
      </c>
      <c r="AD5" s="110">
        <f t="shared" ref="AD5:AD9" si="0">Z5/Y5-1</f>
        <v>8.2429501084598789E-2</v>
      </c>
      <c r="AF5" s="110">
        <f t="shared" ref="AF5:AF9" si="1">Z5/V5-1</f>
        <v>1.8367346938775508E-2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429</v>
      </c>
      <c r="W6" s="108">
        <v>352</v>
      </c>
      <c r="X6" s="108">
        <v>381</v>
      </c>
      <c r="Y6" s="108">
        <v>415</v>
      </c>
      <c r="Z6" s="108">
        <v>416</v>
      </c>
      <c r="AB6" s="109" t="str">
        <f>TEXT(Z6,"###,###")</f>
        <v>416</v>
      </c>
      <c r="AD6" s="110">
        <f t="shared" si="0"/>
        <v>2.4096385542169418E-3</v>
      </c>
      <c r="AF6" s="110">
        <f t="shared" si="1"/>
        <v>-3.0303030303030276E-2</v>
      </c>
    </row>
    <row r="7" spans="1:32" ht="16.5" customHeight="1" thickBot="1" x14ac:dyDescent="0.3">
      <c r="A7" s="61" t="str">
        <f>"QUICK STATS for "&amp;Z2&amp;" *"</f>
        <v>QUICK STATS for 2021-22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570</v>
      </c>
      <c r="W7" s="108">
        <v>461</v>
      </c>
      <c r="X7" s="108">
        <v>578</v>
      </c>
      <c r="Y7" s="108">
        <v>561</v>
      </c>
      <c r="Z7" s="108">
        <v>587</v>
      </c>
      <c r="AB7" s="109" t="str">
        <f>TEXT(Z7,"###,###")</f>
        <v>587</v>
      </c>
      <c r="AD7" s="110">
        <f t="shared" si="0"/>
        <v>4.6345811051693442E-2</v>
      </c>
      <c r="AF7" s="110">
        <f t="shared" si="1"/>
        <v>2.9824561403508865E-2</v>
      </c>
    </row>
    <row r="8" spans="1:32" ht="17.25" customHeight="1" x14ac:dyDescent="0.25">
      <c r="A8" s="62" t="s">
        <v>12</v>
      </c>
      <c r="B8" s="63"/>
      <c r="C8" s="29"/>
      <c r="D8" s="64" t="str">
        <f>AB4</f>
        <v>919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587</v>
      </c>
      <c r="P8" s="65"/>
      <c r="S8" s="107" t="s">
        <v>83</v>
      </c>
      <c r="T8" s="108"/>
      <c r="U8" s="108"/>
      <c r="V8" s="108">
        <v>22353.48</v>
      </c>
      <c r="W8" s="108">
        <v>22878.81</v>
      </c>
      <c r="X8" s="108">
        <v>21457.49</v>
      </c>
      <c r="Y8" s="108">
        <v>23411.22</v>
      </c>
      <c r="Z8" s="108">
        <v>26050.74</v>
      </c>
      <c r="AB8" s="109" t="str">
        <f>TEXT(Z8,"$###,###")</f>
        <v>$26,051</v>
      </c>
      <c r="AD8" s="110">
        <f t="shared" si="0"/>
        <v>0.11274593976734226</v>
      </c>
      <c r="AF8" s="110">
        <f t="shared" si="1"/>
        <v>0.16539974983760919</v>
      </c>
    </row>
    <row r="9" spans="1:32" x14ac:dyDescent="0.25">
      <c r="A9" s="30" t="s">
        <v>14</v>
      </c>
      <c r="B9" s="69"/>
      <c r="C9" s="70"/>
      <c r="D9" s="71">
        <f>AD104</f>
        <v>52.774755168661592</v>
      </c>
      <c r="E9" s="72" t="s">
        <v>84</v>
      </c>
      <c r="F9" s="24"/>
      <c r="G9" s="73" t="s">
        <v>81</v>
      </c>
      <c r="H9" s="70"/>
      <c r="I9" s="69"/>
      <c r="J9" s="70"/>
      <c r="K9" s="69"/>
      <c r="L9" s="69"/>
      <c r="M9" s="74"/>
      <c r="N9" s="70"/>
      <c r="O9" s="71">
        <f>AD127</f>
        <v>54.173764906303234</v>
      </c>
      <c r="P9" s="72" t="s">
        <v>84</v>
      </c>
      <c r="S9" s="107" t="s">
        <v>7</v>
      </c>
      <c r="T9" s="108"/>
      <c r="U9" s="108"/>
      <c r="V9" s="108">
        <v>22533314</v>
      </c>
      <c r="W9" s="108">
        <v>24802256</v>
      </c>
      <c r="X9" s="108">
        <v>26064694</v>
      </c>
      <c r="Y9" s="108">
        <v>19669787</v>
      </c>
      <c r="Z9" s="108">
        <v>30016038</v>
      </c>
      <c r="AB9" s="109" t="str">
        <f>TEXT(Z9/1000000,"$#,###.0")&amp;" mil"</f>
        <v>$30.0 mil</v>
      </c>
      <c r="AD9" s="110">
        <f t="shared" si="0"/>
        <v>0.52599710408658717</v>
      </c>
      <c r="AF9" s="110">
        <f t="shared" si="1"/>
        <v>0.33207383521127865</v>
      </c>
    </row>
    <row r="10" spans="1:32" x14ac:dyDescent="0.25">
      <c r="A10" s="30" t="s">
        <v>17</v>
      </c>
      <c r="B10" s="69"/>
      <c r="C10" s="70"/>
      <c r="D10" s="71">
        <f>AD105</f>
        <v>21.327529923830248</v>
      </c>
      <c r="E10" s="72" t="s">
        <v>84</v>
      </c>
      <c r="F10" s="24"/>
      <c r="G10" s="73" t="s">
        <v>82</v>
      </c>
      <c r="H10" s="70"/>
      <c r="I10" s="69"/>
      <c r="J10" s="70"/>
      <c r="K10" s="69"/>
      <c r="L10" s="69"/>
      <c r="M10" s="74"/>
      <c r="N10" s="70"/>
      <c r="O10" s="71">
        <f>AD128</f>
        <v>46.337308347529813</v>
      </c>
      <c r="P10" s="72" t="s">
        <v>84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85</v>
      </c>
      <c r="H11" s="77"/>
      <c r="I11" s="78"/>
      <c r="J11" s="78"/>
      <c r="K11" s="78"/>
      <c r="L11" s="78"/>
      <c r="M11" s="69"/>
      <c r="N11" s="70"/>
      <c r="O11" s="71">
        <f>T130</f>
        <v>55.536626916524703</v>
      </c>
      <c r="P11" s="72" t="s">
        <v>84</v>
      </c>
      <c r="S11" s="107" t="s">
        <v>29</v>
      </c>
      <c r="T11" s="112"/>
      <c r="U11" s="112"/>
      <c r="V11" s="112">
        <v>654</v>
      </c>
      <c r="W11" s="112">
        <v>546</v>
      </c>
      <c r="X11" s="112">
        <v>604</v>
      </c>
      <c r="Y11" s="112">
        <v>628</v>
      </c>
      <c r="Z11" s="112">
        <v>663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27.086882453151617</v>
      </c>
      <c r="P12" s="72" t="s">
        <v>84</v>
      </c>
      <c r="S12" s="107" t="s">
        <v>30</v>
      </c>
      <c r="T12" s="112"/>
      <c r="U12" s="112"/>
      <c r="V12" s="112">
        <v>272</v>
      </c>
      <c r="W12" s="112">
        <v>203</v>
      </c>
      <c r="X12" s="112">
        <v>275</v>
      </c>
      <c r="Y12" s="112">
        <v>248</v>
      </c>
      <c r="Z12" s="112">
        <v>259</v>
      </c>
    </row>
    <row r="13" spans="1:32" ht="15" customHeight="1" x14ac:dyDescent="0.25">
      <c r="A13" s="30" t="s">
        <v>19</v>
      </c>
      <c r="B13" s="70"/>
      <c r="C13" s="70"/>
      <c r="D13" s="71">
        <f>AD108</f>
        <v>21.327529923830248</v>
      </c>
      <c r="E13" s="72" t="s">
        <v>84</v>
      </c>
      <c r="F13" s="24"/>
      <c r="G13" s="142" t="s">
        <v>265</v>
      </c>
      <c r="H13" s="143"/>
      <c r="I13" s="143"/>
      <c r="J13" s="143"/>
      <c r="K13" s="143"/>
      <c r="L13" s="143"/>
      <c r="M13" s="79"/>
      <c r="N13" s="70"/>
      <c r="O13" s="71">
        <f>T132</f>
        <v>16.86541737649063</v>
      </c>
      <c r="P13" s="72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14.581066376496191</v>
      </c>
      <c r="E14" s="72" t="s">
        <v>84</v>
      </c>
      <c r="F14" s="24"/>
      <c r="G14" s="76" t="s">
        <v>94</v>
      </c>
      <c r="H14" s="69"/>
      <c r="I14" s="69"/>
      <c r="J14" s="69"/>
      <c r="K14" s="75"/>
      <c r="L14" s="70"/>
      <c r="M14" s="69"/>
      <c r="N14" s="70"/>
      <c r="O14" s="75" t="str">
        <f>AB118</f>
        <v>46.2</v>
      </c>
      <c r="P14" s="72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13.166485310119697</v>
      </c>
      <c r="E15" s="72" t="s">
        <v>84</v>
      </c>
      <c r="F15" s="24"/>
      <c r="G15" s="33" t="s">
        <v>259</v>
      </c>
      <c r="H15" s="70"/>
      <c r="I15" s="70"/>
      <c r="J15" s="70"/>
      <c r="K15" s="80"/>
      <c r="L15" s="70"/>
      <c r="M15" s="70"/>
      <c r="N15" s="70"/>
      <c r="O15" s="71">
        <f>AB38</f>
        <v>18.803418803418804</v>
      </c>
      <c r="P15" s="72" t="s">
        <v>84</v>
      </c>
      <c r="S15" s="115" t="s">
        <v>60</v>
      </c>
      <c r="T15" s="115"/>
      <c r="U15" s="116"/>
      <c r="V15" s="116">
        <v>268</v>
      </c>
      <c r="W15" s="116">
        <v>211</v>
      </c>
      <c r="X15" s="116">
        <v>242</v>
      </c>
      <c r="Y15" s="112">
        <v>212</v>
      </c>
      <c r="Z15" s="112">
        <v>228</v>
      </c>
      <c r="AB15" s="117">
        <f t="shared" ref="AB15:AB34" si="2">IF(Z15="np",0,Z15/$Z$34)</f>
        <v>0.24728850325379609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24.591947769314473</v>
      </c>
      <c r="E16" s="83" t="s">
        <v>84</v>
      </c>
      <c r="F16" s="24"/>
      <c r="G16" s="84" t="s">
        <v>260</v>
      </c>
      <c r="H16" s="35"/>
      <c r="I16" s="35"/>
      <c r="J16" s="35"/>
      <c r="K16" s="36"/>
      <c r="L16" s="35"/>
      <c r="M16" s="35"/>
      <c r="N16" s="35"/>
      <c r="O16" s="82">
        <f>AB37</f>
        <v>81.196581196581192</v>
      </c>
      <c r="P16" s="37" t="s">
        <v>84</v>
      </c>
      <c r="S16" s="115" t="s">
        <v>61</v>
      </c>
      <c r="T16" s="115"/>
      <c r="U16" s="116"/>
      <c r="V16" s="116">
        <v>12</v>
      </c>
      <c r="W16" s="116">
        <v>4</v>
      </c>
      <c r="X16" s="116">
        <v>7</v>
      </c>
      <c r="Y16" s="112">
        <v>3</v>
      </c>
      <c r="Z16" s="112">
        <v>7</v>
      </c>
      <c r="AB16" s="117">
        <f t="shared" si="2"/>
        <v>7.5921908893709323E-3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33</v>
      </c>
      <c r="W17" s="116">
        <v>13</v>
      </c>
      <c r="X17" s="116">
        <v>13</v>
      </c>
      <c r="Y17" s="112">
        <v>16</v>
      </c>
      <c r="Z17" s="112">
        <v>15</v>
      </c>
      <c r="AB17" s="117">
        <f t="shared" si="2"/>
        <v>1.6268980477223426E-2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268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63</v>
      </c>
      <c r="T18" s="115"/>
      <c r="U18" s="116"/>
      <c r="V18" s="116">
        <v>7</v>
      </c>
      <c r="W18" s="116">
        <v>4</v>
      </c>
      <c r="X18" s="116">
        <v>0</v>
      </c>
      <c r="Y18" s="112">
        <v>3</v>
      </c>
      <c r="Z18" s="112">
        <v>4</v>
      </c>
      <c r="AB18" s="117">
        <f t="shared" si="2"/>
        <v>4.3383947939262474E-3</v>
      </c>
    </row>
    <row r="19" spans="1:28" x14ac:dyDescent="0.25">
      <c r="A19" s="61" t="str">
        <f>$S$1&amp;" ("&amp;$V$2&amp;" to "&amp;$Z$2&amp;")"</f>
        <v>Elliston (2017-18 to 2021-22)</v>
      </c>
      <c r="B19" s="61"/>
      <c r="C19" s="61"/>
      <c r="D19" s="61"/>
      <c r="E19" s="61"/>
      <c r="F19" s="61"/>
      <c r="G19" s="61" t="str">
        <f>$S$1&amp;" ("&amp;$V$2&amp;" to "&amp;$Z$2&amp;")"</f>
        <v>Elliston (2017-18 to 2021-22)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64</v>
      </c>
      <c r="T19" s="115"/>
      <c r="U19" s="116"/>
      <c r="V19" s="116">
        <v>21</v>
      </c>
      <c r="W19" s="116">
        <v>34</v>
      </c>
      <c r="X19" s="116">
        <v>37</v>
      </c>
      <c r="Y19" s="112">
        <v>40</v>
      </c>
      <c r="Z19" s="112">
        <v>34</v>
      </c>
      <c r="AB19" s="117">
        <f t="shared" si="2"/>
        <v>3.6876355748373099E-2</v>
      </c>
    </row>
    <row r="20" spans="1:28" x14ac:dyDescent="0.25">
      <c r="S20" s="115" t="s">
        <v>65</v>
      </c>
      <c r="T20" s="115"/>
      <c r="U20" s="116"/>
      <c r="V20" s="116">
        <v>5</v>
      </c>
      <c r="W20" s="116">
        <v>4</v>
      </c>
      <c r="X20" s="116">
        <v>9</v>
      </c>
      <c r="Y20" s="112">
        <v>6</v>
      </c>
      <c r="Z20" s="112">
        <v>7</v>
      </c>
      <c r="AB20" s="117">
        <f t="shared" si="2"/>
        <v>7.5921908893709323E-3</v>
      </c>
    </row>
    <row r="21" spans="1:28" x14ac:dyDescent="0.25">
      <c r="S21" s="115" t="s">
        <v>66</v>
      </c>
      <c r="T21" s="115"/>
      <c r="U21" s="116"/>
      <c r="V21" s="116">
        <v>52</v>
      </c>
      <c r="W21" s="116">
        <v>33</v>
      </c>
      <c r="X21" s="116">
        <v>45</v>
      </c>
      <c r="Y21" s="112">
        <v>52</v>
      </c>
      <c r="Z21" s="112">
        <v>62</v>
      </c>
      <c r="AB21" s="117">
        <f t="shared" si="2"/>
        <v>6.7245119305856832E-2</v>
      </c>
    </row>
    <row r="22" spans="1:28" x14ac:dyDescent="0.25">
      <c r="S22" s="115" t="s">
        <v>67</v>
      </c>
      <c r="T22" s="115"/>
      <c r="U22" s="116"/>
      <c r="V22" s="116">
        <v>35</v>
      </c>
      <c r="W22" s="116">
        <v>42</v>
      </c>
      <c r="X22" s="116">
        <v>28</v>
      </c>
      <c r="Y22" s="112">
        <v>71</v>
      </c>
      <c r="Z22" s="112">
        <v>48</v>
      </c>
      <c r="AB22" s="117">
        <f t="shared" si="2"/>
        <v>5.2060737527114966E-2</v>
      </c>
    </row>
    <row r="23" spans="1:28" x14ac:dyDescent="0.25">
      <c r="S23" s="115" t="s">
        <v>68</v>
      </c>
      <c r="T23" s="115"/>
      <c r="U23" s="116"/>
      <c r="V23" s="116">
        <v>48</v>
      </c>
      <c r="W23" s="116">
        <v>28</v>
      </c>
      <c r="X23" s="116">
        <v>42</v>
      </c>
      <c r="Y23" s="112">
        <v>36</v>
      </c>
      <c r="Z23" s="112">
        <v>43</v>
      </c>
      <c r="AB23" s="117">
        <f t="shared" si="2"/>
        <v>4.6637744034707156E-2</v>
      </c>
    </row>
    <row r="24" spans="1:28" x14ac:dyDescent="0.25">
      <c r="S24" s="115" t="s">
        <v>69</v>
      </c>
      <c r="T24" s="115"/>
      <c r="U24" s="116"/>
      <c r="V24" s="116">
        <v>0</v>
      </c>
      <c r="W24" s="116">
        <v>0</v>
      </c>
      <c r="X24" s="116">
        <v>0</v>
      </c>
      <c r="Y24" s="112">
        <v>0</v>
      </c>
      <c r="Z24" s="112">
        <v>0</v>
      </c>
      <c r="AB24" s="117">
        <f t="shared" si="2"/>
        <v>0</v>
      </c>
    </row>
    <row r="25" spans="1:28" x14ac:dyDescent="0.25">
      <c r="S25" s="115" t="s">
        <v>70</v>
      </c>
      <c r="T25" s="115"/>
      <c r="U25" s="116"/>
      <c r="V25" s="116">
        <v>7</v>
      </c>
      <c r="W25" s="116">
        <v>11</v>
      </c>
      <c r="X25" s="116">
        <v>9</v>
      </c>
      <c r="Y25" s="112">
        <v>15</v>
      </c>
      <c r="Z25" s="112">
        <v>17</v>
      </c>
      <c r="AB25" s="117">
        <f t="shared" si="2"/>
        <v>1.843817787418655E-2</v>
      </c>
    </row>
    <row r="26" spans="1:28" x14ac:dyDescent="0.25">
      <c r="S26" s="115" t="s">
        <v>71</v>
      </c>
      <c r="T26" s="115"/>
      <c r="U26" s="116"/>
      <c r="V26" s="116">
        <v>6</v>
      </c>
      <c r="W26" s="116">
        <v>5</v>
      </c>
      <c r="X26" s="116">
        <v>8</v>
      </c>
      <c r="Y26" s="112">
        <v>14</v>
      </c>
      <c r="Z26" s="112">
        <v>8</v>
      </c>
      <c r="AB26" s="117">
        <f t="shared" si="2"/>
        <v>8.6767895878524948E-3</v>
      </c>
    </row>
    <row r="27" spans="1:28" x14ac:dyDescent="0.25">
      <c r="S27" s="115" t="s">
        <v>72</v>
      </c>
      <c r="T27" s="115"/>
      <c r="U27" s="116"/>
      <c r="V27" s="116">
        <v>12</v>
      </c>
      <c r="W27" s="116">
        <v>10</v>
      </c>
      <c r="X27" s="116">
        <v>10</v>
      </c>
      <c r="Y27" s="112">
        <v>15</v>
      </c>
      <c r="Z27" s="112">
        <v>20</v>
      </c>
      <c r="AB27" s="117">
        <f t="shared" si="2"/>
        <v>2.1691973969631236E-2</v>
      </c>
    </row>
    <row r="28" spans="1:28" x14ac:dyDescent="0.25">
      <c r="S28" s="115" t="s">
        <v>73</v>
      </c>
      <c r="T28" s="115"/>
      <c r="U28" s="116"/>
      <c r="V28" s="116">
        <v>24</v>
      </c>
      <c r="W28" s="116">
        <v>27</v>
      </c>
      <c r="X28" s="116">
        <v>34</v>
      </c>
      <c r="Y28" s="112">
        <v>44</v>
      </c>
      <c r="Z28" s="112">
        <v>44</v>
      </c>
      <c r="AB28" s="117">
        <f t="shared" si="2"/>
        <v>4.7722342733188719E-2</v>
      </c>
    </row>
    <row r="29" spans="1:28" x14ac:dyDescent="0.25">
      <c r="S29" s="115" t="s">
        <v>74</v>
      </c>
      <c r="T29" s="115"/>
      <c r="U29" s="116"/>
      <c r="V29" s="116">
        <v>45</v>
      </c>
      <c r="W29" s="116">
        <v>35</v>
      </c>
      <c r="X29" s="116">
        <v>31</v>
      </c>
      <c r="Y29" s="112">
        <v>27</v>
      </c>
      <c r="Z29" s="112">
        <v>55</v>
      </c>
      <c r="AB29" s="117">
        <f t="shared" si="2"/>
        <v>5.9652928416485902E-2</v>
      </c>
    </row>
    <row r="30" spans="1:28" x14ac:dyDescent="0.25">
      <c r="S30" s="115" t="s">
        <v>75</v>
      </c>
      <c r="T30" s="115"/>
      <c r="U30" s="116"/>
      <c r="V30" s="116">
        <v>63</v>
      </c>
      <c r="W30" s="116">
        <v>58</v>
      </c>
      <c r="X30" s="116">
        <v>66</v>
      </c>
      <c r="Y30" s="112">
        <v>64</v>
      </c>
      <c r="Z30" s="112">
        <v>63</v>
      </c>
      <c r="AB30" s="117">
        <f t="shared" si="2"/>
        <v>6.8329718004338388E-2</v>
      </c>
    </row>
    <row r="31" spans="1:28" x14ac:dyDescent="0.25">
      <c r="S31" s="115" t="s">
        <v>76</v>
      </c>
      <c r="T31" s="115"/>
      <c r="U31" s="116"/>
      <c r="V31" s="116">
        <v>66</v>
      </c>
      <c r="W31" s="116">
        <v>70</v>
      </c>
      <c r="X31" s="116">
        <v>82</v>
      </c>
      <c r="Y31" s="112">
        <v>80</v>
      </c>
      <c r="Z31" s="112">
        <v>83</v>
      </c>
      <c r="AB31" s="117">
        <f t="shared" si="2"/>
        <v>9.0021691973969628E-2</v>
      </c>
    </row>
    <row r="32" spans="1:28" ht="15.75" customHeight="1" x14ac:dyDescent="0.25">
      <c r="A32" s="61" t="str">
        <f>"Distribution of jobs per industry "&amp;"("&amp;Z2&amp;") *"</f>
        <v>Distribution of jobs per industry (2021-22)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77</v>
      </c>
      <c r="T32" s="115"/>
      <c r="U32" s="116"/>
      <c r="V32" s="116">
        <v>7</v>
      </c>
      <c r="W32" s="116">
        <v>4</v>
      </c>
      <c r="X32" s="116">
        <v>9</v>
      </c>
      <c r="Y32" s="112">
        <v>7</v>
      </c>
      <c r="Z32" s="112">
        <v>9</v>
      </c>
      <c r="AB32" s="117">
        <f t="shared" si="2"/>
        <v>9.7613882863340565E-3</v>
      </c>
    </row>
    <row r="33" spans="19:32" x14ac:dyDescent="0.25">
      <c r="S33" s="115" t="s">
        <v>78</v>
      </c>
      <c r="T33" s="115"/>
      <c r="U33" s="116"/>
      <c r="V33" s="116">
        <v>25</v>
      </c>
      <c r="W33" s="116">
        <v>21</v>
      </c>
      <c r="X33" s="116">
        <v>27</v>
      </c>
      <c r="Y33" s="112">
        <v>23</v>
      </c>
      <c r="Z33" s="112">
        <v>24</v>
      </c>
      <c r="AB33" s="117">
        <f t="shared" si="2"/>
        <v>2.6030368763557483E-2</v>
      </c>
    </row>
    <row r="34" spans="19:32" x14ac:dyDescent="0.25">
      <c r="S34" s="118" t="s">
        <v>53</v>
      </c>
      <c r="T34" s="118"/>
      <c r="U34" s="119"/>
      <c r="V34" s="119">
        <v>920</v>
      </c>
      <c r="W34" s="119">
        <v>750</v>
      </c>
      <c r="X34" s="119">
        <v>877</v>
      </c>
      <c r="Y34" s="120">
        <v>876</v>
      </c>
      <c r="Z34" s="120">
        <v>922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476</v>
      </c>
      <c r="W37" s="112">
        <v>375</v>
      </c>
      <c r="X37" s="112">
        <v>479</v>
      </c>
      <c r="Y37" s="112">
        <v>453</v>
      </c>
      <c r="Z37" s="112">
        <v>475</v>
      </c>
      <c r="AB37" s="132">
        <f>Z37/Z40*100</f>
        <v>81.196581196581192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91</v>
      </c>
      <c r="W38" s="112">
        <v>84</v>
      </c>
      <c r="X38" s="112">
        <v>98</v>
      </c>
      <c r="Y38" s="112">
        <v>114</v>
      </c>
      <c r="Z38" s="112">
        <v>110</v>
      </c>
      <c r="AB38" s="132">
        <f>Z38/Z40*100</f>
        <v>18.803418803418804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567</v>
      </c>
      <c r="W40" s="112">
        <v>459</v>
      </c>
      <c r="X40" s="112">
        <v>577</v>
      </c>
      <c r="Y40" s="112">
        <v>567</v>
      </c>
      <c r="Z40" s="112">
        <v>585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3</v>
      </c>
      <c r="Z44" s="112">
        <v>6</v>
      </c>
    </row>
    <row r="45" spans="19:32" x14ac:dyDescent="0.25">
      <c r="S45" s="115" t="s">
        <v>37</v>
      </c>
      <c r="T45" s="115"/>
      <c r="U45" s="112"/>
      <c r="V45" s="112">
        <v>9</v>
      </c>
      <c r="W45" s="112">
        <v>10</v>
      </c>
      <c r="X45" s="112">
        <v>13</v>
      </c>
      <c r="Y45" s="112">
        <v>12</v>
      </c>
      <c r="Z45" s="112">
        <v>19</v>
      </c>
    </row>
    <row r="46" spans="19:32" x14ac:dyDescent="0.25">
      <c r="S46" s="115" t="s">
        <v>38</v>
      </c>
      <c r="T46" s="115"/>
      <c r="U46" s="112"/>
      <c r="V46" s="112">
        <v>31</v>
      </c>
      <c r="W46" s="112">
        <v>24</v>
      </c>
      <c r="X46" s="112">
        <v>25</v>
      </c>
      <c r="Y46" s="112">
        <v>31</v>
      </c>
      <c r="Z46" s="112">
        <v>29</v>
      </c>
    </row>
    <row r="47" spans="19:32" x14ac:dyDescent="0.25">
      <c r="S47" s="115" t="s">
        <v>39</v>
      </c>
      <c r="T47" s="115"/>
      <c r="U47" s="112"/>
      <c r="V47" s="112">
        <v>41</v>
      </c>
      <c r="W47" s="112">
        <v>39</v>
      </c>
      <c r="X47" s="112">
        <v>45</v>
      </c>
      <c r="Y47" s="112">
        <v>33</v>
      </c>
      <c r="Z47" s="112">
        <v>27</v>
      </c>
    </row>
    <row r="48" spans="19:32" x14ac:dyDescent="0.25">
      <c r="S48" s="115" t="s">
        <v>40</v>
      </c>
      <c r="T48" s="115"/>
      <c r="U48" s="112"/>
      <c r="V48" s="112">
        <v>54</v>
      </c>
      <c r="W48" s="112">
        <v>42</v>
      </c>
      <c r="X48" s="112">
        <v>51</v>
      </c>
      <c r="Y48" s="112">
        <v>34</v>
      </c>
      <c r="Z48" s="112">
        <v>29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37</v>
      </c>
      <c r="W49" s="112">
        <v>28</v>
      </c>
      <c r="X49" s="112">
        <v>46</v>
      </c>
      <c r="Y49" s="112">
        <v>37</v>
      </c>
      <c r="Z49" s="112">
        <v>38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Elliston (2021-22)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40</v>
      </c>
      <c r="W50" s="112">
        <v>33</v>
      </c>
      <c r="X50" s="112">
        <v>29</v>
      </c>
      <c r="Y50" s="112">
        <v>29</v>
      </c>
      <c r="Z50" s="112">
        <v>53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37</v>
      </c>
      <c r="W51" s="112">
        <v>27</v>
      </c>
      <c r="X51" s="112">
        <v>42</v>
      </c>
      <c r="Y51" s="112">
        <v>47</v>
      </c>
      <c r="Z51" s="112">
        <v>42</v>
      </c>
    </row>
    <row r="52" spans="1:26" ht="15" customHeight="1" x14ac:dyDescent="0.25">
      <c r="S52" s="115" t="s">
        <v>44</v>
      </c>
      <c r="T52" s="115"/>
      <c r="U52" s="112"/>
      <c r="V52" s="112">
        <v>46</v>
      </c>
      <c r="W52" s="112">
        <v>42</v>
      </c>
      <c r="X52" s="112">
        <v>36</v>
      </c>
      <c r="Y52" s="112">
        <v>36</v>
      </c>
      <c r="Z52" s="112">
        <v>49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56</v>
      </c>
      <c r="W53" s="112">
        <v>19</v>
      </c>
      <c r="X53" s="112">
        <v>36</v>
      </c>
      <c r="Y53" s="112">
        <v>48</v>
      </c>
      <c r="Z53" s="112">
        <v>49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52</v>
      </c>
      <c r="W54" s="112">
        <v>59</v>
      </c>
      <c r="X54" s="112">
        <v>67</v>
      </c>
      <c r="Y54" s="112">
        <v>48</v>
      </c>
      <c r="Z54" s="112">
        <v>47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58</v>
      </c>
      <c r="W55" s="112">
        <v>32</v>
      </c>
      <c r="X55" s="112">
        <v>46</v>
      </c>
      <c r="Y55" s="112">
        <v>50</v>
      </c>
      <c r="Z55" s="112">
        <v>48</v>
      </c>
    </row>
    <row r="56" spans="1:26" ht="15" customHeight="1" x14ac:dyDescent="0.25">
      <c r="S56" s="115" t="s">
        <v>48</v>
      </c>
      <c r="T56" s="115"/>
      <c r="U56" s="112"/>
      <c r="V56" s="112">
        <v>22</v>
      </c>
      <c r="W56" s="112">
        <v>29</v>
      </c>
      <c r="X56" s="112">
        <v>35</v>
      </c>
      <c r="Y56" s="112">
        <v>41</v>
      </c>
      <c r="Z56" s="112">
        <v>43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4</v>
      </c>
      <c r="W57" s="112">
        <v>0</v>
      </c>
      <c r="X57" s="112">
        <v>11</v>
      </c>
      <c r="Y57" s="112">
        <v>8</v>
      </c>
      <c r="Z57" s="112">
        <v>7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9</v>
      </c>
      <c r="W58" s="112">
        <v>10</v>
      </c>
      <c r="X58" s="112">
        <v>4</v>
      </c>
      <c r="Y58" s="112">
        <v>2</v>
      </c>
      <c r="Z58" s="112">
        <v>5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0</v>
      </c>
      <c r="Y59" s="112">
        <v>2</v>
      </c>
      <c r="Z59" s="112">
        <v>0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0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493</v>
      </c>
      <c r="W61" s="112">
        <v>402</v>
      </c>
      <c r="X61" s="112">
        <v>490</v>
      </c>
      <c r="Y61" s="112">
        <v>461</v>
      </c>
      <c r="Z61" s="112">
        <v>498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1</v>
      </c>
      <c r="Z63" s="112">
        <v>0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11</v>
      </c>
      <c r="W64" s="112">
        <v>11</v>
      </c>
      <c r="X64" s="112">
        <v>13</v>
      </c>
      <c r="Y64" s="112">
        <v>8</v>
      </c>
      <c r="Z64" s="112">
        <v>8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Elliston (2021-22)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42</v>
      </c>
      <c r="W65" s="112">
        <v>21</v>
      </c>
      <c r="X65" s="112">
        <v>23</v>
      </c>
      <c r="Y65" s="112">
        <v>39</v>
      </c>
      <c r="Z65" s="112">
        <v>21</v>
      </c>
    </row>
    <row r="66" spans="1:26" x14ac:dyDescent="0.25">
      <c r="S66" s="115" t="s">
        <v>39</v>
      </c>
      <c r="T66" s="115"/>
      <c r="U66" s="112"/>
      <c r="V66" s="112">
        <v>38</v>
      </c>
      <c r="W66" s="112">
        <v>21</v>
      </c>
      <c r="X66" s="112">
        <v>20</v>
      </c>
      <c r="Y66" s="112">
        <v>11</v>
      </c>
      <c r="Z66" s="112">
        <v>35</v>
      </c>
    </row>
    <row r="67" spans="1:26" x14ac:dyDescent="0.25">
      <c r="S67" s="115" t="s">
        <v>40</v>
      </c>
      <c r="T67" s="115"/>
      <c r="U67" s="112"/>
      <c r="V67" s="112">
        <v>39</v>
      </c>
      <c r="W67" s="112">
        <v>39</v>
      </c>
      <c r="X67" s="112">
        <v>34</v>
      </c>
      <c r="Y67" s="112">
        <v>36</v>
      </c>
      <c r="Z67" s="112">
        <v>25</v>
      </c>
    </row>
    <row r="68" spans="1:26" x14ac:dyDescent="0.25">
      <c r="S68" s="115" t="s">
        <v>41</v>
      </c>
      <c r="T68" s="115"/>
      <c r="U68" s="112"/>
      <c r="V68" s="112">
        <v>45</v>
      </c>
      <c r="W68" s="112">
        <v>36</v>
      </c>
      <c r="X68" s="112">
        <v>40</v>
      </c>
      <c r="Y68" s="112">
        <v>61</v>
      </c>
      <c r="Z68" s="112">
        <v>43</v>
      </c>
    </row>
    <row r="69" spans="1:26" x14ac:dyDescent="0.25">
      <c r="S69" s="115" t="s">
        <v>42</v>
      </c>
      <c r="T69" s="115"/>
      <c r="U69" s="112"/>
      <c r="V69" s="112">
        <v>28</v>
      </c>
      <c r="W69" s="112">
        <v>26</v>
      </c>
      <c r="X69" s="112">
        <v>38</v>
      </c>
      <c r="Y69" s="112">
        <v>33</v>
      </c>
      <c r="Z69" s="112">
        <v>39</v>
      </c>
    </row>
    <row r="70" spans="1:26" x14ac:dyDescent="0.25">
      <c r="S70" s="115" t="s">
        <v>43</v>
      </c>
      <c r="T70" s="115"/>
      <c r="U70" s="112"/>
      <c r="V70" s="112">
        <v>29</v>
      </c>
      <c r="W70" s="112">
        <v>26</v>
      </c>
      <c r="X70" s="112">
        <v>25</v>
      </c>
      <c r="Y70" s="112">
        <v>36</v>
      </c>
      <c r="Z70" s="112">
        <v>35</v>
      </c>
    </row>
    <row r="71" spans="1:26" x14ac:dyDescent="0.25">
      <c r="S71" s="115" t="s">
        <v>44</v>
      </c>
      <c r="T71" s="115"/>
      <c r="U71" s="112"/>
      <c r="V71" s="112">
        <v>43</v>
      </c>
      <c r="W71" s="112">
        <v>31</v>
      </c>
      <c r="X71" s="112">
        <v>31</v>
      </c>
      <c r="Y71" s="112">
        <v>26</v>
      </c>
      <c r="Z71" s="112">
        <v>30</v>
      </c>
    </row>
    <row r="72" spans="1:26" x14ac:dyDescent="0.25">
      <c r="S72" s="115" t="s">
        <v>45</v>
      </c>
      <c r="T72" s="115"/>
      <c r="U72" s="112"/>
      <c r="V72" s="112">
        <v>35</v>
      </c>
      <c r="W72" s="112">
        <v>32</v>
      </c>
      <c r="X72" s="112">
        <v>31</v>
      </c>
      <c r="Y72" s="112">
        <v>39</v>
      </c>
      <c r="Z72" s="112">
        <v>47</v>
      </c>
    </row>
    <row r="73" spans="1:26" x14ac:dyDescent="0.25">
      <c r="S73" s="115" t="s">
        <v>46</v>
      </c>
      <c r="T73" s="115"/>
      <c r="U73" s="112"/>
      <c r="V73" s="112">
        <v>66</v>
      </c>
      <c r="W73" s="112">
        <v>52</v>
      </c>
      <c r="X73" s="112">
        <v>55</v>
      </c>
      <c r="Y73" s="112">
        <v>48</v>
      </c>
      <c r="Z73" s="112">
        <v>51</v>
      </c>
    </row>
    <row r="74" spans="1:26" x14ac:dyDescent="0.25">
      <c r="S74" s="115" t="s">
        <v>47</v>
      </c>
      <c r="T74" s="115"/>
      <c r="U74" s="112"/>
      <c r="V74" s="112">
        <v>42</v>
      </c>
      <c r="W74" s="112">
        <v>32</v>
      </c>
      <c r="X74" s="112">
        <v>43</v>
      </c>
      <c r="Y74" s="112">
        <v>53</v>
      </c>
      <c r="Z74" s="112">
        <v>41</v>
      </c>
    </row>
    <row r="75" spans="1:26" x14ac:dyDescent="0.25">
      <c r="S75" s="115" t="s">
        <v>48</v>
      </c>
      <c r="T75" s="115"/>
      <c r="U75" s="112"/>
      <c r="V75" s="112">
        <v>14</v>
      </c>
      <c r="W75" s="112">
        <v>16</v>
      </c>
      <c r="X75" s="112">
        <v>18</v>
      </c>
      <c r="Y75" s="112">
        <v>18</v>
      </c>
      <c r="Z75" s="112">
        <v>30</v>
      </c>
    </row>
    <row r="76" spans="1:26" x14ac:dyDescent="0.25">
      <c r="S76" s="115" t="s">
        <v>49</v>
      </c>
      <c r="T76" s="115"/>
      <c r="U76" s="112"/>
      <c r="V76" s="112">
        <v>3</v>
      </c>
      <c r="W76" s="112">
        <v>9</v>
      </c>
      <c r="X76" s="112">
        <v>4</v>
      </c>
      <c r="Y76" s="112">
        <v>5</v>
      </c>
      <c r="Z76" s="112">
        <v>12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0</v>
      </c>
      <c r="X77" s="112">
        <v>0</v>
      </c>
      <c r="Y77" s="112">
        <v>1</v>
      </c>
      <c r="Z77" s="112">
        <v>0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0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429</v>
      </c>
      <c r="W80" s="112">
        <v>351</v>
      </c>
      <c r="X80" s="112">
        <v>382</v>
      </c>
      <c r="Y80" s="112">
        <v>415</v>
      </c>
      <c r="Z80" s="112">
        <v>419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Elliston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21</v>
      </c>
      <c r="W83" s="112">
        <v>14</v>
      </c>
      <c r="X83" s="112">
        <v>17</v>
      </c>
      <c r="Y83" s="112">
        <v>26</v>
      </c>
      <c r="Z83" s="112">
        <v>23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190</v>
      </c>
      <c r="G84" s="140"/>
      <c r="H84" s="48"/>
      <c r="I84" s="48"/>
      <c r="J84" s="48"/>
      <c r="K84" s="48"/>
      <c r="L84" s="140" t="s">
        <v>0</v>
      </c>
      <c r="M84" s="140"/>
      <c r="N84" s="140" t="s">
        <v>190</v>
      </c>
      <c r="O84" s="140"/>
      <c r="S84" s="115" t="s">
        <v>57</v>
      </c>
      <c r="T84" s="115"/>
      <c r="U84" s="112"/>
      <c r="V84" s="112">
        <v>14</v>
      </c>
      <c r="W84" s="112">
        <v>15</v>
      </c>
      <c r="X84" s="112">
        <v>13</v>
      </c>
      <c r="Y84" s="112">
        <v>12</v>
      </c>
      <c r="Z84" s="112">
        <v>18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2017-18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2017-18</v>
      </c>
      <c r="O85" s="140"/>
      <c r="S85" s="115" t="s">
        <v>185</v>
      </c>
      <c r="T85" s="115"/>
      <c r="U85" s="112"/>
      <c r="V85" s="112">
        <v>25</v>
      </c>
      <c r="W85" s="112">
        <v>20</v>
      </c>
      <c r="X85" s="112">
        <v>36</v>
      </c>
      <c r="Y85" s="112">
        <v>32</v>
      </c>
      <c r="Z85" s="112">
        <v>34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919</v>
      </c>
      <c r="D86" s="94">
        <f t="shared" ref="D86:D91" si="4">AD4</f>
        <v>4.9086757990867591E-2</v>
      </c>
      <c r="E86" s="95">
        <f t="shared" ref="E86:E91" si="5">AD4</f>
        <v>4.9086757990867591E-2</v>
      </c>
      <c r="F86" s="94">
        <f t="shared" ref="F86:F91" si="6">AF4</f>
        <v>-5.4112554112554223E-3</v>
      </c>
      <c r="G86" s="95">
        <f t="shared" ref="G86:G91" si="7">AF4</f>
        <v>-5.4112554112554223E-3</v>
      </c>
      <c r="H86" s="97"/>
      <c r="I86" s="97"/>
      <c r="J86" s="139" t="str">
        <f>'State data for spotlight'!J4</f>
        <v>1,514,413</v>
      </c>
      <c r="K86" s="139"/>
      <c r="L86" s="94">
        <f>'State data for spotlight'!L4</f>
        <v>9.9608707048718825E-2</v>
      </c>
      <c r="M86" s="95">
        <f>'State data for spotlight'!L4</f>
        <v>9.9608707048718825E-2</v>
      </c>
      <c r="N86" s="94">
        <f>'State data for spotlight'!N4</f>
        <v>0.18326365128713196</v>
      </c>
      <c r="O86" s="95">
        <f>'State data for spotlight'!N4</f>
        <v>0.18326365128713196</v>
      </c>
      <c r="S86" s="115" t="s">
        <v>186</v>
      </c>
      <c r="T86" s="115"/>
      <c r="U86" s="112"/>
      <c r="V86" s="112">
        <v>7</v>
      </c>
      <c r="W86" s="112">
        <v>8</v>
      </c>
      <c r="X86" s="112">
        <v>9</v>
      </c>
      <c r="Y86" s="112">
        <v>5</v>
      </c>
      <c r="Z86" s="112">
        <v>9</v>
      </c>
    </row>
    <row r="87" spans="1:30" ht="15" customHeight="1" x14ac:dyDescent="0.25">
      <c r="A87" s="96" t="s">
        <v>4</v>
      </c>
      <c r="B87" s="49"/>
      <c r="C87" s="97" t="str">
        <f t="shared" si="3"/>
        <v>499</v>
      </c>
      <c r="D87" s="94">
        <f t="shared" si="4"/>
        <v>8.2429501084598789E-2</v>
      </c>
      <c r="E87" s="95">
        <f t="shared" si="5"/>
        <v>8.2429501084598789E-2</v>
      </c>
      <c r="F87" s="94">
        <f t="shared" si="6"/>
        <v>1.8367346938775508E-2</v>
      </c>
      <c r="G87" s="95">
        <f t="shared" si="7"/>
        <v>1.8367346938775508E-2</v>
      </c>
      <c r="H87" s="97"/>
      <c r="I87" s="97"/>
      <c r="J87" s="139" t="str">
        <f>'State data for spotlight'!J5</f>
        <v>761,173</v>
      </c>
      <c r="K87" s="139"/>
      <c r="L87" s="94">
        <f>'State data for spotlight'!L5</f>
        <v>8.820771036521724E-2</v>
      </c>
      <c r="M87" s="95">
        <f>'State data for spotlight'!L5</f>
        <v>8.820771036521724E-2</v>
      </c>
      <c r="N87" s="94">
        <f>'State data for spotlight'!N5</f>
        <v>0.15461673464868042</v>
      </c>
      <c r="O87" s="95">
        <f>'State data for spotlight'!N5</f>
        <v>0.15461673464868042</v>
      </c>
      <c r="S87" s="115" t="s">
        <v>187</v>
      </c>
      <c r="T87" s="115"/>
      <c r="U87" s="112"/>
      <c r="V87" s="112">
        <v>8</v>
      </c>
      <c r="W87" s="112">
        <v>0</v>
      </c>
      <c r="X87" s="112">
        <v>6</v>
      </c>
      <c r="Y87" s="112">
        <v>6</v>
      </c>
      <c r="Z87" s="112">
        <v>3</v>
      </c>
    </row>
    <row r="88" spans="1:30" ht="15" customHeight="1" x14ac:dyDescent="0.25">
      <c r="A88" s="96" t="s">
        <v>5</v>
      </c>
      <c r="B88" s="49"/>
      <c r="C88" s="97" t="str">
        <f t="shared" si="3"/>
        <v>416</v>
      </c>
      <c r="D88" s="94">
        <f t="shared" si="4"/>
        <v>2.4096385542169418E-3</v>
      </c>
      <c r="E88" s="95">
        <f t="shared" si="5"/>
        <v>2.4096385542169418E-3</v>
      </c>
      <c r="F88" s="94">
        <f t="shared" si="6"/>
        <v>-3.0303030303030276E-2</v>
      </c>
      <c r="G88" s="95">
        <f t="shared" si="7"/>
        <v>-3.0303030303030276E-2</v>
      </c>
      <c r="H88" s="97"/>
      <c r="I88" s="97"/>
      <c r="J88" s="139" t="str">
        <f>'State data for spotlight'!J6</f>
        <v>752,279</v>
      </c>
      <c r="K88" s="139"/>
      <c r="L88" s="94">
        <f>'State data for spotlight'!L6</f>
        <v>0.11150035312508311</v>
      </c>
      <c r="M88" s="95">
        <f>'State data for spotlight'!L6</f>
        <v>0.11150035312508311</v>
      </c>
      <c r="N88" s="94">
        <f>'State data for spotlight'!N6</f>
        <v>0.212174288554841</v>
      </c>
      <c r="O88" s="95">
        <f>'State data for spotlight'!N6</f>
        <v>0.212174288554841</v>
      </c>
      <c r="S88" s="115" t="s">
        <v>188</v>
      </c>
      <c r="T88" s="115"/>
      <c r="U88" s="112"/>
      <c r="V88" s="112">
        <v>4</v>
      </c>
      <c r="W88" s="112">
        <v>6</v>
      </c>
      <c r="X88" s="112">
        <v>0</v>
      </c>
      <c r="Y88" s="112">
        <v>0</v>
      </c>
      <c r="Z88" s="112">
        <v>8</v>
      </c>
    </row>
    <row r="89" spans="1:30" ht="15" customHeight="1" x14ac:dyDescent="0.25">
      <c r="A89" s="49" t="s">
        <v>6</v>
      </c>
      <c r="B89" s="49"/>
      <c r="C89" s="97" t="str">
        <f t="shared" si="3"/>
        <v>587</v>
      </c>
      <c r="D89" s="94">
        <f t="shared" si="4"/>
        <v>4.6345811051693442E-2</v>
      </c>
      <c r="E89" s="95">
        <f t="shared" si="5"/>
        <v>4.6345811051693442E-2</v>
      </c>
      <c r="F89" s="94">
        <f t="shared" si="6"/>
        <v>2.9824561403508865E-2</v>
      </c>
      <c r="G89" s="95">
        <f t="shared" si="7"/>
        <v>2.9824561403508865E-2</v>
      </c>
      <c r="H89" s="97"/>
      <c r="I89" s="97"/>
      <c r="J89" s="139" t="str">
        <f>'State data for spotlight'!J7</f>
        <v>1,001,542</v>
      </c>
      <c r="K89" s="139"/>
      <c r="L89" s="94">
        <f>'State data for spotlight'!L7</f>
        <v>4.4621130813623067E-2</v>
      </c>
      <c r="M89" s="95">
        <f>'State data for spotlight'!L7</f>
        <v>4.4621130813623067E-2</v>
      </c>
      <c r="N89" s="94">
        <f>'State data for spotlight'!N7</f>
        <v>9.6689701842120446E-2</v>
      </c>
      <c r="O89" s="95">
        <f>'State data for spotlight'!N7</f>
        <v>9.6689701842120446E-2</v>
      </c>
      <c r="S89" s="115" t="s">
        <v>189</v>
      </c>
      <c r="T89" s="115"/>
      <c r="U89" s="112"/>
      <c r="V89" s="112">
        <v>16</v>
      </c>
      <c r="W89" s="112">
        <v>17</v>
      </c>
      <c r="X89" s="112">
        <v>23</v>
      </c>
      <c r="Y89" s="112">
        <v>25</v>
      </c>
      <c r="Z89" s="112">
        <v>30</v>
      </c>
    </row>
    <row r="90" spans="1:30" ht="15" customHeight="1" x14ac:dyDescent="0.25">
      <c r="A90" s="49" t="s">
        <v>96</v>
      </c>
      <c r="B90" s="49"/>
      <c r="C90" s="97" t="str">
        <f t="shared" si="3"/>
        <v>$26,051</v>
      </c>
      <c r="D90" s="94">
        <f t="shared" si="4"/>
        <v>0.11274593976734226</v>
      </c>
      <c r="E90" s="95">
        <f t="shared" si="5"/>
        <v>0.11274593976734226</v>
      </c>
      <c r="F90" s="94">
        <f t="shared" si="6"/>
        <v>0.16539974983760919</v>
      </c>
      <c r="G90" s="95">
        <f t="shared" si="7"/>
        <v>0.16539974983760919</v>
      </c>
      <c r="H90" s="97"/>
      <c r="I90" s="97"/>
      <c r="J90" s="97"/>
      <c r="K90" s="97" t="str">
        <f>'State data for spotlight'!J8</f>
        <v>$45,481</v>
      </c>
      <c r="L90" s="94">
        <f>'State data for spotlight'!L8</f>
        <v>-7.6896036558571357E-4</v>
      </c>
      <c r="M90" s="95">
        <f>'State data for spotlight'!L8</f>
        <v>-7.6896036558571357E-4</v>
      </c>
      <c r="N90" s="94">
        <f>'State data for spotlight'!N8</f>
        <v>6.4433558502420718E-2</v>
      </c>
      <c r="O90" s="95">
        <f>'State data for spotlight'!N8</f>
        <v>6.4433558502420718E-2</v>
      </c>
      <c r="S90" s="115" t="s">
        <v>58</v>
      </c>
      <c r="T90" s="115"/>
      <c r="U90" s="112"/>
      <c r="V90" s="112">
        <v>74</v>
      </c>
      <c r="W90" s="112">
        <v>64</v>
      </c>
      <c r="X90" s="112">
        <v>64</v>
      </c>
      <c r="Y90" s="112">
        <v>64</v>
      </c>
      <c r="Z90" s="112">
        <v>68</v>
      </c>
    </row>
    <row r="91" spans="1:30" ht="15" customHeight="1" x14ac:dyDescent="0.25">
      <c r="A91" s="49" t="s">
        <v>7</v>
      </c>
      <c r="B91" s="49"/>
      <c r="C91" s="97" t="str">
        <f t="shared" si="3"/>
        <v>$30.0 mil</v>
      </c>
      <c r="D91" s="94">
        <f t="shared" si="4"/>
        <v>0.52599710408658717</v>
      </c>
      <c r="E91" s="95">
        <f t="shared" si="5"/>
        <v>0.52599710408658717</v>
      </c>
      <c r="F91" s="94">
        <f t="shared" si="6"/>
        <v>0.33207383521127865</v>
      </c>
      <c r="G91" s="95">
        <f t="shared" si="7"/>
        <v>0.33207383521127865</v>
      </c>
      <c r="H91" s="97"/>
      <c r="I91" s="97"/>
      <c r="J91" s="97"/>
      <c r="K91" s="97" t="str">
        <f>'State data for spotlight'!J9</f>
        <v>$63.1 bil</v>
      </c>
      <c r="L91" s="94">
        <f>'State data for spotlight'!L9</f>
        <v>8.5795971195826271E-2</v>
      </c>
      <c r="M91" s="95">
        <f>'State data for spotlight'!L9</f>
        <v>8.5795971195826271E-2</v>
      </c>
      <c r="N91" s="94">
        <f>'State data for spotlight'!N9</f>
        <v>0.25141602644572436</v>
      </c>
      <c r="O91" s="95">
        <f>'State data for spotlight'!N9</f>
        <v>0.25141602644572436</v>
      </c>
      <c r="S91" s="118" t="s">
        <v>53</v>
      </c>
      <c r="T91" s="118"/>
      <c r="U91" s="112"/>
      <c r="V91" s="112">
        <v>300</v>
      </c>
      <c r="W91" s="112">
        <v>238</v>
      </c>
      <c r="X91" s="112">
        <v>306</v>
      </c>
      <c r="Y91" s="112">
        <v>305</v>
      </c>
      <c r="Z91" s="112">
        <v>318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191</v>
      </c>
      <c r="S93" s="115" t="s">
        <v>56</v>
      </c>
      <c r="T93" s="115"/>
      <c r="U93" s="112"/>
      <c r="V93" s="112">
        <v>11</v>
      </c>
      <c r="W93" s="112">
        <v>7</v>
      </c>
      <c r="X93" s="112">
        <v>5</v>
      </c>
      <c r="Y93" s="112">
        <v>10</v>
      </c>
      <c r="Z93" s="112">
        <v>10</v>
      </c>
    </row>
    <row r="94" spans="1:30" ht="15" customHeight="1" x14ac:dyDescent="0.25">
      <c r="A94" s="135" t="s">
        <v>192</v>
      </c>
      <c r="S94" s="115" t="s">
        <v>57</v>
      </c>
      <c r="T94" s="115"/>
      <c r="U94" s="112"/>
      <c r="V94" s="112">
        <v>49</v>
      </c>
      <c r="W94" s="112">
        <v>53</v>
      </c>
      <c r="X94" s="112">
        <v>50</v>
      </c>
      <c r="Y94" s="112">
        <v>38</v>
      </c>
      <c r="Z94" s="112">
        <v>41</v>
      </c>
    </row>
    <row r="95" spans="1:30" ht="15" customHeight="1" x14ac:dyDescent="0.25">
      <c r="A95" s="136" t="s">
        <v>266</v>
      </c>
      <c r="S95" s="115" t="s">
        <v>185</v>
      </c>
      <c r="T95" s="115"/>
      <c r="U95" s="112"/>
      <c r="V95" s="112">
        <v>6</v>
      </c>
      <c r="W95" s="112">
        <v>4</v>
      </c>
      <c r="X95" s="112">
        <v>5</v>
      </c>
      <c r="Y95" s="112">
        <v>4</v>
      </c>
      <c r="Z95" s="112">
        <v>12</v>
      </c>
    </row>
    <row r="96" spans="1:30" ht="15" customHeight="1" x14ac:dyDescent="0.25">
      <c r="A96" s="134" t="s">
        <v>258</v>
      </c>
      <c r="S96" s="115" t="s">
        <v>186</v>
      </c>
      <c r="T96" s="115"/>
      <c r="U96" s="112"/>
      <c r="V96" s="112">
        <v>33</v>
      </c>
      <c r="W96" s="112">
        <v>27</v>
      </c>
      <c r="X96" s="112">
        <v>39</v>
      </c>
      <c r="Y96" s="112">
        <v>35</v>
      </c>
      <c r="Z96" s="112">
        <v>35</v>
      </c>
    </row>
    <row r="97" spans="1:32" ht="15" customHeight="1" x14ac:dyDescent="0.25">
      <c r="A97" s="136" t="s">
        <v>269</v>
      </c>
      <c r="S97" s="115" t="s">
        <v>187</v>
      </c>
      <c r="T97" s="115"/>
      <c r="U97" s="112"/>
      <c r="V97" s="112">
        <v>24</v>
      </c>
      <c r="W97" s="112">
        <v>27</v>
      </c>
      <c r="X97" s="112">
        <v>33</v>
      </c>
      <c r="Y97" s="112">
        <v>38</v>
      </c>
      <c r="Z97" s="112">
        <v>42</v>
      </c>
    </row>
    <row r="98" spans="1:32" ht="15" customHeight="1" x14ac:dyDescent="0.25">
      <c r="A98" s="136" t="s">
        <v>275</v>
      </c>
      <c r="S98" s="115" t="s">
        <v>188</v>
      </c>
      <c r="T98" s="115"/>
      <c r="U98" s="112"/>
      <c r="V98" s="112">
        <v>15</v>
      </c>
      <c r="W98" s="112">
        <v>10</v>
      </c>
      <c r="X98" s="112">
        <v>7</v>
      </c>
      <c r="Y98" s="112">
        <v>16</v>
      </c>
      <c r="Z98" s="112">
        <v>12</v>
      </c>
    </row>
    <row r="99" spans="1:32" ht="15" customHeight="1" x14ac:dyDescent="0.25">
      <c r="S99" s="115" t="s">
        <v>189</v>
      </c>
      <c r="T99" s="115"/>
      <c r="U99" s="112"/>
      <c r="V99" s="112">
        <v>10</v>
      </c>
      <c r="W99" s="112">
        <v>8</v>
      </c>
      <c r="X99" s="112">
        <v>12</v>
      </c>
      <c r="Y99" s="112">
        <v>8</v>
      </c>
      <c r="Z99" s="112">
        <v>8</v>
      </c>
    </row>
    <row r="100" spans="1:32" ht="15" customHeight="1" x14ac:dyDescent="0.25">
      <c r="S100" s="115" t="s">
        <v>58</v>
      </c>
      <c r="T100" s="115"/>
      <c r="U100" s="112"/>
      <c r="V100" s="112">
        <v>32</v>
      </c>
      <c r="W100" s="112">
        <v>30</v>
      </c>
      <c r="X100" s="112">
        <v>33</v>
      </c>
      <c r="Y100" s="112">
        <v>40</v>
      </c>
      <c r="Z100" s="112">
        <v>35</v>
      </c>
    </row>
    <row r="101" spans="1:32" x14ac:dyDescent="0.25">
      <c r="A101" s="18"/>
      <c r="S101" s="118" t="s">
        <v>53</v>
      </c>
      <c r="T101" s="118"/>
      <c r="U101" s="112"/>
      <c r="V101" s="112">
        <v>272</v>
      </c>
      <c r="W101" s="112">
        <v>227</v>
      </c>
      <c r="X101" s="112">
        <v>274</v>
      </c>
      <c r="Y101" s="112">
        <v>256</v>
      </c>
      <c r="Z101" s="112">
        <v>273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184</v>
      </c>
      <c r="W103" s="106" t="s">
        <v>193</v>
      </c>
      <c r="X103" s="106" t="s">
        <v>261</v>
      </c>
      <c r="Y103" s="106" t="s">
        <v>267</v>
      </c>
      <c r="Z103" s="106" t="s">
        <v>273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507</v>
      </c>
      <c r="W104" s="112">
        <v>470</v>
      </c>
      <c r="X104" s="112">
        <v>528</v>
      </c>
      <c r="Y104" s="112">
        <v>493</v>
      </c>
      <c r="Z104" s="112">
        <v>485</v>
      </c>
      <c r="AB104" s="109" t="str">
        <f>TEXT(Z104,"###,###")</f>
        <v>485</v>
      </c>
      <c r="AD104" s="130">
        <f>Z104/($Z$4)*100</f>
        <v>52.774755168661592</v>
      </c>
      <c r="AF104" s="109"/>
    </row>
    <row r="105" spans="1:32" x14ac:dyDescent="0.25">
      <c r="S105" s="115" t="s">
        <v>17</v>
      </c>
      <c r="T105" s="115"/>
      <c r="U105" s="112"/>
      <c r="V105" s="112">
        <v>158</v>
      </c>
      <c r="W105" s="112">
        <v>148</v>
      </c>
      <c r="X105" s="112">
        <v>162</v>
      </c>
      <c r="Y105" s="112">
        <v>165</v>
      </c>
      <c r="Z105" s="112">
        <v>196</v>
      </c>
      <c r="AB105" s="109" t="str">
        <f>TEXT(Z105,"###,###")</f>
        <v>196</v>
      </c>
      <c r="AD105" s="130">
        <f>Z105/($Z$4)*100</f>
        <v>21.327529923830248</v>
      </c>
      <c r="AF105" s="109"/>
    </row>
    <row r="106" spans="1:32" x14ac:dyDescent="0.25">
      <c r="S106" s="118" t="s">
        <v>53</v>
      </c>
      <c r="T106" s="118"/>
      <c r="U106" s="120"/>
      <c r="V106" s="120">
        <v>665</v>
      </c>
      <c r="W106" s="120">
        <v>618</v>
      </c>
      <c r="X106" s="120">
        <v>690</v>
      </c>
      <c r="Y106" s="120">
        <v>658</v>
      </c>
      <c r="Z106" s="120">
        <v>681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196</v>
      </c>
      <c r="W108" s="112">
        <v>166</v>
      </c>
      <c r="X108" s="112">
        <v>200</v>
      </c>
      <c r="Y108" s="112">
        <v>192</v>
      </c>
      <c r="Z108" s="112">
        <v>196</v>
      </c>
      <c r="AB108" s="109" t="str">
        <f>TEXT(Z108,"###,###")</f>
        <v>196</v>
      </c>
      <c r="AD108" s="130">
        <f>Z108/($Z$4)*100</f>
        <v>21.327529923830248</v>
      </c>
      <c r="AF108" s="109"/>
    </row>
    <row r="109" spans="1:32" x14ac:dyDescent="0.25">
      <c r="S109" s="115" t="s">
        <v>20</v>
      </c>
      <c r="T109" s="115"/>
      <c r="U109" s="112"/>
      <c r="V109" s="112">
        <v>182</v>
      </c>
      <c r="W109" s="112">
        <v>133</v>
      </c>
      <c r="X109" s="112">
        <v>135</v>
      </c>
      <c r="Y109" s="112">
        <v>203</v>
      </c>
      <c r="Z109" s="112">
        <v>134</v>
      </c>
      <c r="AB109" s="109" t="str">
        <f>TEXT(Z109,"###,###")</f>
        <v>134</v>
      </c>
      <c r="AD109" s="130">
        <f>Z109/($Z$4)*100</f>
        <v>14.581066376496191</v>
      </c>
      <c r="AF109" s="109"/>
    </row>
    <row r="110" spans="1:32" x14ac:dyDescent="0.25">
      <c r="S110" s="115" t="s">
        <v>21</v>
      </c>
      <c r="T110" s="115"/>
      <c r="U110" s="112"/>
      <c r="V110" s="112">
        <v>89</v>
      </c>
      <c r="W110" s="112">
        <v>80</v>
      </c>
      <c r="X110" s="112">
        <v>90</v>
      </c>
      <c r="Y110" s="112">
        <v>53</v>
      </c>
      <c r="Z110" s="112">
        <v>121</v>
      </c>
      <c r="AB110" s="109" t="str">
        <f>TEXT(Z110,"###,###")</f>
        <v>121</v>
      </c>
      <c r="AD110" s="130">
        <f>Z110/($Z$4)*100</f>
        <v>13.166485310119697</v>
      </c>
      <c r="AF110" s="109"/>
    </row>
    <row r="111" spans="1:32" x14ac:dyDescent="0.25">
      <c r="S111" s="115" t="s">
        <v>22</v>
      </c>
      <c r="T111" s="115"/>
      <c r="U111" s="112"/>
      <c r="V111" s="112">
        <v>193</v>
      </c>
      <c r="W111" s="112">
        <v>178</v>
      </c>
      <c r="X111" s="112">
        <v>196</v>
      </c>
      <c r="Y111" s="112">
        <v>210</v>
      </c>
      <c r="Z111" s="112">
        <v>226</v>
      </c>
      <c r="AB111" s="109" t="str">
        <f>TEXT(Z111,"###,###")</f>
        <v>226</v>
      </c>
      <c r="AD111" s="130">
        <f>Z111/($Z$4)*100</f>
        <v>24.591947769314473</v>
      </c>
      <c r="AF111" s="109"/>
    </row>
    <row r="112" spans="1:32" x14ac:dyDescent="0.25">
      <c r="S112" s="118" t="s">
        <v>53</v>
      </c>
      <c r="T112" s="118"/>
      <c r="U112" s="112"/>
      <c r="V112" s="112">
        <v>919</v>
      </c>
      <c r="W112" s="112">
        <v>753</v>
      </c>
      <c r="X112" s="112">
        <v>874</v>
      </c>
      <c r="Y112" s="112">
        <v>876</v>
      </c>
      <c r="Z112" s="112">
        <v>921</v>
      </c>
    </row>
    <row r="113" spans="19:32" x14ac:dyDescent="0.25">
      <c r="AB113" s="125" t="s">
        <v>24</v>
      </c>
      <c r="AC113" s="106"/>
      <c r="AD113" s="106" t="s">
        <v>182</v>
      </c>
      <c r="AF113" s="106" t="s">
        <v>183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44.88</v>
      </c>
      <c r="W118" s="131">
        <v>45.03</v>
      </c>
      <c r="X118" s="131">
        <v>45.22</v>
      </c>
      <c r="Y118" s="131">
        <v>45.71</v>
      </c>
      <c r="Z118" s="131">
        <v>46.17</v>
      </c>
      <c r="AB118" s="109" t="str">
        <f>TEXT(Z118,"##.0")</f>
        <v>46.2</v>
      </c>
    </row>
    <row r="120" spans="19:32" x14ac:dyDescent="0.25">
      <c r="S120" s="101" t="s">
        <v>98</v>
      </c>
      <c r="T120" s="112"/>
      <c r="U120" s="112"/>
      <c r="V120" s="112">
        <v>303</v>
      </c>
      <c r="W120" s="112">
        <v>258</v>
      </c>
      <c r="X120" s="112">
        <v>303</v>
      </c>
      <c r="Y120" s="112">
        <v>315</v>
      </c>
      <c r="Z120" s="112">
        <v>326</v>
      </c>
      <c r="AB120" s="109" t="str">
        <f>TEXT(Z120,"###,###")</f>
        <v>326</v>
      </c>
    </row>
    <row r="121" spans="19:32" x14ac:dyDescent="0.25">
      <c r="S121" s="101" t="s">
        <v>99</v>
      </c>
      <c r="T121" s="112"/>
      <c r="U121" s="112"/>
      <c r="V121" s="112">
        <v>176</v>
      </c>
      <c r="W121" s="112">
        <v>132</v>
      </c>
      <c r="X121" s="112">
        <v>167</v>
      </c>
      <c r="Y121" s="112">
        <v>158</v>
      </c>
      <c r="Z121" s="112">
        <v>159</v>
      </c>
      <c r="AB121" s="109" t="str">
        <f>TEXT(Z121,"###,###")</f>
        <v>159</v>
      </c>
    </row>
    <row r="122" spans="19:32" x14ac:dyDescent="0.25">
      <c r="S122" s="101" t="s">
        <v>100</v>
      </c>
      <c r="T122" s="112"/>
      <c r="U122" s="112"/>
      <c r="V122" s="112">
        <v>91</v>
      </c>
      <c r="W122" s="112">
        <v>76</v>
      </c>
      <c r="X122" s="112">
        <v>106</v>
      </c>
      <c r="Y122" s="112">
        <v>87</v>
      </c>
      <c r="Z122" s="112">
        <v>99</v>
      </c>
      <c r="AB122" s="109" t="str">
        <f>TEXT(Z122,"###,###")</f>
        <v>99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394</v>
      </c>
      <c r="W124" s="112">
        <v>334</v>
      </c>
      <c r="X124" s="112">
        <v>409</v>
      </c>
      <c r="Y124" s="112">
        <v>402</v>
      </c>
      <c r="Z124" s="112">
        <v>425</v>
      </c>
      <c r="AB124" s="109" t="str">
        <f>TEXT(Z124,"###,###")</f>
        <v>425</v>
      </c>
      <c r="AD124" s="127">
        <f>Z124/$Z$7*100</f>
        <v>72.402044293015337</v>
      </c>
    </row>
    <row r="125" spans="19:32" x14ac:dyDescent="0.25">
      <c r="S125" s="101" t="s">
        <v>102</v>
      </c>
      <c r="T125" s="112"/>
      <c r="U125" s="112"/>
      <c r="V125" s="112">
        <v>267</v>
      </c>
      <c r="W125" s="112">
        <v>208</v>
      </c>
      <c r="X125" s="112">
        <v>273</v>
      </c>
      <c r="Y125" s="112">
        <v>245</v>
      </c>
      <c r="Z125" s="112">
        <v>258</v>
      </c>
      <c r="AB125" s="109" t="str">
        <f>TEXT(Z125,"###,###")</f>
        <v>258</v>
      </c>
      <c r="AD125" s="127">
        <f>Z125/$Z$7*100</f>
        <v>43.95229982964225</v>
      </c>
    </row>
    <row r="127" spans="19:32" x14ac:dyDescent="0.25">
      <c r="S127" s="101" t="s">
        <v>103</v>
      </c>
      <c r="T127" s="112"/>
      <c r="U127" s="112"/>
      <c r="V127" s="112">
        <v>302</v>
      </c>
      <c r="W127" s="112">
        <v>237</v>
      </c>
      <c r="X127" s="112">
        <v>307</v>
      </c>
      <c r="Y127" s="112">
        <v>302</v>
      </c>
      <c r="Z127" s="112">
        <v>318</v>
      </c>
      <c r="AB127" s="109" t="str">
        <f>TEXT(Z127,"###,###")</f>
        <v>318</v>
      </c>
      <c r="AD127" s="127">
        <f>Z127/$Z$7*100</f>
        <v>54.173764906303234</v>
      </c>
    </row>
    <row r="128" spans="19:32" x14ac:dyDescent="0.25">
      <c r="S128" s="101" t="s">
        <v>104</v>
      </c>
      <c r="T128" s="112"/>
      <c r="U128" s="112"/>
      <c r="V128" s="112">
        <v>270</v>
      </c>
      <c r="W128" s="112">
        <v>230</v>
      </c>
      <c r="X128" s="112">
        <v>271</v>
      </c>
      <c r="Y128" s="112">
        <v>257</v>
      </c>
      <c r="Z128" s="112">
        <v>272</v>
      </c>
      <c r="AB128" s="109" t="str">
        <f>TEXT(Z128,"###,###")</f>
        <v>272</v>
      </c>
      <c r="AD128" s="127">
        <f>Z128/$Z$7*100</f>
        <v>46.337308347529813</v>
      </c>
    </row>
    <row r="130" spans="19:20" x14ac:dyDescent="0.25">
      <c r="S130" s="101" t="s">
        <v>262</v>
      </c>
      <c r="T130" s="127">
        <v>55.536626916524703</v>
      </c>
    </row>
    <row r="131" spans="19:20" x14ac:dyDescent="0.25">
      <c r="S131" s="101" t="s">
        <v>263</v>
      </c>
      <c r="T131" s="127">
        <v>27.086882453151617</v>
      </c>
    </row>
    <row r="132" spans="19:20" x14ac:dyDescent="0.25">
      <c r="S132" s="101" t="s">
        <v>264</v>
      </c>
      <c r="T132" s="127">
        <v>16.86541737649063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B309FA4-4271-4E63-A477-86012545860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671F1AEC-408D-4A30-9C84-D32E6531035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18070317-9C76-4CD5-8254-E40C85F7A17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12A961CE-306D-472B-8911-182ADCAD2A0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506A1B-9626-43D7-94CB-FC8C54F6CE91}">
  <sheetPr codeName="Sheet82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124</v>
      </c>
      <c r="T1" s="99"/>
      <c r="U1" s="99"/>
      <c r="V1" s="99"/>
      <c r="W1" s="99"/>
      <c r="X1" s="99"/>
      <c r="Y1" s="100" t="s">
        <v>211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184</v>
      </c>
      <c r="W2" s="103" t="s">
        <v>193</v>
      </c>
      <c r="X2" s="103" t="s">
        <v>261</v>
      </c>
      <c r="Y2" s="103" t="s">
        <v>267</v>
      </c>
      <c r="Z2" s="103" t="s">
        <v>273</v>
      </c>
      <c r="AB2" s="141" t="str">
        <f>$Z$2</f>
        <v>2021-22</v>
      </c>
      <c r="AC2" s="141"/>
      <c r="AD2" s="141"/>
      <c r="AE2" s="141"/>
      <c r="AF2" s="141"/>
    </row>
    <row r="3" spans="1:32" ht="15" customHeight="1" x14ac:dyDescent="0.25">
      <c r="A3" s="58" t="s">
        <v>272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124</v>
      </c>
      <c r="Y3" s="105" t="s">
        <v>211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10.18 Flinders Ranges, South Australia,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1406</v>
      </c>
      <c r="W4" s="108">
        <v>1337</v>
      </c>
      <c r="X4" s="108">
        <v>1479</v>
      </c>
      <c r="Y4" s="108">
        <v>1533</v>
      </c>
      <c r="Z4" s="108">
        <v>1539</v>
      </c>
      <c r="AB4" s="109" t="str">
        <f>TEXT(Z4,"###,###")</f>
        <v>1,539</v>
      </c>
      <c r="AD4" s="110">
        <f>Z4/Y4-1</f>
        <v>3.9138943248533398E-3</v>
      </c>
      <c r="AF4" s="110">
        <f>Z4/V4-1</f>
        <v>9.4594594594594517E-2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738</v>
      </c>
      <c r="W5" s="108">
        <v>683</v>
      </c>
      <c r="X5" s="108">
        <v>763</v>
      </c>
      <c r="Y5" s="108">
        <v>793</v>
      </c>
      <c r="Z5" s="108">
        <v>781</v>
      </c>
      <c r="AB5" s="109" t="str">
        <f>TEXT(Z5,"###,###")</f>
        <v>781</v>
      </c>
      <c r="AD5" s="110">
        <f t="shared" ref="AD5:AD9" si="0">Z5/Y5-1</f>
        <v>-1.5132408575031508E-2</v>
      </c>
      <c r="AF5" s="110">
        <f t="shared" ref="AF5:AF9" si="1">Z5/V5-1</f>
        <v>5.8265582655826487E-2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670</v>
      </c>
      <c r="W6" s="108">
        <v>646</v>
      </c>
      <c r="X6" s="108">
        <v>717</v>
      </c>
      <c r="Y6" s="108">
        <v>739</v>
      </c>
      <c r="Z6" s="108">
        <v>756</v>
      </c>
      <c r="AB6" s="109" t="str">
        <f>TEXT(Z6,"###,###")</f>
        <v>756</v>
      </c>
      <c r="AD6" s="110">
        <f t="shared" si="0"/>
        <v>2.3004059539918797E-2</v>
      </c>
      <c r="AF6" s="110">
        <f t="shared" si="1"/>
        <v>0.12835820895522398</v>
      </c>
    </row>
    <row r="7" spans="1:32" ht="16.5" customHeight="1" thickBot="1" x14ac:dyDescent="0.3">
      <c r="A7" s="61" t="str">
        <f>"QUICK STATS for "&amp;Z2&amp;" *"</f>
        <v>QUICK STATS for 2021-22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906</v>
      </c>
      <c r="W7" s="108">
        <v>833</v>
      </c>
      <c r="X7" s="108">
        <v>925</v>
      </c>
      <c r="Y7" s="108">
        <v>934</v>
      </c>
      <c r="Z7" s="108">
        <v>916</v>
      </c>
      <c r="AB7" s="109" t="str">
        <f>TEXT(Z7,"###,###")</f>
        <v>916</v>
      </c>
      <c r="AD7" s="110">
        <f t="shared" si="0"/>
        <v>-1.9271948608137079E-2</v>
      </c>
      <c r="AF7" s="110">
        <f t="shared" si="1"/>
        <v>1.1037527593819041E-2</v>
      </c>
    </row>
    <row r="8" spans="1:32" ht="17.25" customHeight="1" x14ac:dyDescent="0.25">
      <c r="A8" s="62" t="s">
        <v>12</v>
      </c>
      <c r="B8" s="63"/>
      <c r="C8" s="29"/>
      <c r="D8" s="64" t="str">
        <f>AB4</f>
        <v>1,539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916</v>
      </c>
      <c r="P8" s="65"/>
      <c r="S8" s="107" t="s">
        <v>83</v>
      </c>
      <c r="T8" s="108"/>
      <c r="U8" s="108"/>
      <c r="V8" s="108">
        <v>37210.620000000003</v>
      </c>
      <c r="W8" s="108">
        <v>36953.72</v>
      </c>
      <c r="X8" s="108">
        <v>34500.080000000002</v>
      </c>
      <c r="Y8" s="108">
        <v>33523</v>
      </c>
      <c r="Z8" s="108">
        <v>33224.26</v>
      </c>
      <c r="AB8" s="109" t="str">
        <f>TEXT(Z8,"$###,###")</f>
        <v>$33,224</v>
      </c>
      <c r="AD8" s="110">
        <f t="shared" si="0"/>
        <v>-8.9114936014079715E-3</v>
      </c>
      <c r="AF8" s="110">
        <f t="shared" si="1"/>
        <v>-0.10712963127193265</v>
      </c>
    </row>
    <row r="9" spans="1:32" x14ac:dyDescent="0.25">
      <c r="A9" s="30" t="s">
        <v>14</v>
      </c>
      <c r="B9" s="69"/>
      <c r="C9" s="70"/>
      <c r="D9" s="71">
        <f>AD104</f>
        <v>65.04223521767382</v>
      </c>
      <c r="E9" s="72" t="s">
        <v>84</v>
      </c>
      <c r="F9" s="24"/>
      <c r="G9" s="73" t="s">
        <v>81</v>
      </c>
      <c r="H9" s="70"/>
      <c r="I9" s="69"/>
      <c r="J9" s="70"/>
      <c r="K9" s="69"/>
      <c r="L9" s="69"/>
      <c r="M9" s="74"/>
      <c r="N9" s="70"/>
      <c r="O9" s="71">
        <f>AD127</f>
        <v>51.637554585152834</v>
      </c>
      <c r="P9" s="72" t="s">
        <v>84</v>
      </c>
      <c r="S9" s="107" t="s">
        <v>7</v>
      </c>
      <c r="T9" s="108"/>
      <c r="U9" s="108"/>
      <c r="V9" s="108">
        <v>47749346</v>
      </c>
      <c r="W9" s="108">
        <v>42603884</v>
      </c>
      <c r="X9" s="108">
        <v>44517208</v>
      </c>
      <c r="Y9" s="108">
        <v>49599795</v>
      </c>
      <c r="Z9" s="108">
        <v>49964708</v>
      </c>
      <c r="AB9" s="109" t="str">
        <f>TEXT(Z9/1000000,"$#,###.0")&amp;" mil"</f>
        <v>$50.0 mil</v>
      </c>
      <c r="AD9" s="110">
        <f t="shared" si="0"/>
        <v>7.3571473430484868E-3</v>
      </c>
      <c r="AF9" s="110">
        <f t="shared" si="1"/>
        <v>4.6395651157190798E-2</v>
      </c>
    </row>
    <row r="10" spans="1:32" x14ac:dyDescent="0.25">
      <c r="A10" s="30" t="s">
        <v>17</v>
      </c>
      <c r="B10" s="69"/>
      <c r="C10" s="70"/>
      <c r="D10" s="71">
        <f>AD105</f>
        <v>19.688109161793371</v>
      </c>
      <c r="E10" s="72" t="s">
        <v>84</v>
      </c>
      <c r="F10" s="24"/>
      <c r="G10" s="73" t="s">
        <v>82</v>
      </c>
      <c r="H10" s="70"/>
      <c r="I10" s="69"/>
      <c r="J10" s="70"/>
      <c r="K10" s="69"/>
      <c r="L10" s="69"/>
      <c r="M10" s="74"/>
      <c r="N10" s="70"/>
      <c r="O10" s="71">
        <f>AD128</f>
        <v>48.034934497816593</v>
      </c>
      <c r="P10" s="72" t="s">
        <v>84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85</v>
      </c>
      <c r="H11" s="77"/>
      <c r="I11" s="78"/>
      <c r="J11" s="78"/>
      <c r="K11" s="78"/>
      <c r="L11" s="78"/>
      <c r="M11" s="69"/>
      <c r="N11" s="70"/>
      <c r="O11" s="71">
        <f>T130</f>
        <v>73.144104803493448</v>
      </c>
      <c r="P11" s="72" t="s">
        <v>84</v>
      </c>
      <c r="S11" s="107" t="s">
        <v>29</v>
      </c>
      <c r="T11" s="112"/>
      <c r="U11" s="112"/>
      <c r="V11" s="112">
        <v>1192</v>
      </c>
      <c r="W11" s="112">
        <v>1148</v>
      </c>
      <c r="X11" s="112">
        <v>1237</v>
      </c>
      <c r="Y11" s="112">
        <v>1286</v>
      </c>
      <c r="Z11" s="112">
        <v>1292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11.899563318777293</v>
      </c>
      <c r="P12" s="72" t="s">
        <v>84</v>
      </c>
      <c r="S12" s="107" t="s">
        <v>30</v>
      </c>
      <c r="T12" s="112"/>
      <c r="U12" s="112"/>
      <c r="V12" s="112">
        <v>213</v>
      </c>
      <c r="W12" s="112">
        <v>183</v>
      </c>
      <c r="X12" s="112">
        <v>247</v>
      </c>
      <c r="Y12" s="112">
        <v>247</v>
      </c>
      <c r="Z12" s="112">
        <v>245</v>
      </c>
    </row>
    <row r="13" spans="1:32" ht="15" customHeight="1" x14ac:dyDescent="0.25">
      <c r="A13" s="30" t="s">
        <v>19</v>
      </c>
      <c r="B13" s="70"/>
      <c r="C13" s="70"/>
      <c r="D13" s="71">
        <f>AD108</f>
        <v>15.919428200129953</v>
      </c>
      <c r="E13" s="72" t="s">
        <v>84</v>
      </c>
      <c r="F13" s="24"/>
      <c r="G13" s="142" t="s">
        <v>265</v>
      </c>
      <c r="H13" s="143"/>
      <c r="I13" s="143"/>
      <c r="J13" s="143"/>
      <c r="K13" s="143"/>
      <c r="L13" s="143"/>
      <c r="M13" s="79"/>
      <c r="N13" s="70"/>
      <c r="O13" s="71">
        <f>T132</f>
        <v>14.956331877729257</v>
      </c>
      <c r="P13" s="72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17.673814165042234</v>
      </c>
      <c r="E14" s="72" t="s">
        <v>84</v>
      </c>
      <c r="F14" s="24"/>
      <c r="G14" s="76" t="s">
        <v>94</v>
      </c>
      <c r="H14" s="69"/>
      <c r="I14" s="69"/>
      <c r="J14" s="69"/>
      <c r="K14" s="75"/>
      <c r="L14" s="70"/>
      <c r="M14" s="69"/>
      <c r="N14" s="70"/>
      <c r="O14" s="75" t="str">
        <f>AB118</f>
        <v>46.6</v>
      </c>
      <c r="P14" s="72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20.337881741390511</v>
      </c>
      <c r="E15" s="72" t="s">
        <v>84</v>
      </c>
      <c r="F15" s="24"/>
      <c r="G15" s="33" t="s">
        <v>259</v>
      </c>
      <c r="H15" s="70"/>
      <c r="I15" s="70"/>
      <c r="J15" s="70"/>
      <c r="K15" s="80"/>
      <c r="L15" s="70"/>
      <c r="M15" s="70"/>
      <c r="N15" s="70"/>
      <c r="O15" s="71">
        <f>AB38</f>
        <v>21.052631578947366</v>
      </c>
      <c r="P15" s="72" t="s">
        <v>84</v>
      </c>
      <c r="S15" s="115" t="s">
        <v>60</v>
      </c>
      <c r="T15" s="115"/>
      <c r="U15" s="116"/>
      <c r="V15" s="116">
        <v>165</v>
      </c>
      <c r="W15" s="116">
        <v>164</v>
      </c>
      <c r="X15" s="116">
        <v>180</v>
      </c>
      <c r="Y15" s="112">
        <v>187</v>
      </c>
      <c r="Z15" s="112">
        <v>171</v>
      </c>
      <c r="AB15" s="117">
        <f t="shared" ref="AB15:AB34" si="2">IF(Z15="np",0,Z15/$Z$34)</f>
        <v>0.11140065146579804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30.27940220922677</v>
      </c>
      <c r="E16" s="83" t="s">
        <v>84</v>
      </c>
      <c r="F16" s="24"/>
      <c r="G16" s="84" t="s">
        <v>260</v>
      </c>
      <c r="H16" s="35"/>
      <c r="I16" s="35"/>
      <c r="J16" s="35"/>
      <c r="K16" s="36"/>
      <c r="L16" s="35"/>
      <c r="M16" s="35"/>
      <c r="N16" s="35"/>
      <c r="O16" s="82">
        <f>AB37</f>
        <v>78.94736842105263</v>
      </c>
      <c r="P16" s="37" t="s">
        <v>84</v>
      </c>
      <c r="S16" s="115" t="s">
        <v>61</v>
      </c>
      <c r="T16" s="115"/>
      <c r="U16" s="116"/>
      <c r="V16" s="116">
        <v>41</v>
      </c>
      <c r="W16" s="116">
        <v>41</v>
      </c>
      <c r="X16" s="116">
        <v>53</v>
      </c>
      <c r="Y16" s="112">
        <v>61</v>
      </c>
      <c r="Z16" s="112">
        <v>76</v>
      </c>
      <c r="AB16" s="117">
        <f t="shared" si="2"/>
        <v>4.9511400651465795E-2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33</v>
      </c>
      <c r="W17" s="116">
        <v>34</v>
      </c>
      <c r="X17" s="116">
        <v>36</v>
      </c>
      <c r="Y17" s="112">
        <v>27</v>
      </c>
      <c r="Z17" s="112">
        <v>32</v>
      </c>
      <c r="AB17" s="117">
        <f t="shared" si="2"/>
        <v>2.0846905537459284E-2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268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63</v>
      </c>
      <c r="T18" s="115"/>
      <c r="U18" s="116"/>
      <c r="V18" s="116">
        <v>9</v>
      </c>
      <c r="W18" s="116">
        <v>6</v>
      </c>
      <c r="X18" s="116">
        <v>11</v>
      </c>
      <c r="Y18" s="112">
        <v>13</v>
      </c>
      <c r="Z18" s="112">
        <v>10</v>
      </c>
      <c r="AB18" s="117">
        <f t="shared" si="2"/>
        <v>6.5146579804560263E-3</v>
      </c>
    </row>
    <row r="19" spans="1:28" x14ac:dyDescent="0.25">
      <c r="A19" s="61" t="str">
        <f>$S$1&amp;" ("&amp;$V$2&amp;" to "&amp;$Z$2&amp;")"</f>
        <v>Flinders Ranges (2017-18 to 2021-22)</v>
      </c>
      <c r="B19" s="61"/>
      <c r="C19" s="61"/>
      <c r="D19" s="61"/>
      <c r="E19" s="61"/>
      <c r="F19" s="61"/>
      <c r="G19" s="61" t="str">
        <f>$S$1&amp;" ("&amp;$V$2&amp;" to "&amp;$Z$2&amp;")"</f>
        <v>Flinders Ranges (2017-18 to 2021-22)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64</v>
      </c>
      <c r="T19" s="115"/>
      <c r="U19" s="116"/>
      <c r="V19" s="116">
        <v>93</v>
      </c>
      <c r="W19" s="116">
        <v>83</v>
      </c>
      <c r="X19" s="116">
        <v>89</v>
      </c>
      <c r="Y19" s="112">
        <v>102</v>
      </c>
      <c r="Z19" s="112">
        <v>90</v>
      </c>
      <c r="AB19" s="117">
        <f t="shared" si="2"/>
        <v>5.8631921824104233E-2</v>
      </c>
    </row>
    <row r="20" spans="1:28" x14ac:dyDescent="0.25">
      <c r="S20" s="115" t="s">
        <v>65</v>
      </c>
      <c r="T20" s="115"/>
      <c r="U20" s="116"/>
      <c r="V20" s="116">
        <v>22</v>
      </c>
      <c r="W20" s="116">
        <v>25</v>
      </c>
      <c r="X20" s="116">
        <v>18</v>
      </c>
      <c r="Y20" s="112">
        <v>23</v>
      </c>
      <c r="Z20" s="112">
        <v>21</v>
      </c>
      <c r="AB20" s="117">
        <f t="shared" si="2"/>
        <v>1.3680781758957655E-2</v>
      </c>
    </row>
    <row r="21" spans="1:28" x14ac:dyDescent="0.25">
      <c r="S21" s="115" t="s">
        <v>66</v>
      </c>
      <c r="T21" s="115"/>
      <c r="U21" s="116"/>
      <c r="V21" s="116">
        <v>105</v>
      </c>
      <c r="W21" s="116">
        <v>99</v>
      </c>
      <c r="X21" s="116">
        <v>96</v>
      </c>
      <c r="Y21" s="112">
        <v>102</v>
      </c>
      <c r="Z21" s="112">
        <v>102</v>
      </c>
      <c r="AB21" s="117">
        <f t="shared" si="2"/>
        <v>6.6449511400651459E-2</v>
      </c>
    </row>
    <row r="22" spans="1:28" x14ac:dyDescent="0.25">
      <c r="S22" s="115" t="s">
        <v>67</v>
      </c>
      <c r="T22" s="115"/>
      <c r="U22" s="116"/>
      <c r="V22" s="116">
        <v>132</v>
      </c>
      <c r="W22" s="116">
        <v>135</v>
      </c>
      <c r="X22" s="116">
        <v>140</v>
      </c>
      <c r="Y22" s="112">
        <v>169</v>
      </c>
      <c r="Z22" s="112">
        <v>165</v>
      </c>
      <c r="AB22" s="117">
        <f t="shared" si="2"/>
        <v>0.10749185667752444</v>
      </c>
    </row>
    <row r="23" spans="1:28" x14ac:dyDescent="0.25">
      <c r="S23" s="115" t="s">
        <v>68</v>
      </c>
      <c r="T23" s="115"/>
      <c r="U23" s="116"/>
      <c r="V23" s="116">
        <v>64</v>
      </c>
      <c r="W23" s="116">
        <v>47</v>
      </c>
      <c r="X23" s="116">
        <v>55</v>
      </c>
      <c r="Y23" s="112">
        <v>54</v>
      </c>
      <c r="Z23" s="112">
        <v>52</v>
      </c>
      <c r="AB23" s="117">
        <f t="shared" si="2"/>
        <v>3.3876221498371335E-2</v>
      </c>
    </row>
    <row r="24" spans="1:28" x14ac:dyDescent="0.25">
      <c r="S24" s="115" t="s">
        <v>69</v>
      </c>
      <c r="T24" s="115"/>
      <c r="U24" s="116"/>
      <c r="V24" s="116">
        <v>11</v>
      </c>
      <c r="W24" s="116">
        <v>12</v>
      </c>
      <c r="X24" s="116">
        <v>18</v>
      </c>
      <c r="Y24" s="112">
        <v>37</v>
      </c>
      <c r="Z24" s="112">
        <v>23</v>
      </c>
      <c r="AB24" s="117">
        <f t="shared" si="2"/>
        <v>1.4983713355048859E-2</v>
      </c>
    </row>
    <row r="25" spans="1:28" x14ac:dyDescent="0.25">
      <c r="S25" s="115" t="s">
        <v>70</v>
      </c>
      <c r="T25" s="115"/>
      <c r="U25" s="116"/>
      <c r="V25" s="116">
        <v>41</v>
      </c>
      <c r="W25" s="116">
        <v>34</v>
      </c>
      <c r="X25" s="116">
        <v>46</v>
      </c>
      <c r="Y25" s="112">
        <v>44</v>
      </c>
      <c r="Z25" s="112">
        <v>37</v>
      </c>
      <c r="AB25" s="117">
        <f t="shared" si="2"/>
        <v>2.4104234527687295E-2</v>
      </c>
    </row>
    <row r="26" spans="1:28" x14ac:dyDescent="0.25">
      <c r="S26" s="115" t="s">
        <v>71</v>
      </c>
      <c r="T26" s="115"/>
      <c r="U26" s="116"/>
      <c r="V26" s="116">
        <v>14</v>
      </c>
      <c r="W26" s="116">
        <v>13</v>
      </c>
      <c r="X26" s="116">
        <v>18</v>
      </c>
      <c r="Y26" s="112">
        <v>20</v>
      </c>
      <c r="Z26" s="112">
        <v>23</v>
      </c>
      <c r="AB26" s="117">
        <f t="shared" si="2"/>
        <v>1.4983713355048859E-2</v>
      </c>
    </row>
    <row r="27" spans="1:28" x14ac:dyDescent="0.25">
      <c r="S27" s="115" t="s">
        <v>72</v>
      </c>
      <c r="T27" s="115"/>
      <c r="U27" s="116"/>
      <c r="V27" s="116">
        <v>22</v>
      </c>
      <c r="W27" s="116">
        <v>29</v>
      </c>
      <c r="X27" s="116">
        <v>33</v>
      </c>
      <c r="Y27" s="112">
        <v>40</v>
      </c>
      <c r="Z27" s="112">
        <v>48</v>
      </c>
      <c r="AB27" s="117">
        <f t="shared" si="2"/>
        <v>3.1270358306188926E-2</v>
      </c>
    </row>
    <row r="28" spans="1:28" x14ac:dyDescent="0.25">
      <c r="S28" s="115" t="s">
        <v>73</v>
      </c>
      <c r="T28" s="115"/>
      <c r="U28" s="116"/>
      <c r="V28" s="116">
        <v>122</v>
      </c>
      <c r="W28" s="116">
        <v>142</v>
      </c>
      <c r="X28" s="116">
        <v>141</v>
      </c>
      <c r="Y28" s="112">
        <v>129</v>
      </c>
      <c r="Z28" s="112">
        <v>134</v>
      </c>
      <c r="AB28" s="117">
        <f t="shared" si="2"/>
        <v>8.7296416938110744E-2</v>
      </c>
    </row>
    <row r="29" spans="1:28" x14ac:dyDescent="0.25">
      <c r="S29" s="115" t="s">
        <v>74</v>
      </c>
      <c r="T29" s="115"/>
      <c r="U29" s="116"/>
      <c r="V29" s="116">
        <v>103</v>
      </c>
      <c r="W29" s="116">
        <v>96</v>
      </c>
      <c r="X29" s="116">
        <v>103</v>
      </c>
      <c r="Y29" s="112">
        <v>95</v>
      </c>
      <c r="Z29" s="112">
        <v>109</v>
      </c>
      <c r="AB29" s="117">
        <f t="shared" si="2"/>
        <v>7.1009771986970685E-2</v>
      </c>
    </row>
    <row r="30" spans="1:28" x14ac:dyDescent="0.25">
      <c r="S30" s="115" t="s">
        <v>75</v>
      </c>
      <c r="T30" s="115"/>
      <c r="U30" s="116"/>
      <c r="V30" s="116">
        <v>85</v>
      </c>
      <c r="W30" s="116">
        <v>85</v>
      </c>
      <c r="X30" s="116">
        <v>94</v>
      </c>
      <c r="Y30" s="112">
        <v>93</v>
      </c>
      <c r="Z30" s="112">
        <v>92</v>
      </c>
      <c r="AB30" s="117">
        <f t="shared" si="2"/>
        <v>5.9934853420195437E-2</v>
      </c>
    </row>
    <row r="31" spans="1:28" x14ac:dyDescent="0.25">
      <c r="S31" s="115" t="s">
        <v>76</v>
      </c>
      <c r="T31" s="115"/>
      <c r="U31" s="116"/>
      <c r="V31" s="116">
        <v>131</v>
      </c>
      <c r="W31" s="116">
        <v>141</v>
      </c>
      <c r="X31" s="116">
        <v>161</v>
      </c>
      <c r="Y31" s="112">
        <v>161</v>
      </c>
      <c r="Z31" s="112">
        <v>159</v>
      </c>
      <c r="AB31" s="117">
        <f t="shared" si="2"/>
        <v>0.10358306188925082</v>
      </c>
    </row>
    <row r="32" spans="1:28" ht="15.75" customHeight="1" x14ac:dyDescent="0.25">
      <c r="A32" s="61" t="str">
        <f>"Distribution of jobs per industry "&amp;"("&amp;Z2&amp;") *"</f>
        <v>Distribution of jobs per industry (2021-22)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77</v>
      </c>
      <c r="T32" s="115"/>
      <c r="U32" s="116"/>
      <c r="V32" s="116">
        <v>3</v>
      </c>
      <c r="W32" s="116">
        <v>12</v>
      </c>
      <c r="X32" s="116">
        <v>9</v>
      </c>
      <c r="Y32" s="112">
        <v>16</v>
      </c>
      <c r="Z32" s="112">
        <v>19</v>
      </c>
      <c r="AB32" s="117">
        <f t="shared" si="2"/>
        <v>1.2377850162866449E-2</v>
      </c>
    </row>
    <row r="33" spans="19:32" x14ac:dyDescent="0.25">
      <c r="S33" s="115" t="s">
        <v>78</v>
      </c>
      <c r="T33" s="115"/>
      <c r="U33" s="116"/>
      <c r="V33" s="116">
        <v>43</v>
      </c>
      <c r="W33" s="116">
        <v>37</v>
      </c>
      <c r="X33" s="116">
        <v>50</v>
      </c>
      <c r="Y33" s="112">
        <v>35</v>
      </c>
      <c r="Z33" s="112">
        <v>46</v>
      </c>
      <c r="AB33" s="117">
        <f t="shared" si="2"/>
        <v>2.9967426710097719E-2</v>
      </c>
    </row>
    <row r="34" spans="19:32" x14ac:dyDescent="0.25">
      <c r="S34" s="118" t="s">
        <v>53</v>
      </c>
      <c r="T34" s="118"/>
      <c r="U34" s="119"/>
      <c r="V34" s="119">
        <v>1407</v>
      </c>
      <c r="W34" s="119">
        <v>1333</v>
      </c>
      <c r="X34" s="119">
        <v>1484</v>
      </c>
      <c r="Y34" s="120">
        <v>1533</v>
      </c>
      <c r="Z34" s="120">
        <v>1535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750</v>
      </c>
      <c r="W37" s="112">
        <v>664</v>
      </c>
      <c r="X37" s="112">
        <v>739</v>
      </c>
      <c r="Y37" s="112">
        <v>742</v>
      </c>
      <c r="Z37" s="112">
        <v>720</v>
      </c>
      <c r="AB37" s="132">
        <f>Z37/Z40*100</f>
        <v>78.94736842105263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155</v>
      </c>
      <c r="W38" s="112">
        <v>164</v>
      </c>
      <c r="X38" s="112">
        <v>187</v>
      </c>
      <c r="Y38" s="112">
        <v>190</v>
      </c>
      <c r="Z38" s="112">
        <v>192</v>
      </c>
      <c r="AB38" s="132">
        <f>Z38/Z40*100</f>
        <v>21.052631578947366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905</v>
      </c>
      <c r="W40" s="112">
        <v>828</v>
      </c>
      <c r="X40" s="112">
        <v>926</v>
      </c>
      <c r="Y40" s="112">
        <v>932</v>
      </c>
      <c r="Z40" s="112">
        <v>912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4</v>
      </c>
      <c r="W44" s="112">
        <v>0</v>
      </c>
      <c r="X44" s="112">
        <v>0</v>
      </c>
      <c r="Y44" s="112">
        <v>5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20</v>
      </c>
      <c r="W45" s="112">
        <v>15</v>
      </c>
      <c r="X45" s="112">
        <v>21</v>
      </c>
      <c r="Y45" s="112">
        <v>23</v>
      </c>
      <c r="Z45" s="112">
        <v>11</v>
      </c>
    </row>
    <row r="46" spans="19:32" x14ac:dyDescent="0.25">
      <c r="S46" s="115" t="s">
        <v>38</v>
      </c>
      <c r="T46" s="115"/>
      <c r="U46" s="112"/>
      <c r="V46" s="112">
        <v>31</v>
      </c>
      <c r="W46" s="112">
        <v>36</v>
      </c>
      <c r="X46" s="112">
        <v>23</v>
      </c>
      <c r="Y46" s="112">
        <v>40</v>
      </c>
      <c r="Z46" s="112">
        <v>42</v>
      </c>
    </row>
    <row r="47" spans="19:32" x14ac:dyDescent="0.25">
      <c r="S47" s="115" t="s">
        <v>39</v>
      </c>
      <c r="T47" s="115"/>
      <c r="U47" s="112"/>
      <c r="V47" s="112">
        <v>63</v>
      </c>
      <c r="W47" s="112">
        <v>49</v>
      </c>
      <c r="X47" s="112">
        <v>59</v>
      </c>
      <c r="Y47" s="112">
        <v>46</v>
      </c>
      <c r="Z47" s="112">
        <v>45</v>
      </c>
    </row>
    <row r="48" spans="19:32" x14ac:dyDescent="0.25">
      <c r="S48" s="115" t="s">
        <v>40</v>
      </c>
      <c r="T48" s="115"/>
      <c r="U48" s="112"/>
      <c r="V48" s="112">
        <v>90</v>
      </c>
      <c r="W48" s="112">
        <v>75</v>
      </c>
      <c r="X48" s="112">
        <v>67</v>
      </c>
      <c r="Y48" s="112">
        <v>69</v>
      </c>
      <c r="Z48" s="112">
        <v>81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60</v>
      </c>
      <c r="W49" s="112">
        <v>71</v>
      </c>
      <c r="X49" s="112">
        <v>76</v>
      </c>
      <c r="Y49" s="112">
        <v>74</v>
      </c>
      <c r="Z49" s="112">
        <v>80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Flinders Ranges (2021-22)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54</v>
      </c>
      <c r="W50" s="112">
        <v>53</v>
      </c>
      <c r="X50" s="112">
        <v>53</v>
      </c>
      <c r="Y50" s="112">
        <v>51</v>
      </c>
      <c r="Z50" s="112">
        <v>42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61</v>
      </c>
      <c r="W51" s="112">
        <v>62</v>
      </c>
      <c r="X51" s="112">
        <v>70</v>
      </c>
      <c r="Y51" s="112">
        <v>87</v>
      </c>
      <c r="Z51" s="112">
        <v>73</v>
      </c>
    </row>
    <row r="52" spans="1:26" ht="15" customHeight="1" x14ac:dyDescent="0.25">
      <c r="S52" s="115" t="s">
        <v>44</v>
      </c>
      <c r="T52" s="115"/>
      <c r="U52" s="112"/>
      <c r="V52" s="112">
        <v>64</v>
      </c>
      <c r="W52" s="112">
        <v>61</v>
      </c>
      <c r="X52" s="112">
        <v>63</v>
      </c>
      <c r="Y52" s="112">
        <v>53</v>
      </c>
      <c r="Z52" s="112">
        <v>57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65</v>
      </c>
      <c r="W53" s="112">
        <v>53</v>
      </c>
      <c r="X53" s="112">
        <v>82</v>
      </c>
      <c r="Y53" s="112">
        <v>76</v>
      </c>
      <c r="Z53" s="112">
        <v>98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70</v>
      </c>
      <c r="W54" s="112">
        <v>83</v>
      </c>
      <c r="X54" s="112">
        <v>76</v>
      </c>
      <c r="Y54" s="112">
        <v>82</v>
      </c>
      <c r="Z54" s="112">
        <v>64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91</v>
      </c>
      <c r="W55" s="112">
        <v>76</v>
      </c>
      <c r="X55" s="112">
        <v>83</v>
      </c>
      <c r="Y55" s="112">
        <v>82</v>
      </c>
      <c r="Z55" s="112">
        <v>77</v>
      </c>
    </row>
    <row r="56" spans="1:26" ht="15" customHeight="1" x14ac:dyDescent="0.25">
      <c r="S56" s="115" t="s">
        <v>48</v>
      </c>
      <c r="T56" s="115"/>
      <c r="U56" s="112"/>
      <c r="V56" s="112">
        <v>43</v>
      </c>
      <c r="W56" s="112">
        <v>30</v>
      </c>
      <c r="X56" s="112">
        <v>42</v>
      </c>
      <c r="Y56" s="112">
        <v>65</v>
      </c>
      <c r="Z56" s="112">
        <v>70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12</v>
      </c>
      <c r="W57" s="112">
        <v>15</v>
      </c>
      <c r="X57" s="112">
        <v>18</v>
      </c>
      <c r="Y57" s="112">
        <v>23</v>
      </c>
      <c r="Z57" s="112">
        <v>27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3</v>
      </c>
      <c r="W58" s="112">
        <v>0</v>
      </c>
      <c r="X58" s="112">
        <v>7</v>
      </c>
      <c r="Y58" s="112">
        <v>11</v>
      </c>
      <c r="Z58" s="112">
        <v>9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3</v>
      </c>
      <c r="Y59" s="112">
        <v>4</v>
      </c>
      <c r="Z59" s="112">
        <v>4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2</v>
      </c>
      <c r="Z60" s="112">
        <v>3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738</v>
      </c>
      <c r="W61" s="112">
        <v>683</v>
      </c>
      <c r="X61" s="112">
        <v>760</v>
      </c>
      <c r="Y61" s="112">
        <v>793</v>
      </c>
      <c r="Z61" s="112">
        <v>781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6</v>
      </c>
      <c r="W63" s="112">
        <v>0</v>
      </c>
      <c r="X63" s="112">
        <v>0</v>
      </c>
      <c r="Y63" s="112">
        <v>5</v>
      </c>
      <c r="Z63" s="112">
        <v>6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22</v>
      </c>
      <c r="W64" s="112">
        <v>12</v>
      </c>
      <c r="X64" s="112">
        <v>14</v>
      </c>
      <c r="Y64" s="112">
        <v>19</v>
      </c>
      <c r="Z64" s="112">
        <v>11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Flinders Ranges (2021-22)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28</v>
      </c>
      <c r="W65" s="112">
        <v>47</v>
      </c>
      <c r="X65" s="112">
        <v>51</v>
      </c>
      <c r="Y65" s="112">
        <v>45</v>
      </c>
      <c r="Z65" s="112">
        <v>49</v>
      </c>
    </row>
    <row r="66" spans="1:26" x14ac:dyDescent="0.25">
      <c r="S66" s="115" t="s">
        <v>39</v>
      </c>
      <c r="T66" s="115"/>
      <c r="U66" s="112"/>
      <c r="V66" s="112">
        <v>76</v>
      </c>
      <c r="W66" s="112">
        <v>68</v>
      </c>
      <c r="X66" s="112">
        <v>50</v>
      </c>
      <c r="Y66" s="112">
        <v>44</v>
      </c>
      <c r="Z66" s="112">
        <v>50</v>
      </c>
    </row>
    <row r="67" spans="1:26" x14ac:dyDescent="0.25">
      <c r="S67" s="115" t="s">
        <v>40</v>
      </c>
      <c r="T67" s="115"/>
      <c r="U67" s="112"/>
      <c r="V67" s="112">
        <v>59</v>
      </c>
      <c r="W67" s="112">
        <v>67</v>
      </c>
      <c r="X67" s="112">
        <v>69</v>
      </c>
      <c r="Y67" s="112">
        <v>77</v>
      </c>
      <c r="Z67" s="112">
        <v>75</v>
      </c>
    </row>
    <row r="68" spans="1:26" x14ac:dyDescent="0.25">
      <c r="S68" s="115" t="s">
        <v>41</v>
      </c>
      <c r="T68" s="115"/>
      <c r="U68" s="112"/>
      <c r="V68" s="112">
        <v>48</v>
      </c>
      <c r="W68" s="112">
        <v>44</v>
      </c>
      <c r="X68" s="112">
        <v>51</v>
      </c>
      <c r="Y68" s="112">
        <v>59</v>
      </c>
      <c r="Z68" s="112">
        <v>64</v>
      </c>
    </row>
    <row r="69" spans="1:26" x14ac:dyDescent="0.25">
      <c r="S69" s="115" t="s">
        <v>42</v>
      </c>
      <c r="T69" s="115"/>
      <c r="U69" s="112"/>
      <c r="V69" s="112">
        <v>53</v>
      </c>
      <c r="W69" s="112">
        <v>53</v>
      </c>
      <c r="X69" s="112">
        <v>54</v>
      </c>
      <c r="Y69" s="112">
        <v>57</v>
      </c>
      <c r="Z69" s="112">
        <v>49</v>
      </c>
    </row>
    <row r="70" spans="1:26" x14ac:dyDescent="0.25">
      <c r="S70" s="115" t="s">
        <v>43</v>
      </c>
      <c r="T70" s="115"/>
      <c r="U70" s="112"/>
      <c r="V70" s="112">
        <v>59</v>
      </c>
      <c r="W70" s="112">
        <v>50</v>
      </c>
      <c r="X70" s="112">
        <v>45</v>
      </c>
      <c r="Y70" s="112">
        <v>52</v>
      </c>
      <c r="Z70" s="112">
        <v>69</v>
      </c>
    </row>
    <row r="71" spans="1:26" x14ac:dyDescent="0.25">
      <c r="S71" s="115" t="s">
        <v>44</v>
      </c>
      <c r="T71" s="115"/>
      <c r="U71" s="112"/>
      <c r="V71" s="112">
        <v>62</v>
      </c>
      <c r="W71" s="112">
        <v>75</v>
      </c>
      <c r="X71" s="112">
        <v>83</v>
      </c>
      <c r="Y71" s="112">
        <v>72</v>
      </c>
      <c r="Z71" s="112">
        <v>55</v>
      </c>
    </row>
    <row r="72" spans="1:26" x14ac:dyDescent="0.25">
      <c r="S72" s="115" t="s">
        <v>45</v>
      </c>
      <c r="T72" s="115"/>
      <c r="U72" s="112"/>
      <c r="V72" s="112">
        <v>67</v>
      </c>
      <c r="W72" s="112">
        <v>63</v>
      </c>
      <c r="X72" s="112">
        <v>89</v>
      </c>
      <c r="Y72" s="112">
        <v>85</v>
      </c>
      <c r="Z72" s="112">
        <v>85</v>
      </c>
    </row>
    <row r="73" spans="1:26" x14ac:dyDescent="0.25">
      <c r="S73" s="115" t="s">
        <v>46</v>
      </c>
      <c r="T73" s="115"/>
      <c r="U73" s="112"/>
      <c r="V73" s="112">
        <v>78</v>
      </c>
      <c r="W73" s="112">
        <v>73</v>
      </c>
      <c r="X73" s="112">
        <v>88</v>
      </c>
      <c r="Y73" s="112">
        <v>89</v>
      </c>
      <c r="Z73" s="112">
        <v>85</v>
      </c>
    </row>
    <row r="74" spans="1:26" x14ac:dyDescent="0.25">
      <c r="S74" s="115" t="s">
        <v>47</v>
      </c>
      <c r="T74" s="115"/>
      <c r="U74" s="112"/>
      <c r="V74" s="112">
        <v>48</v>
      </c>
      <c r="W74" s="112">
        <v>37</v>
      </c>
      <c r="X74" s="112">
        <v>43</v>
      </c>
      <c r="Y74" s="112">
        <v>52</v>
      </c>
      <c r="Z74" s="112">
        <v>70</v>
      </c>
    </row>
    <row r="75" spans="1:26" x14ac:dyDescent="0.25">
      <c r="S75" s="115" t="s">
        <v>48</v>
      </c>
      <c r="T75" s="115"/>
      <c r="U75" s="112"/>
      <c r="V75" s="112">
        <v>33</v>
      </c>
      <c r="W75" s="112">
        <v>36</v>
      </c>
      <c r="X75" s="112">
        <v>51</v>
      </c>
      <c r="Y75" s="112">
        <v>46</v>
      </c>
      <c r="Z75" s="112">
        <v>46</v>
      </c>
    </row>
    <row r="76" spans="1:26" x14ac:dyDescent="0.25">
      <c r="S76" s="115" t="s">
        <v>49</v>
      </c>
      <c r="T76" s="115"/>
      <c r="U76" s="112"/>
      <c r="V76" s="112">
        <v>26</v>
      </c>
      <c r="W76" s="112">
        <v>16</v>
      </c>
      <c r="X76" s="112">
        <v>21</v>
      </c>
      <c r="Y76" s="112">
        <v>24</v>
      </c>
      <c r="Z76" s="112">
        <v>26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0</v>
      </c>
      <c r="X77" s="112">
        <v>8</v>
      </c>
      <c r="Y77" s="112">
        <v>12</v>
      </c>
      <c r="Z77" s="112">
        <v>9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0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1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669</v>
      </c>
      <c r="W80" s="112">
        <v>651</v>
      </c>
      <c r="X80" s="112">
        <v>721</v>
      </c>
      <c r="Y80" s="112">
        <v>739</v>
      </c>
      <c r="Z80" s="112">
        <v>754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Flinders Ranges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33</v>
      </c>
      <c r="W83" s="112">
        <v>24</v>
      </c>
      <c r="X83" s="112">
        <v>30</v>
      </c>
      <c r="Y83" s="112">
        <v>32</v>
      </c>
      <c r="Z83" s="112">
        <v>33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190</v>
      </c>
      <c r="G84" s="140"/>
      <c r="H84" s="48"/>
      <c r="I84" s="48"/>
      <c r="J84" s="48"/>
      <c r="K84" s="48"/>
      <c r="L84" s="140" t="s">
        <v>0</v>
      </c>
      <c r="M84" s="140"/>
      <c r="N84" s="140" t="s">
        <v>190</v>
      </c>
      <c r="O84" s="140"/>
      <c r="S84" s="115" t="s">
        <v>57</v>
      </c>
      <c r="T84" s="115"/>
      <c r="U84" s="112"/>
      <c r="V84" s="112">
        <v>22</v>
      </c>
      <c r="W84" s="112">
        <v>31</v>
      </c>
      <c r="X84" s="112">
        <v>36</v>
      </c>
      <c r="Y84" s="112">
        <v>24</v>
      </c>
      <c r="Z84" s="112">
        <v>25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2017-18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2017-18</v>
      </c>
      <c r="O85" s="140"/>
      <c r="S85" s="115" t="s">
        <v>185</v>
      </c>
      <c r="T85" s="115"/>
      <c r="U85" s="112"/>
      <c r="V85" s="112">
        <v>95</v>
      </c>
      <c r="W85" s="112">
        <v>93</v>
      </c>
      <c r="X85" s="112">
        <v>96</v>
      </c>
      <c r="Y85" s="112">
        <v>100</v>
      </c>
      <c r="Z85" s="112">
        <v>96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1,539</v>
      </c>
      <c r="D86" s="94">
        <f t="shared" ref="D86:D91" si="4">AD4</f>
        <v>3.9138943248533398E-3</v>
      </c>
      <c r="E86" s="95">
        <f t="shared" ref="E86:E91" si="5">AD4</f>
        <v>3.9138943248533398E-3</v>
      </c>
      <c r="F86" s="94">
        <f t="shared" ref="F86:F91" si="6">AF4</f>
        <v>9.4594594594594517E-2</v>
      </c>
      <c r="G86" s="95">
        <f t="shared" ref="G86:G91" si="7">AF4</f>
        <v>9.4594594594594517E-2</v>
      </c>
      <c r="H86" s="97"/>
      <c r="I86" s="97"/>
      <c r="J86" s="139" t="str">
        <f>'State data for spotlight'!J4</f>
        <v>1,514,413</v>
      </c>
      <c r="K86" s="139"/>
      <c r="L86" s="94">
        <f>'State data for spotlight'!L4</f>
        <v>9.9608707048718825E-2</v>
      </c>
      <c r="M86" s="95">
        <f>'State data for spotlight'!L4</f>
        <v>9.9608707048718825E-2</v>
      </c>
      <c r="N86" s="94">
        <f>'State data for spotlight'!N4</f>
        <v>0.18326365128713196</v>
      </c>
      <c r="O86" s="95">
        <f>'State data for spotlight'!N4</f>
        <v>0.18326365128713196</v>
      </c>
      <c r="S86" s="115" t="s">
        <v>186</v>
      </c>
      <c r="T86" s="115"/>
      <c r="U86" s="112"/>
      <c r="V86" s="112">
        <v>25</v>
      </c>
      <c r="W86" s="112">
        <v>21</v>
      </c>
      <c r="X86" s="112">
        <v>27</v>
      </c>
      <c r="Y86" s="112">
        <v>29</v>
      </c>
      <c r="Z86" s="112">
        <v>30</v>
      </c>
    </row>
    <row r="87" spans="1:30" ht="15" customHeight="1" x14ac:dyDescent="0.25">
      <c r="A87" s="96" t="s">
        <v>4</v>
      </c>
      <c r="B87" s="49"/>
      <c r="C87" s="97" t="str">
        <f t="shared" si="3"/>
        <v>781</v>
      </c>
      <c r="D87" s="94">
        <f t="shared" si="4"/>
        <v>-1.5132408575031508E-2</v>
      </c>
      <c r="E87" s="95">
        <f t="shared" si="5"/>
        <v>-1.5132408575031508E-2</v>
      </c>
      <c r="F87" s="94">
        <f t="shared" si="6"/>
        <v>5.8265582655826487E-2</v>
      </c>
      <c r="G87" s="95">
        <f t="shared" si="7"/>
        <v>5.8265582655826487E-2</v>
      </c>
      <c r="H87" s="97"/>
      <c r="I87" s="97"/>
      <c r="J87" s="139" t="str">
        <f>'State data for spotlight'!J5</f>
        <v>761,173</v>
      </c>
      <c r="K87" s="139"/>
      <c r="L87" s="94">
        <f>'State data for spotlight'!L5</f>
        <v>8.820771036521724E-2</v>
      </c>
      <c r="M87" s="95">
        <f>'State data for spotlight'!L5</f>
        <v>8.820771036521724E-2</v>
      </c>
      <c r="N87" s="94">
        <f>'State data for spotlight'!N5</f>
        <v>0.15461673464868042</v>
      </c>
      <c r="O87" s="95">
        <f>'State data for spotlight'!N5</f>
        <v>0.15461673464868042</v>
      </c>
      <c r="S87" s="115" t="s">
        <v>187</v>
      </c>
      <c r="T87" s="115"/>
      <c r="U87" s="112"/>
      <c r="V87" s="112">
        <v>6</v>
      </c>
      <c r="W87" s="112">
        <v>8</v>
      </c>
      <c r="X87" s="112">
        <v>6</v>
      </c>
      <c r="Y87" s="112">
        <v>8</v>
      </c>
      <c r="Z87" s="112">
        <v>9</v>
      </c>
    </row>
    <row r="88" spans="1:30" ht="15" customHeight="1" x14ac:dyDescent="0.25">
      <c r="A88" s="96" t="s">
        <v>5</v>
      </c>
      <c r="B88" s="49"/>
      <c r="C88" s="97" t="str">
        <f t="shared" si="3"/>
        <v>756</v>
      </c>
      <c r="D88" s="94">
        <f t="shared" si="4"/>
        <v>2.3004059539918797E-2</v>
      </c>
      <c r="E88" s="95">
        <f t="shared" si="5"/>
        <v>2.3004059539918797E-2</v>
      </c>
      <c r="F88" s="94">
        <f t="shared" si="6"/>
        <v>0.12835820895522398</v>
      </c>
      <c r="G88" s="95">
        <f t="shared" si="7"/>
        <v>0.12835820895522398</v>
      </c>
      <c r="H88" s="97"/>
      <c r="I88" s="97"/>
      <c r="J88" s="139" t="str">
        <f>'State data for spotlight'!J6</f>
        <v>752,279</v>
      </c>
      <c r="K88" s="139"/>
      <c r="L88" s="94">
        <f>'State data for spotlight'!L6</f>
        <v>0.11150035312508311</v>
      </c>
      <c r="M88" s="95">
        <f>'State data for spotlight'!L6</f>
        <v>0.11150035312508311</v>
      </c>
      <c r="N88" s="94">
        <f>'State data for spotlight'!N6</f>
        <v>0.212174288554841</v>
      </c>
      <c r="O88" s="95">
        <f>'State data for spotlight'!N6</f>
        <v>0.212174288554841</v>
      </c>
      <c r="S88" s="115" t="s">
        <v>188</v>
      </c>
      <c r="T88" s="115"/>
      <c r="U88" s="112"/>
      <c r="V88" s="112">
        <v>16</v>
      </c>
      <c r="W88" s="112">
        <v>17</v>
      </c>
      <c r="X88" s="112">
        <v>19</v>
      </c>
      <c r="Y88" s="112">
        <v>19</v>
      </c>
      <c r="Z88" s="112">
        <v>13</v>
      </c>
    </row>
    <row r="89" spans="1:30" ht="15" customHeight="1" x14ac:dyDescent="0.25">
      <c r="A89" s="49" t="s">
        <v>6</v>
      </c>
      <c r="B89" s="49"/>
      <c r="C89" s="97" t="str">
        <f t="shared" si="3"/>
        <v>916</v>
      </c>
      <c r="D89" s="94">
        <f t="shared" si="4"/>
        <v>-1.9271948608137079E-2</v>
      </c>
      <c r="E89" s="95">
        <f t="shared" si="5"/>
        <v>-1.9271948608137079E-2</v>
      </c>
      <c r="F89" s="94">
        <f t="shared" si="6"/>
        <v>1.1037527593819041E-2</v>
      </c>
      <c r="G89" s="95">
        <f t="shared" si="7"/>
        <v>1.1037527593819041E-2</v>
      </c>
      <c r="H89" s="97"/>
      <c r="I89" s="97"/>
      <c r="J89" s="139" t="str">
        <f>'State data for spotlight'!J7</f>
        <v>1,001,542</v>
      </c>
      <c r="K89" s="139"/>
      <c r="L89" s="94">
        <f>'State data for spotlight'!L7</f>
        <v>4.4621130813623067E-2</v>
      </c>
      <c r="M89" s="95">
        <f>'State data for spotlight'!L7</f>
        <v>4.4621130813623067E-2</v>
      </c>
      <c r="N89" s="94">
        <f>'State data for spotlight'!N7</f>
        <v>9.6689701842120446E-2</v>
      </c>
      <c r="O89" s="95">
        <f>'State data for spotlight'!N7</f>
        <v>9.6689701842120446E-2</v>
      </c>
      <c r="S89" s="115" t="s">
        <v>189</v>
      </c>
      <c r="T89" s="115"/>
      <c r="U89" s="112"/>
      <c r="V89" s="112">
        <v>77</v>
      </c>
      <c r="W89" s="112">
        <v>65</v>
      </c>
      <c r="X89" s="112">
        <v>70</v>
      </c>
      <c r="Y89" s="112">
        <v>79</v>
      </c>
      <c r="Z89" s="112">
        <v>76</v>
      </c>
    </row>
    <row r="90" spans="1:30" ht="15" customHeight="1" x14ac:dyDescent="0.25">
      <c r="A90" s="49" t="s">
        <v>96</v>
      </c>
      <c r="B90" s="49"/>
      <c r="C90" s="97" t="str">
        <f t="shared" si="3"/>
        <v>$33,224</v>
      </c>
      <c r="D90" s="94">
        <f t="shared" si="4"/>
        <v>-8.9114936014079715E-3</v>
      </c>
      <c r="E90" s="95">
        <f t="shared" si="5"/>
        <v>-8.9114936014079715E-3</v>
      </c>
      <c r="F90" s="94">
        <f t="shared" si="6"/>
        <v>-0.10712963127193265</v>
      </c>
      <c r="G90" s="95">
        <f t="shared" si="7"/>
        <v>-0.10712963127193265</v>
      </c>
      <c r="H90" s="97"/>
      <c r="I90" s="97"/>
      <c r="J90" s="97"/>
      <c r="K90" s="97" t="str">
        <f>'State data for spotlight'!J8</f>
        <v>$45,481</v>
      </c>
      <c r="L90" s="94">
        <f>'State data for spotlight'!L8</f>
        <v>-7.6896036558571357E-4</v>
      </c>
      <c r="M90" s="95">
        <f>'State data for spotlight'!L8</f>
        <v>-7.6896036558571357E-4</v>
      </c>
      <c r="N90" s="94">
        <f>'State data for spotlight'!N8</f>
        <v>6.4433558502420718E-2</v>
      </c>
      <c r="O90" s="95">
        <f>'State data for spotlight'!N8</f>
        <v>6.4433558502420718E-2</v>
      </c>
      <c r="S90" s="115" t="s">
        <v>58</v>
      </c>
      <c r="T90" s="115"/>
      <c r="U90" s="112"/>
      <c r="V90" s="112">
        <v>71</v>
      </c>
      <c r="W90" s="112">
        <v>62</v>
      </c>
      <c r="X90" s="112">
        <v>64</v>
      </c>
      <c r="Y90" s="112">
        <v>76</v>
      </c>
      <c r="Z90" s="112">
        <v>79</v>
      </c>
    </row>
    <row r="91" spans="1:30" ht="15" customHeight="1" x14ac:dyDescent="0.25">
      <c r="A91" s="49" t="s">
        <v>7</v>
      </c>
      <c r="B91" s="49"/>
      <c r="C91" s="97" t="str">
        <f t="shared" si="3"/>
        <v>$50.0 mil</v>
      </c>
      <c r="D91" s="94">
        <f t="shared" si="4"/>
        <v>7.3571473430484868E-3</v>
      </c>
      <c r="E91" s="95">
        <f t="shared" si="5"/>
        <v>7.3571473430484868E-3</v>
      </c>
      <c r="F91" s="94">
        <f t="shared" si="6"/>
        <v>4.6395651157190798E-2</v>
      </c>
      <c r="G91" s="95">
        <f t="shared" si="7"/>
        <v>4.6395651157190798E-2</v>
      </c>
      <c r="H91" s="97"/>
      <c r="I91" s="97"/>
      <c r="J91" s="97"/>
      <c r="K91" s="97" t="str">
        <f>'State data for spotlight'!J9</f>
        <v>$63.1 bil</v>
      </c>
      <c r="L91" s="94">
        <f>'State data for spotlight'!L9</f>
        <v>8.5795971195826271E-2</v>
      </c>
      <c r="M91" s="95">
        <f>'State data for spotlight'!L9</f>
        <v>8.5795971195826271E-2</v>
      </c>
      <c r="N91" s="94">
        <f>'State data for spotlight'!N9</f>
        <v>0.25141602644572436</v>
      </c>
      <c r="O91" s="95">
        <f>'State data for spotlight'!N9</f>
        <v>0.25141602644572436</v>
      </c>
      <c r="S91" s="118" t="s">
        <v>53</v>
      </c>
      <c r="T91" s="118"/>
      <c r="U91" s="112"/>
      <c r="V91" s="112">
        <v>473</v>
      </c>
      <c r="W91" s="112">
        <v>418</v>
      </c>
      <c r="X91" s="112">
        <v>469</v>
      </c>
      <c r="Y91" s="112">
        <v>474</v>
      </c>
      <c r="Z91" s="112">
        <v>470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191</v>
      </c>
      <c r="S93" s="115" t="s">
        <v>56</v>
      </c>
      <c r="T93" s="115"/>
      <c r="U93" s="112"/>
      <c r="V93" s="112">
        <v>15</v>
      </c>
      <c r="W93" s="112">
        <v>22</v>
      </c>
      <c r="X93" s="112">
        <v>28</v>
      </c>
      <c r="Y93" s="112">
        <v>22</v>
      </c>
      <c r="Z93" s="112">
        <v>32</v>
      </c>
    </row>
    <row r="94" spans="1:30" ht="15" customHeight="1" x14ac:dyDescent="0.25">
      <c r="A94" s="135" t="s">
        <v>192</v>
      </c>
      <c r="S94" s="115" t="s">
        <v>57</v>
      </c>
      <c r="T94" s="115"/>
      <c r="U94" s="112"/>
      <c r="V94" s="112">
        <v>78</v>
      </c>
      <c r="W94" s="112">
        <v>72</v>
      </c>
      <c r="X94" s="112">
        <v>77</v>
      </c>
      <c r="Y94" s="112">
        <v>82</v>
      </c>
      <c r="Z94" s="112">
        <v>77</v>
      </c>
    </row>
    <row r="95" spans="1:30" ht="15" customHeight="1" x14ac:dyDescent="0.25">
      <c r="A95" s="136" t="s">
        <v>266</v>
      </c>
      <c r="S95" s="115" t="s">
        <v>185</v>
      </c>
      <c r="T95" s="115"/>
      <c r="U95" s="112"/>
      <c r="V95" s="112">
        <v>20</v>
      </c>
      <c r="W95" s="112">
        <v>24</v>
      </c>
      <c r="X95" s="112">
        <v>20</v>
      </c>
      <c r="Y95" s="112">
        <v>19</v>
      </c>
      <c r="Z95" s="112">
        <v>24</v>
      </c>
    </row>
    <row r="96" spans="1:30" ht="15" customHeight="1" x14ac:dyDescent="0.25">
      <c r="A96" s="134" t="s">
        <v>258</v>
      </c>
      <c r="S96" s="115" t="s">
        <v>186</v>
      </c>
      <c r="T96" s="115"/>
      <c r="U96" s="112"/>
      <c r="V96" s="112">
        <v>78</v>
      </c>
      <c r="W96" s="112">
        <v>97</v>
      </c>
      <c r="X96" s="112">
        <v>90</v>
      </c>
      <c r="Y96" s="112">
        <v>74</v>
      </c>
      <c r="Z96" s="112">
        <v>89</v>
      </c>
    </row>
    <row r="97" spans="1:32" ht="15" customHeight="1" x14ac:dyDescent="0.25">
      <c r="A97" s="136" t="s">
        <v>269</v>
      </c>
      <c r="S97" s="115" t="s">
        <v>187</v>
      </c>
      <c r="T97" s="115"/>
      <c r="U97" s="112"/>
      <c r="V97" s="112">
        <v>59</v>
      </c>
      <c r="W97" s="112">
        <v>55</v>
      </c>
      <c r="X97" s="112">
        <v>49</v>
      </c>
      <c r="Y97" s="112">
        <v>50</v>
      </c>
      <c r="Z97" s="112">
        <v>52</v>
      </c>
    </row>
    <row r="98" spans="1:32" ht="15" customHeight="1" x14ac:dyDescent="0.25">
      <c r="A98" s="136" t="s">
        <v>275</v>
      </c>
      <c r="S98" s="115" t="s">
        <v>188</v>
      </c>
      <c r="T98" s="115"/>
      <c r="U98" s="112"/>
      <c r="V98" s="112">
        <v>33</v>
      </c>
      <c r="W98" s="112">
        <v>32</v>
      </c>
      <c r="X98" s="112">
        <v>29</v>
      </c>
      <c r="Y98" s="112">
        <v>29</v>
      </c>
      <c r="Z98" s="112">
        <v>22</v>
      </c>
    </row>
    <row r="99" spans="1:32" ht="15" customHeight="1" x14ac:dyDescent="0.25">
      <c r="S99" s="115" t="s">
        <v>189</v>
      </c>
      <c r="T99" s="115"/>
      <c r="U99" s="112"/>
      <c r="V99" s="112">
        <v>7</v>
      </c>
      <c r="W99" s="112">
        <v>5</v>
      </c>
      <c r="X99" s="112">
        <v>6</v>
      </c>
      <c r="Y99" s="112">
        <v>5</v>
      </c>
      <c r="Z99" s="112">
        <v>7</v>
      </c>
    </row>
    <row r="100" spans="1:32" ht="15" customHeight="1" x14ac:dyDescent="0.25">
      <c r="S100" s="115" t="s">
        <v>58</v>
      </c>
      <c r="T100" s="115"/>
      <c r="U100" s="112"/>
      <c r="V100" s="112">
        <v>52</v>
      </c>
      <c r="W100" s="112">
        <v>52</v>
      </c>
      <c r="X100" s="112">
        <v>64</v>
      </c>
      <c r="Y100" s="112">
        <v>60</v>
      </c>
      <c r="Z100" s="112">
        <v>46</v>
      </c>
    </row>
    <row r="101" spans="1:32" x14ac:dyDescent="0.25">
      <c r="A101" s="18"/>
      <c r="S101" s="118" t="s">
        <v>53</v>
      </c>
      <c r="T101" s="118"/>
      <c r="U101" s="112"/>
      <c r="V101" s="112">
        <v>434</v>
      </c>
      <c r="W101" s="112">
        <v>415</v>
      </c>
      <c r="X101" s="112">
        <v>451</v>
      </c>
      <c r="Y101" s="112">
        <v>452</v>
      </c>
      <c r="Z101" s="112">
        <v>441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184</v>
      </c>
      <c r="W103" s="106" t="s">
        <v>193</v>
      </c>
      <c r="X103" s="106" t="s">
        <v>261</v>
      </c>
      <c r="Y103" s="106" t="s">
        <v>267</v>
      </c>
      <c r="Z103" s="106" t="s">
        <v>273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878</v>
      </c>
      <c r="W104" s="112">
        <v>862</v>
      </c>
      <c r="X104" s="112">
        <v>979</v>
      </c>
      <c r="Y104" s="112">
        <v>994</v>
      </c>
      <c r="Z104" s="112">
        <v>1001</v>
      </c>
      <c r="AB104" s="109" t="str">
        <f>TEXT(Z104,"###,###")</f>
        <v>1,001</v>
      </c>
      <c r="AD104" s="130">
        <f>Z104/($Z$4)*100</f>
        <v>65.04223521767382</v>
      </c>
      <c r="AF104" s="109"/>
    </row>
    <row r="105" spans="1:32" x14ac:dyDescent="0.25">
      <c r="S105" s="115" t="s">
        <v>17</v>
      </c>
      <c r="T105" s="115"/>
      <c r="U105" s="112"/>
      <c r="V105" s="112">
        <v>292</v>
      </c>
      <c r="W105" s="112">
        <v>278</v>
      </c>
      <c r="X105" s="112">
        <v>308</v>
      </c>
      <c r="Y105" s="112">
        <v>301</v>
      </c>
      <c r="Z105" s="112">
        <v>303</v>
      </c>
      <c r="AB105" s="109" t="str">
        <f>TEXT(Z105,"###,###")</f>
        <v>303</v>
      </c>
      <c r="AD105" s="130">
        <f>Z105/($Z$4)*100</f>
        <v>19.688109161793371</v>
      </c>
      <c r="AF105" s="109"/>
    </row>
    <row r="106" spans="1:32" x14ac:dyDescent="0.25">
      <c r="S106" s="118" t="s">
        <v>53</v>
      </c>
      <c r="T106" s="118"/>
      <c r="U106" s="120"/>
      <c r="V106" s="120">
        <v>1170</v>
      </c>
      <c r="W106" s="120">
        <v>1140</v>
      </c>
      <c r="X106" s="120">
        <v>1287</v>
      </c>
      <c r="Y106" s="120">
        <v>1295</v>
      </c>
      <c r="Z106" s="120">
        <v>1304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287</v>
      </c>
      <c r="W108" s="112">
        <v>220</v>
      </c>
      <c r="X108" s="112">
        <v>256</v>
      </c>
      <c r="Y108" s="112">
        <v>253</v>
      </c>
      <c r="Z108" s="112">
        <v>245</v>
      </c>
      <c r="AB108" s="109" t="str">
        <f>TEXT(Z108,"###,###")</f>
        <v>245</v>
      </c>
      <c r="AD108" s="130">
        <f>Z108/($Z$4)*100</f>
        <v>15.919428200129953</v>
      </c>
      <c r="AF108" s="109"/>
    </row>
    <row r="109" spans="1:32" x14ac:dyDescent="0.25">
      <c r="S109" s="115" t="s">
        <v>20</v>
      </c>
      <c r="T109" s="115"/>
      <c r="U109" s="112"/>
      <c r="V109" s="112">
        <v>209</v>
      </c>
      <c r="W109" s="112">
        <v>222</v>
      </c>
      <c r="X109" s="112">
        <v>257</v>
      </c>
      <c r="Y109" s="112">
        <v>351</v>
      </c>
      <c r="Z109" s="112">
        <v>272</v>
      </c>
      <c r="AB109" s="109" t="str">
        <f>TEXT(Z109,"###,###")</f>
        <v>272</v>
      </c>
      <c r="AD109" s="130">
        <f>Z109/($Z$4)*100</f>
        <v>17.673814165042234</v>
      </c>
      <c r="AF109" s="109"/>
    </row>
    <row r="110" spans="1:32" x14ac:dyDescent="0.25">
      <c r="S110" s="115" t="s">
        <v>21</v>
      </c>
      <c r="T110" s="115"/>
      <c r="U110" s="112"/>
      <c r="V110" s="112">
        <v>235</v>
      </c>
      <c r="W110" s="112">
        <v>248</v>
      </c>
      <c r="X110" s="112">
        <v>259</v>
      </c>
      <c r="Y110" s="112">
        <v>218</v>
      </c>
      <c r="Z110" s="112">
        <v>313</v>
      </c>
      <c r="AB110" s="109" t="str">
        <f>TEXT(Z110,"###,###")</f>
        <v>313</v>
      </c>
      <c r="AD110" s="130">
        <f>Z110/($Z$4)*100</f>
        <v>20.337881741390511</v>
      </c>
      <c r="AF110" s="109"/>
    </row>
    <row r="111" spans="1:32" x14ac:dyDescent="0.25">
      <c r="S111" s="115" t="s">
        <v>22</v>
      </c>
      <c r="T111" s="115"/>
      <c r="U111" s="112"/>
      <c r="V111" s="112">
        <v>443</v>
      </c>
      <c r="W111" s="112">
        <v>449</v>
      </c>
      <c r="X111" s="112">
        <v>474</v>
      </c>
      <c r="Y111" s="112">
        <v>473</v>
      </c>
      <c r="Z111" s="112">
        <v>466</v>
      </c>
      <c r="AB111" s="109" t="str">
        <f>TEXT(Z111,"###,###")</f>
        <v>466</v>
      </c>
      <c r="AD111" s="130">
        <f>Z111/($Z$4)*100</f>
        <v>30.27940220922677</v>
      </c>
      <c r="AF111" s="109"/>
    </row>
    <row r="112" spans="1:32" x14ac:dyDescent="0.25">
      <c r="S112" s="118" t="s">
        <v>53</v>
      </c>
      <c r="T112" s="118"/>
      <c r="U112" s="112"/>
      <c r="V112" s="112">
        <v>1404</v>
      </c>
      <c r="W112" s="112">
        <v>1332</v>
      </c>
      <c r="X112" s="112">
        <v>1484</v>
      </c>
      <c r="Y112" s="112">
        <v>1533</v>
      </c>
      <c r="Z112" s="112">
        <v>1536</v>
      </c>
    </row>
    <row r="113" spans="19:32" x14ac:dyDescent="0.25">
      <c r="AB113" s="125" t="s">
        <v>24</v>
      </c>
      <c r="AC113" s="106"/>
      <c r="AD113" s="106" t="s">
        <v>182</v>
      </c>
      <c r="AF113" s="106" t="s">
        <v>183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44.92</v>
      </c>
      <c r="W118" s="131">
        <v>44.18</v>
      </c>
      <c r="X118" s="131">
        <v>46</v>
      </c>
      <c r="Y118" s="131">
        <v>46.59</v>
      </c>
      <c r="Z118" s="131">
        <v>46.57</v>
      </c>
      <c r="AB118" s="109" t="str">
        <f>TEXT(Z118,"##.0")</f>
        <v>46.6</v>
      </c>
    </row>
    <row r="120" spans="19:32" x14ac:dyDescent="0.25">
      <c r="S120" s="101" t="s">
        <v>98</v>
      </c>
      <c r="T120" s="112"/>
      <c r="U120" s="112"/>
      <c r="V120" s="112">
        <v>689</v>
      </c>
      <c r="W120" s="112">
        <v>646</v>
      </c>
      <c r="X120" s="112">
        <v>682</v>
      </c>
      <c r="Y120" s="112">
        <v>683</v>
      </c>
      <c r="Z120" s="112">
        <v>670</v>
      </c>
      <c r="AB120" s="109" t="str">
        <f>TEXT(Z120,"###,###")</f>
        <v>670</v>
      </c>
    </row>
    <row r="121" spans="19:32" x14ac:dyDescent="0.25">
      <c r="S121" s="101" t="s">
        <v>99</v>
      </c>
      <c r="T121" s="112"/>
      <c r="U121" s="112"/>
      <c r="V121" s="112">
        <v>104</v>
      </c>
      <c r="W121" s="112">
        <v>61</v>
      </c>
      <c r="X121" s="112">
        <v>108</v>
      </c>
      <c r="Y121" s="112">
        <v>102</v>
      </c>
      <c r="Z121" s="112">
        <v>109</v>
      </c>
      <c r="AB121" s="109" t="str">
        <f>TEXT(Z121,"###,###")</f>
        <v>109</v>
      </c>
    </row>
    <row r="122" spans="19:32" x14ac:dyDescent="0.25">
      <c r="S122" s="101" t="s">
        <v>100</v>
      </c>
      <c r="T122" s="112"/>
      <c r="U122" s="112"/>
      <c r="V122" s="112">
        <v>117</v>
      </c>
      <c r="W122" s="112">
        <v>121</v>
      </c>
      <c r="X122" s="112">
        <v>141</v>
      </c>
      <c r="Y122" s="112">
        <v>141</v>
      </c>
      <c r="Z122" s="112">
        <v>137</v>
      </c>
      <c r="AB122" s="109" t="str">
        <f>TEXT(Z122,"###,###")</f>
        <v>137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806</v>
      </c>
      <c r="W124" s="112">
        <v>767</v>
      </c>
      <c r="X124" s="112">
        <v>823</v>
      </c>
      <c r="Y124" s="112">
        <v>824</v>
      </c>
      <c r="Z124" s="112">
        <v>807</v>
      </c>
      <c r="AB124" s="109" t="str">
        <f>TEXT(Z124,"###,###")</f>
        <v>807</v>
      </c>
      <c r="AD124" s="127">
        <f>Z124/$Z$7*100</f>
        <v>88.100436681222703</v>
      </c>
    </row>
    <row r="125" spans="19:32" x14ac:dyDescent="0.25">
      <c r="S125" s="101" t="s">
        <v>102</v>
      </c>
      <c r="T125" s="112"/>
      <c r="U125" s="112"/>
      <c r="V125" s="112">
        <v>221</v>
      </c>
      <c r="W125" s="112">
        <v>182</v>
      </c>
      <c r="X125" s="112">
        <v>249</v>
      </c>
      <c r="Y125" s="112">
        <v>243</v>
      </c>
      <c r="Z125" s="112">
        <v>246</v>
      </c>
      <c r="AB125" s="109" t="str">
        <f>TEXT(Z125,"###,###")</f>
        <v>246</v>
      </c>
      <c r="AD125" s="127">
        <f>Z125/$Z$7*100</f>
        <v>26.855895196506552</v>
      </c>
    </row>
    <row r="127" spans="19:32" x14ac:dyDescent="0.25">
      <c r="S127" s="101" t="s">
        <v>103</v>
      </c>
      <c r="T127" s="112"/>
      <c r="U127" s="112"/>
      <c r="V127" s="112">
        <v>467</v>
      </c>
      <c r="W127" s="112">
        <v>418</v>
      </c>
      <c r="X127" s="112">
        <v>472</v>
      </c>
      <c r="Y127" s="112">
        <v>474</v>
      </c>
      <c r="Z127" s="112">
        <v>473</v>
      </c>
      <c r="AB127" s="109" t="str">
        <f>TEXT(Z127,"###,###")</f>
        <v>473</v>
      </c>
      <c r="AD127" s="127">
        <f>Z127/$Z$7*100</f>
        <v>51.637554585152834</v>
      </c>
    </row>
    <row r="128" spans="19:32" x14ac:dyDescent="0.25">
      <c r="S128" s="101" t="s">
        <v>104</v>
      </c>
      <c r="T128" s="112"/>
      <c r="U128" s="112"/>
      <c r="V128" s="112">
        <v>434</v>
      </c>
      <c r="W128" s="112">
        <v>411</v>
      </c>
      <c r="X128" s="112">
        <v>457</v>
      </c>
      <c r="Y128" s="112">
        <v>455</v>
      </c>
      <c r="Z128" s="112">
        <v>440</v>
      </c>
      <c r="AB128" s="109" t="str">
        <f>TEXT(Z128,"###,###")</f>
        <v>440</v>
      </c>
      <c r="AD128" s="127">
        <f>Z128/$Z$7*100</f>
        <v>48.034934497816593</v>
      </c>
    </row>
    <row r="130" spans="19:20" x14ac:dyDescent="0.25">
      <c r="S130" s="101" t="s">
        <v>262</v>
      </c>
      <c r="T130" s="127">
        <v>73.144104803493448</v>
      </c>
    </row>
    <row r="131" spans="19:20" x14ac:dyDescent="0.25">
      <c r="S131" s="101" t="s">
        <v>263</v>
      </c>
      <c r="T131" s="127">
        <v>11.899563318777293</v>
      </c>
    </row>
    <row r="132" spans="19:20" x14ac:dyDescent="0.25">
      <c r="S132" s="101" t="s">
        <v>264</v>
      </c>
      <c r="T132" s="127">
        <v>14.956331877729257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F5845206-2197-4289-A22B-4C091DB70D6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B267D9D2-5DEB-4CAA-83AC-D8B5A58C397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2AC26671-868F-475B-AF48-E00C3B6AC61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427BA63E-0D81-452B-A9A8-C36F31C4B10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8DBC8A-AF0A-4687-BDB2-F5F1FBF02FCA}">
  <sheetPr codeName="Sheet65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107</v>
      </c>
      <c r="T1" s="99"/>
      <c r="U1" s="99"/>
      <c r="V1" s="99"/>
      <c r="W1" s="99"/>
      <c r="X1" s="99"/>
      <c r="Y1" s="100" t="s">
        <v>196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184</v>
      </c>
      <c r="W2" s="103" t="s">
        <v>193</v>
      </c>
      <c r="X2" s="103" t="s">
        <v>261</v>
      </c>
      <c r="Y2" s="103" t="s">
        <v>267</v>
      </c>
      <c r="Z2" s="103" t="s">
        <v>273</v>
      </c>
      <c r="AB2" s="141" t="str">
        <f>$Z$2</f>
        <v>2021-22</v>
      </c>
      <c r="AC2" s="141"/>
      <c r="AD2" s="141"/>
      <c r="AE2" s="141"/>
      <c r="AF2" s="141"/>
    </row>
    <row r="3" spans="1:32" ht="15" customHeight="1" x14ac:dyDescent="0.25">
      <c r="A3" s="58" t="s">
        <v>272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107</v>
      </c>
      <c r="Y3" s="105" t="s">
        <v>196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10.1 Adelaide, South Australia,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18655</v>
      </c>
      <c r="W4" s="108">
        <v>19032</v>
      </c>
      <c r="X4" s="108">
        <v>20490</v>
      </c>
      <c r="Y4" s="108">
        <v>22184</v>
      </c>
      <c r="Z4" s="108">
        <v>27439</v>
      </c>
      <c r="AB4" s="109" t="str">
        <f>TEXT(Z4,"###,###")</f>
        <v>27,439</v>
      </c>
      <c r="AD4" s="110">
        <f>Z4/Y4-1</f>
        <v>0.23688243779300389</v>
      </c>
      <c r="AF4" s="110">
        <f>Z4/V4-1</f>
        <v>0.47086571964620738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9866</v>
      </c>
      <c r="W5" s="108">
        <v>10020</v>
      </c>
      <c r="X5" s="108">
        <v>10840</v>
      </c>
      <c r="Y5" s="108">
        <v>11471</v>
      </c>
      <c r="Z5" s="108">
        <v>13788</v>
      </c>
      <c r="AB5" s="109" t="str">
        <f>TEXT(Z5,"###,###")</f>
        <v>13,788</v>
      </c>
      <c r="AD5" s="110">
        <f t="shared" ref="AD5:AD9" si="0">Z5/Y5-1</f>
        <v>0.20198762095719647</v>
      </c>
      <c r="AF5" s="110">
        <f t="shared" ref="AF5:AF9" si="1">Z5/V5-1</f>
        <v>0.39752685992296777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8788</v>
      </c>
      <c r="W6" s="108">
        <v>9015</v>
      </c>
      <c r="X6" s="108">
        <v>9655</v>
      </c>
      <c r="Y6" s="108">
        <v>10707</v>
      </c>
      <c r="Z6" s="108">
        <v>13641</v>
      </c>
      <c r="AB6" s="109" t="str">
        <f>TEXT(Z6,"###,###")</f>
        <v>13,641</v>
      </c>
      <c r="AD6" s="110">
        <f t="shared" si="0"/>
        <v>0.27402633790977871</v>
      </c>
      <c r="AF6" s="110">
        <f t="shared" si="1"/>
        <v>0.55223031406463363</v>
      </c>
    </row>
    <row r="7" spans="1:32" ht="16.5" customHeight="1" thickBot="1" x14ac:dyDescent="0.3">
      <c r="A7" s="61" t="str">
        <f>"QUICK STATS for "&amp;Z2&amp;" *"</f>
        <v>QUICK STATS for 2021-22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12895</v>
      </c>
      <c r="W7" s="108">
        <v>12927</v>
      </c>
      <c r="X7" s="108">
        <v>13966</v>
      </c>
      <c r="Y7" s="108">
        <v>14237</v>
      </c>
      <c r="Z7" s="108">
        <v>16511</v>
      </c>
      <c r="AB7" s="109" t="str">
        <f>TEXT(Z7,"###,###")</f>
        <v>16,511</v>
      </c>
      <c r="AD7" s="110">
        <f t="shared" si="0"/>
        <v>0.1597246610943317</v>
      </c>
      <c r="AF7" s="110">
        <f t="shared" si="1"/>
        <v>0.28041876696393953</v>
      </c>
    </row>
    <row r="8" spans="1:32" ht="17.25" customHeight="1" x14ac:dyDescent="0.25">
      <c r="A8" s="62" t="s">
        <v>12</v>
      </c>
      <c r="B8" s="63"/>
      <c r="C8" s="29"/>
      <c r="D8" s="64" t="str">
        <f>AB4</f>
        <v>27,439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16,511</v>
      </c>
      <c r="P8" s="65"/>
      <c r="S8" s="107" t="s">
        <v>83</v>
      </c>
      <c r="T8" s="108"/>
      <c r="U8" s="108"/>
      <c r="V8" s="108">
        <v>38703.5</v>
      </c>
      <c r="W8" s="108">
        <v>38359.5</v>
      </c>
      <c r="X8" s="108">
        <v>35745.870000000003</v>
      </c>
      <c r="Y8" s="108">
        <v>36908.43</v>
      </c>
      <c r="Z8" s="108">
        <v>35940.949999999997</v>
      </c>
      <c r="AB8" s="109" t="str">
        <f>TEXT(Z8,"$###,###")</f>
        <v>$35,941</v>
      </c>
      <c r="AD8" s="110">
        <f t="shared" si="0"/>
        <v>-2.6212981695509785E-2</v>
      </c>
      <c r="AF8" s="110">
        <f t="shared" si="1"/>
        <v>-7.1377265621972219E-2</v>
      </c>
    </row>
    <row r="9" spans="1:32" x14ac:dyDescent="0.25">
      <c r="A9" s="30" t="s">
        <v>14</v>
      </c>
      <c r="B9" s="69"/>
      <c r="C9" s="70"/>
      <c r="D9" s="71">
        <f>AD104</f>
        <v>77.823535843142977</v>
      </c>
      <c r="E9" s="72" t="s">
        <v>84</v>
      </c>
      <c r="F9" s="24"/>
      <c r="G9" s="73" t="s">
        <v>81</v>
      </c>
      <c r="H9" s="70"/>
      <c r="I9" s="69"/>
      <c r="J9" s="70"/>
      <c r="K9" s="69"/>
      <c r="L9" s="69"/>
      <c r="M9" s="74"/>
      <c r="N9" s="70"/>
      <c r="O9" s="71">
        <f>AD127</f>
        <v>51.819998788686327</v>
      </c>
      <c r="P9" s="72" t="s">
        <v>84</v>
      </c>
      <c r="S9" s="107" t="s">
        <v>7</v>
      </c>
      <c r="T9" s="108"/>
      <c r="U9" s="108"/>
      <c r="V9" s="108">
        <v>799062444</v>
      </c>
      <c r="W9" s="108">
        <v>808823075</v>
      </c>
      <c r="X9" s="108">
        <v>870199914</v>
      </c>
      <c r="Y9" s="108">
        <v>929026050</v>
      </c>
      <c r="Z9" s="108">
        <v>1086247218</v>
      </c>
      <c r="AB9" s="109" t="str">
        <f>TEXT(Z9/1000000,"$#,###.0")&amp;" mil"</f>
        <v>$1,086.2 mil</v>
      </c>
      <c r="AD9" s="110">
        <f t="shared" si="0"/>
        <v>0.16923224919258195</v>
      </c>
      <c r="AF9" s="110">
        <f t="shared" si="1"/>
        <v>0.3594021670726899</v>
      </c>
    </row>
    <row r="10" spans="1:32" x14ac:dyDescent="0.25">
      <c r="A10" s="30" t="s">
        <v>17</v>
      </c>
      <c r="B10" s="69"/>
      <c r="C10" s="70"/>
      <c r="D10" s="71">
        <f>AD105</f>
        <v>16.035569809395387</v>
      </c>
      <c r="E10" s="72" t="s">
        <v>84</v>
      </c>
      <c r="F10" s="24"/>
      <c r="G10" s="73" t="s">
        <v>82</v>
      </c>
      <c r="H10" s="70"/>
      <c r="I10" s="69"/>
      <c r="J10" s="70"/>
      <c r="K10" s="69"/>
      <c r="L10" s="69"/>
      <c r="M10" s="74"/>
      <c r="N10" s="70"/>
      <c r="O10" s="71">
        <f>AD128</f>
        <v>48.083096117739686</v>
      </c>
      <c r="P10" s="72" t="s">
        <v>84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85</v>
      </c>
      <c r="H11" s="77"/>
      <c r="I11" s="78"/>
      <c r="J11" s="78"/>
      <c r="K11" s="78"/>
      <c r="L11" s="78"/>
      <c r="M11" s="69"/>
      <c r="N11" s="70"/>
      <c r="O11" s="71">
        <f>T130</f>
        <v>84.779843740536606</v>
      </c>
      <c r="P11" s="72" t="s">
        <v>84</v>
      </c>
      <c r="S11" s="107" t="s">
        <v>29</v>
      </c>
      <c r="T11" s="112"/>
      <c r="U11" s="112"/>
      <c r="V11" s="112">
        <v>16598</v>
      </c>
      <c r="W11" s="112">
        <v>16957</v>
      </c>
      <c r="X11" s="112">
        <v>18280</v>
      </c>
      <c r="Y11" s="112">
        <v>19918</v>
      </c>
      <c r="Z11" s="112">
        <v>24932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6.1110774635091758</v>
      </c>
      <c r="P12" s="72" t="s">
        <v>84</v>
      </c>
      <c r="S12" s="107" t="s">
        <v>30</v>
      </c>
      <c r="T12" s="112"/>
      <c r="U12" s="112"/>
      <c r="V12" s="112">
        <v>2063</v>
      </c>
      <c r="W12" s="112">
        <v>2082</v>
      </c>
      <c r="X12" s="112">
        <v>2214</v>
      </c>
      <c r="Y12" s="112">
        <v>2266</v>
      </c>
      <c r="Z12" s="112">
        <v>2510</v>
      </c>
    </row>
    <row r="13" spans="1:32" ht="15" customHeight="1" x14ac:dyDescent="0.25">
      <c r="A13" s="30" t="s">
        <v>19</v>
      </c>
      <c r="B13" s="70"/>
      <c r="C13" s="70"/>
      <c r="D13" s="71">
        <f>AD108</f>
        <v>13.761434454608404</v>
      </c>
      <c r="E13" s="72" t="s">
        <v>84</v>
      </c>
      <c r="F13" s="24"/>
      <c r="G13" s="142" t="s">
        <v>265</v>
      </c>
      <c r="H13" s="143"/>
      <c r="I13" s="143"/>
      <c r="J13" s="143"/>
      <c r="K13" s="143"/>
      <c r="L13" s="143"/>
      <c r="M13" s="79"/>
      <c r="N13" s="70"/>
      <c r="O13" s="71">
        <f>T132</f>
        <v>9.0909090909090917</v>
      </c>
      <c r="P13" s="72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18.794416706148183</v>
      </c>
      <c r="E14" s="72" t="s">
        <v>84</v>
      </c>
      <c r="F14" s="24"/>
      <c r="G14" s="76" t="s">
        <v>94</v>
      </c>
      <c r="H14" s="69"/>
      <c r="I14" s="69"/>
      <c r="J14" s="69"/>
      <c r="K14" s="75"/>
      <c r="L14" s="70"/>
      <c r="M14" s="69"/>
      <c r="N14" s="70"/>
      <c r="O14" s="75" t="str">
        <f>AB118</f>
        <v>37.2</v>
      </c>
      <c r="P14" s="72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22.744997995553774</v>
      </c>
      <c r="E15" s="72" t="s">
        <v>84</v>
      </c>
      <c r="F15" s="24"/>
      <c r="G15" s="33" t="s">
        <v>259</v>
      </c>
      <c r="H15" s="70"/>
      <c r="I15" s="70"/>
      <c r="J15" s="70"/>
      <c r="K15" s="80"/>
      <c r="L15" s="70"/>
      <c r="M15" s="70"/>
      <c r="N15" s="70"/>
      <c r="O15" s="71">
        <f>AB38</f>
        <v>24.974256466169965</v>
      </c>
      <c r="P15" s="72" t="s">
        <v>84</v>
      </c>
      <c r="S15" s="115" t="s">
        <v>60</v>
      </c>
      <c r="T15" s="115"/>
      <c r="U15" s="116"/>
      <c r="V15" s="116">
        <v>451</v>
      </c>
      <c r="W15" s="116">
        <v>449</v>
      </c>
      <c r="X15" s="116">
        <v>468</v>
      </c>
      <c r="Y15" s="112">
        <v>354</v>
      </c>
      <c r="Z15" s="112">
        <v>207</v>
      </c>
      <c r="AB15" s="117">
        <f t="shared" ref="AB15:AB34" si="2">IF(Z15="np",0,Z15/$Z$34)</f>
        <v>7.5431819838204213E-3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38.543678705492184</v>
      </c>
      <c r="E16" s="83" t="s">
        <v>84</v>
      </c>
      <c r="F16" s="24"/>
      <c r="G16" s="84" t="s">
        <v>260</v>
      </c>
      <c r="H16" s="35"/>
      <c r="I16" s="35"/>
      <c r="J16" s="35"/>
      <c r="K16" s="36"/>
      <c r="L16" s="35"/>
      <c r="M16" s="35"/>
      <c r="N16" s="35"/>
      <c r="O16" s="82">
        <f>AB37</f>
        <v>75.025743533830038</v>
      </c>
      <c r="P16" s="37" t="s">
        <v>84</v>
      </c>
      <c r="S16" s="115" t="s">
        <v>61</v>
      </c>
      <c r="T16" s="115"/>
      <c r="U16" s="116"/>
      <c r="V16" s="116">
        <v>133</v>
      </c>
      <c r="W16" s="116">
        <v>120</v>
      </c>
      <c r="X16" s="116">
        <v>153</v>
      </c>
      <c r="Y16" s="112">
        <v>154</v>
      </c>
      <c r="Z16" s="112">
        <v>176</v>
      </c>
      <c r="AB16" s="117">
        <f t="shared" si="2"/>
        <v>6.413526710881131E-3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708</v>
      </c>
      <c r="W17" s="116">
        <v>736</v>
      </c>
      <c r="X17" s="116">
        <v>876</v>
      </c>
      <c r="Y17" s="112">
        <v>784</v>
      </c>
      <c r="Z17" s="112">
        <v>961</v>
      </c>
      <c r="AB17" s="117">
        <f t="shared" si="2"/>
        <v>3.5019313461117994E-2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268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63</v>
      </c>
      <c r="T18" s="115"/>
      <c r="U18" s="116"/>
      <c r="V18" s="116">
        <v>80</v>
      </c>
      <c r="W18" s="116">
        <v>98</v>
      </c>
      <c r="X18" s="116">
        <v>82</v>
      </c>
      <c r="Y18" s="112">
        <v>98</v>
      </c>
      <c r="Z18" s="112">
        <v>106</v>
      </c>
      <c r="AB18" s="117">
        <f t="shared" si="2"/>
        <v>3.862692223598863E-3</v>
      </c>
    </row>
    <row r="19" spans="1:28" x14ac:dyDescent="0.25">
      <c r="A19" s="61" t="str">
        <f>$S$1&amp;" ("&amp;$V$2&amp;" to "&amp;$Z$2&amp;")"</f>
        <v>Adelaide (2017-18 to 2021-22)</v>
      </c>
      <c r="B19" s="61"/>
      <c r="C19" s="61"/>
      <c r="D19" s="61"/>
      <c r="E19" s="61"/>
      <c r="F19" s="61"/>
      <c r="G19" s="61" t="str">
        <f>$S$1&amp;" ("&amp;$V$2&amp;" to "&amp;$Z$2&amp;")"</f>
        <v>Adelaide (2017-18 to 2021-22)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64</v>
      </c>
      <c r="T19" s="115"/>
      <c r="U19" s="116"/>
      <c r="V19" s="116">
        <v>570</v>
      </c>
      <c r="W19" s="116">
        <v>593</v>
      </c>
      <c r="X19" s="116">
        <v>634</v>
      </c>
      <c r="Y19" s="112">
        <v>719</v>
      </c>
      <c r="Z19" s="112">
        <v>841</v>
      </c>
      <c r="AB19" s="117">
        <f t="shared" si="2"/>
        <v>3.0646454340062676E-2</v>
      </c>
    </row>
    <row r="20" spans="1:28" x14ac:dyDescent="0.25">
      <c r="S20" s="115" t="s">
        <v>65</v>
      </c>
      <c r="T20" s="115"/>
      <c r="U20" s="116"/>
      <c r="V20" s="116">
        <v>398</v>
      </c>
      <c r="W20" s="116">
        <v>473</v>
      </c>
      <c r="X20" s="116">
        <v>475</v>
      </c>
      <c r="Y20" s="112">
        <v>503</v>
      </c>
      <c r="Z20" s="112">
        <v>568</v>
      </c>
      <c r="AB20" s="117">
        <f t="shared" si="2"/>
        <v>2.0698199839661834E-2</v>
      </c>
    </row>
    <row r="21" spans="1:28" x14ac:dyDescent="0.25">
      <c r="S21" s="115" t="s">
        <v>66</v>
      </c>
      <c r="T21" s="115"/>
      <c r="U21" s="116"/>
      <c r="V21" s="116">
        <v>1164</v>
      </c>
      <c r="W21" s="116">
        <v>1183</v>
      </c>
      <c r="X21" s="116">
        <v>1364</v>
      </c>
      <c r="Y21" s="112">
        <v>1519</v>
      </c>
      <c r="Z21" s="112">
        <v>2202</v>
      </c>
      <c r="AB21" s="117">
        <f t="shared" si="2"/>
        <v>8.0241964871365062E-2</v>
      </c>
    </row>
    <row r="22" spans="1:28" x14ac:dyDescent="0.25">
      <c r="S22" s="115" t="s">
        <v>67</v>
      </c>
      <c r="T22" s="115"/>
      <c r="U22" s="116"/>
      <c r="V22" s="116">
        <v>2574</v>
      </c>
      <c r="W22" s="116">
        <v>2745</v>
      </c>
      <c r="X22" s="116">
        <v>2862</v>
      </c>
      <c r="Y22" s="112">
        <v>3534</v>
      </c>
      <c r="Z22" s="112">
        <v>4795</v>
      </c>
      <c r="AB22" s="117">
        <f t="shared" si="2"/>
        <v>0.17473216237883535</v>
      </c>
    </row>
    <row r="23" spans="1:28" x14ac:dyDescent="0.25">
      <c r="S23" s="115" t="s">
        <v>68</v>
      </c>
      <c r="T23" s="115"/>
      <c r="U23" s="116"/>
      <c r="V23" s="116">
        <v>349</v>
      </c>
      <c r="W23" s="116">
        <v>339</v>
      </c>
      <c r="X23" s="116">
        <v>361</v>
      </c>
      <c r="Y23" s="112">
        <v>416</v>
      </c>
      <c r="Z23" s="112">
        <v>604</v>
      </c>
      <c r="AB23" s="117">
        <f t="shared" si="2"/>
        <v>2.2010057575978428E-2</v>
      </c>
    </row>
    <row r="24" spans="1:28" x14ac:dyDescent="0.25">
      <c r="S24" s="115" t="s">
        <v>69</v>
      </c>
      <c r="T24" s="115"/>
      <c r="U24" s="116"/>
      <c r="V24" s="116">
        <v>374</v>
      </c>
      <c r="W24" s="116">
        <v>469</v>
      </c>
      <c r="X24" s="116">
        <v>469</v>
      </c>
      <c r="Y24" s="112">
        <v>508</v>
      </c>
      <c r="Z24" s="112">
        <v>609</v>
      </c>
      <c r="AB24" s="117">
        <f t="shared" si="2"/>
        <v>2.2192260039355732E-2</v>
      </c>
    </row>
    <row r="25" spans="1:28" x14ac:dyDescent="0.25">
      <c r="S25" s="115" t="s">
        <v>70</v>
      </c>
      <c r="T25" s="115"/>
      <c r="U25" s="116"/>
      <c r="V25" s="116">
        <v>601</v>
      </c>
      <c r="W25" s="116">
        <v>570</v>
      </c>
      <c r="X25" s="116">
        <v>720</v>
      </c>
      <c r="Y25" s="112">
        <v>798</v>
      </c>
      <c r="Z25" s="112">
        <v>982</v>
      </c>
      <c r="AB25" s="117">
        <f t="shared" si="2"/>
        <v>3.5784563807302674E-2</v>
      </c>
    </row>
    <row r="26" spans="1:28" x14ac:dyDescent="0.25">
      <c r="S26" s="115" t="s">
        <v>71</v>
      </c>
      <c r="T26" s="115"/>
      <c r="U26" s="116"/>
      <c r="V26" s="116">
        <v>324</v>
      </c>
      <c r="W26" s="116">
        <v>336</v>
      </c>
      <c r="X26" s="116">
        <v>372</v>
      </c>
      <c r="Y26" s="112">
        <v>414</v>
      </c>
      <c r="Z26" s="112">
        <v>501</v>
      </c>
      <c r="AB26" s="117">
        <f t="shared" si="2"/>
        <v>1.8256686830405947E-2</v>
      </c>
    </row>
    <row r="27" spans="1:28" x14ac:dyDescent="0.25">
      <c r="S27" s="115" t="s">
        <v>72</v>
      </c>
      <c r="T27" s="115"/>
      <c r="U27" s="116"/>
      <c r="V27" s="116">
        <v>1936</v>
      </c>
      <c r="W27" s="116">
        <v>2060</v>
      </c>
      <c r="X27" s="116">
        <v>2289</v>
      </c>
      <c r="Y27" s="112">
        <v>2595</v>
      </c>
      <c r="Z27" s="112">
        <v>3222</v>
      </c>
      <c r="AB27" s="117">
        <f t="shared" si="2"/>
        <v>0.11741126740033525</v>
      </c>
    </row>
    <row r="28" spans="1:28" x14ac:dyDescent="0.25">
      <c r="S28" s="115" t="s">
        <v>73</v>
      </c>
      <c r="T28" s="115"/>
      <c r="U28" s="116"/>
      <c r="V28" s="116">
        <v>1694</v>
      </c>
      <c r="W28" s="116">
        <v>1665</v>
      </c>
      <c r="X28" s="116">
        <v>2036</v>
      </c>
      <c r="Y28" s="112">
        <v>2091</v>
      </c>
      <c r="Z28" s="112">
        <v>2676</v>
      </c>
      <c r="AB28" s="117">
        <f t="shared" si="2"/>
        <v>9.7514758399533566E-2</v>
      </c>
    </row>
    <row r="29" spans="1:28" x14ac:dyDescent="0.25">
      <c r="S29" s="115" t="s">
        <v>74</v>
      </c>
      <c r="T29" s="115"/>
      <c r="U29" s="116"/>
      <c r="V29" s="116">
        <v>1143</v>
      </c>
      <c r="W29" s="116">
        <v>1240</v>
      </c>
      <c r="X29" s="116">
        <v>1165</v>
      </c>
      <c r="Y29" s="112">
        <v>1110</v>
      </c>
      <c r="Z29" s="112">
        <v>1320</v>
      </c>
      <c r="AB29" s="117">
        <f t="shared" si="2"/>
        <v>4.8101450331608481E-2</v>
      </c>
    </row>
    <row r="30" spans="1:28" x14ac:dyDescent="0.25">
      <c r="S30" s="115" t="s">
        <v>75</v>
      </c>
      <c r="T30" s="115"/>
      <c r="U30" s="116"/>
      <c r="V30" s="116">
        <v>1825</v>
      </c>
      <c r="W30" s="116">
        <v>1846</v>
      </c>
      <c r="X30" s="116">
        <v>1929</v>
      </c>
      <c r="Y30" s="112">
        <v>2025</v>
      </c>
      <c r="Z30" s="112">
        <v>2265</v>
      </c>
      <c r="AB30" s="117">
        <f t="shared" si="2"/>
        <v>8.2537715909919096E-2</v>
      </c>
    </row>
    <row r="31" spans="1:28" x14ac:dyDescent="0.25">
      <c r="S31" s="115" t="s">
        <v>76</v>
      </c>
      <c r="T31" s="115"/>
      <c r="U31" s="116"/>
      <c r="V31" s="116">
        <v>2257</v>
      </c>
      <c r="W31" s="116">
        <v>2262</v>
      </c>
      <c r="X31" s="116">
        <v>2424</v>
      </c>
      <c r="Y31" s="112">
        <v>2782</v>
      </c>
      <c r="Z31" s="112">
        <v>3335</v>
      </c>
      <c r="AB31" s="117">
        <f t="shared" si="2"/>
        <v>0.12152904307266234</v>
      </c>
    </row>
    <row r="32" spans="1:28" ht="15.75" customHeight="1" x14ac:dyDescent="0.25">
      <c r="A32" s="61" t="str">
        <f>"Distribution of jobs per industry "&amp;"("&amp;Z2&amp;") *"</f>
        <v>Distribution of jobs per industry (2021-22)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77</v>
      </c>
      <c r="T32" s="115"/>
      <c r="U32" s="116"/>
      <c r="V32" s="116">
        <v>508</v>
      </c>
      <c r="W32" s="116">
        <v>529</v>
      </c>
      <c r="X32" s="116">
        <v>571</v>
      </c>
      <c r="Y32" s="112">
        <v>624</v>
      </c>
      <c r="Z32" s="112">
        <v>801</v>
      </c>
      <c r="AB32" s="117">
        <f t="shared" si="2"/>
        <v>2.9188834633044239E-2</v>
      </c>
    </row>
    <row r="33" spans="19:32" x14ac:dyDescent="0.25">
      <c r="S33" s="115" t="s">
        <v>78</v>
      </c>
      <c r="T33" s="115"/>
      <c r="U33" s="116"/>
      <c r="V33" s="116">
        <v>562</v>
      </c>
      <c r="W33" s="116">
        <v>547</v>
      </c>
      <c r="X33" s="116">
        <v>599</v>
      </c>
      <c r="Y33" s="112">
        <v>673</v>
      </c>
      <c r="Z33" s="112">
        <v>781</v>
      </c>
      <c r="AB33" s="117">
        <f t="shared" si="2"/>
        <v>2.846002477953502E-2</v>
      </c>
    </row>
    <row r="34" spans="19:32" x14ac:dyDescent="0.25">
      <c r="S34" s="118" t="s">
        <v>53</v>
      </c>
      <c r="T34" s="118"/>
      <c r="U34" s="119"/>
      <c r="V34" s="119">
        <v>18656</v>
      </c>
      <c r="W34" s="119">
        <v>19033</v>
      </c>
      <c r="X34" s="119">
        <v>20489</v>
      </c>
      <c r="Y34" s="120">
        <v>22184</v>
      </c>
      <c r="Z34" s="120">
        <v>27442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10743</v>
      </c>
      <c r="W37" s="112">
        <v>10558</v>
      </c>
      <c r="X37" s="112">
        <v>11310</v>
      </c>
      <c r="Y37" s="112">
        <v>11116</v>
      </c>
      <c r="Z37" s="112">
        <v>12386</v>
      </c>
      <c r="AB37" s="132">
        <f>Z37/Z40*100</f>
        <v>75.025743533830038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2155</v>
      </c>
      <c r="W38" s="112">
        <v>2371</v>
      </c>
      <c r="X38" s="112">
        <v>2661</v>
      </c>
      <c r="Y38" s="112">
        <v>3122</v>
      </c>
      <c r="Z38" s="112">
        <v>4123</v>
      </c>
      <c r="AB38" s="132">
        <f>Z38/Z40*100</f>
        <v>24.974256466169965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12898</v>
      </c>
      <c r="W40" s="112">
        <v>12929</v>
      </c>
      <c r="X40" s="112">
        <v>13971</v>
      </c>
      <c r="Y40" s="112">
        <v>14238</v>
      </c>
      <c r="Z40" s="112">
        <v>16509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10</v>
      </c>
      <c r="X44" s="112">
        <v>7</v>
      </c>
      <c r="Y44" s="112">
        <v>2</v>
      </c>
      <c r="Z44" s="112">
        <v>3</v>
      </c>
    </row>
    <row r="45" spans="19:32" x14ac:dyDescent="0.25">
      <c r="S45" s="115" t="s">
        <v>37</v>
      </c>
      <c r="T45" s="115"/>
      <c r="U45" s="112"/>
      <c r="V45" s="112">
        <v>42</v>
      </c>
      <c r="W45" s="112">
        <v>40</v>
      </c>
      <c r="X45" s="112">
        <v>50</v>
      </c>
      <c r="Y45" s="112">
        <v>74</v>
      </c>
      <c r="Z45" s="112">
        <v>82</v>
      </c>
    </row>
    <row r="46" spans="19:32" x14ac:dyDescent="0.25">
      <c r="S46" s="115" t="s">
        <v>38</v>
      </c>
      <c r="T46" s="115"/>
      <c r="U46" s="112"/>
      <c r="V46" s="112">
        <v>322</v>
      </c>
      <c r="W46" s="112">
        <v>395</v>
      </c>
      <c r="X46" s="112">
        <v>416</v>
      </c>
      <c r="Y46" s="112">
        <v>454</v>
      </c>
      <c r="Z46" s="112">
        <v>638</v>
      </c>
    </row>
    <row r="47" spans="19:32" x14ac:dyDescent="0.25">
      <c r="S47" s="115" t="s">
        <v>39</v>
      </c>
      <c r="T47" s="115"/>
      <c r="U47" s="112"/>
      <c r="V47" s="112">
        <v>1164</v>
      </c>
      <c r="W47" s="112">
        <v>1315</v>
      </c>
      <c r="X47" s="112">
        <v>1361</v>
      </c>
      <c r="Y47" s="112">
        <v>1432</v>
      </c>
      <c r="Z47" s="112">
        <v>1932</v>
      </c>
    </row>
    <row r="48" spans="19:32" x14ac:dyDescent="0.25">
      <c r="S48" s="115" t="s">
        <v>40</v>
      </c>
      <c r="T48" s="115"/>
      <c r="U48" s="112"/>
      <c r="V48" s="112">
        <v>2009</v>
      </c>
      <c r="W48" s="112">
        <v>1983</v>
      </c>
      <c r="X48" s="112">
        <v>2246</v>
      </c>
      <c r="Y48" s="112">
        <v>2381</v>
      </c>
      <c r="Z48" s="112">
        <v>3150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1513</v>
      </c>
      <c r="W49" s="112">
        <v>1545</v>
      </c>
      <c r="X49" s="112">
        <v>1724</v>
      </c>
      <c r="Y49" s="112">
        <v>1890</v>
      </c>
      <c r="Z49" s="112">
        <v>2159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Adelaide (2021-22)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1054</v>
      </c>
      <c r="W50" s="112">
        <v>1136</v>
      </c>
      <c r="X50" s="112">
        <v>1242</v>
      </c>
      <c r="Y50" s="112">
        <v>1343</v>
      </c>
      <c r="Z50" s="112">
        <v>1547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664</v>
      </c>
      <c r="W51" s="112">
        <v>666</v>
      </c>
      <c r="X51" s="112">
        <v>722</v>
      </c>
      <c r="Y51" s="112">
        <v>831</v>
      </c>
      <c r="Z51" s="112">
        <v>983</v>
      </c>
    </row>
    <row r="52" spans="1:26" ht="15" customHeight="1" x14ac:dyDescent="0.25">
      <c r="S52" s="115" t="s">
        <v>44</v>
      </c>
      <c r="T52" s="115"/>
      <c r="U52" s="112"/>
      <c r="V52" s="112">
        <v>687</v>
      </c>
      <c r="W52" s="112">
        <v>666</v>
      </c>
      <c r="X52" s="112">
        <v>666</v>
      </c>
      <c r="Y52" s="112">
        <v>706</v>
      </c>
      <c r="Z52" s="112">
        <v>738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522</v>
      </c>
      <c r="W53" s="112">
        <v>467</v>
      </c>
      <c r="X53" s="112">
        <v>519</v>
      </c>
      <c r="Y53" s="112">
        <v>558</v>
      </c>
      <c r="Z53" s="112">
        <v>644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646</v>
      </c>
      <c r="W54" s="112">
        <v>611</v>
      </c>
      <c r="X54" s="112">
        <v>612</v>
      </c>
      <c r="Y54" s="112">
        <v>584</v>
      </c>
      <c r="Z54" s="112">
        <v>583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465</v>
      </c>
      <c r="W55" s="112">
        <v>466</v>
      </c>
      <c r="X55" s="112">
        <v>506</v>
      </c>
      <c r="Y55" s="112">
        <v>480</v>
      </c>
      <c r="Z55" s="112">
        <v>542</v>
      </c>
    </row>
    <row r="56" spans="1:26" ht="15" customHeight="1" x14ac:dyDescent="0.25">
      <c r="S56" s="115" t="s">
        <v>48</v>
      </c>
      <c r="T56" s="115"/>
      <c r="U56" s="112"/>
      <c r="V56" s="112">
        <v>395</v>
      </c>
      <c r="W56" s="112">
        <v>315</v>
      </c>
      <c r="X56" s="112">
        <v>341</v>
      </c>
      <c r="Y56" s="112">
        <v>329</v>
      </c>
      <c r="Z56" s="112">
        <v>361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239</v>
      </c>
      <c r="W57" s="112">
        <v>258</v>
      </c>
      <c r="X57" s="112">
        <v>262</v>
      </c>
      <c r="Y57" s="112">
        <v>252</v>
      </c>
      <c r="Z57" s="112">
        <v>231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95</v>
      </c>
      <c r="W58" s="112">
        <v>107</v>
      </c>
      <c r="X58" s="112">
        <v>112</v>
      </c>
      <c r="Y58" s="112">
        <v>106</v>
      </c>
      <c r="Z58" s="112">
        <v>148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29</v>
      </c>
      <c r="W59" s="112">
        <v>31</v>
      </c>
      <c r="X59" s="112">
        <v>38</v>
      </c>
      <c r="Y59" s="112">
        <v>36</v>
      </c>
      <c r="Z59" s="112">
        <v>33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24</v>
      </c>
      <c r="W60" s="112">
        <v>21</v>
      </c>
      <c r="X60" s="112">
        <v>13</v>
      </c>
      <c r="Y60" s="112">
        <v>13</v>
      </c>
      <c r="Z60" s="112">
        <v>8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9867</v>
      </c>
      <c r="W61" s="112">
        <v>10025</v>
      </c>
      <c r="X61" s="112">
        <v>10837</v>
      </c>
      <c r="Y61" s="112">
        <v>11471</v>
      </c>
      <c r="Z61" s="112">
        <v>13788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6</v>
      </c>
      <c r="W63" s="112">
        <v>7</v>
      </c>
      <c r="X63" s="112">
        <v>0</v>
      </c>
      <c r="Y63" s="112">
        <v>5</v>
      </c>
      <c r="Z63" s="112">
        <v>16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74</v>
      </c>
      <c r="W64" s="112">
        <v>44</v>
      </c>
      <c r="X64" s="112">
        <v>83</v>
      </c>
      <c r="Y64" s="112">
        <v>93</v>
      </c>
      <c r="Z64" s="112">
        <v>100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Adelaide (2021-22)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438</v>
      </c>
      <c r="W65" s="112">
        <v>499</v>
      </c>
      <c r="X65" s="112">
        <v>517</v>
      </c>
      <c r="Y65" s="112">
        <v>633</v>
      </c>
      <c r="Z65" s="112">
        <v>891</v>
      </c>
    </row>
    <row r="66" spans="1:26" x14ac:dyDescent="0.25">
      <c r="S66" s="115" t="s">
        <v>39</v>
      </c>
      <c r="T66" s="115"/>
      <c r="U66" s="112"/>
      <c r="V66" s="112">
        <v>1300</v>
      </c>
      <c r="W66" s="112">
        <v>1405</v>
      </c>
      <c r="X66" s="112">
        <v>1444</v>
      </c>
      <c r="Y66" s="112">
        <v>1703</v>
      </c>
      <c r="Z66" s="112">
        <v>2462</v>
      </c>
    </row>
    <row r="67" spans="1:26" x14ac:dyDescent="0.25">
      <c r="S67" s="115" t="s">
        <v>40</v>
      </c>
      <c r="T67" s="115"/>
      <c r="U67" s="112"/>
      <c r="V67" s="112">
        <v>1769</v>
      </c>
      <c r="W67" s="112">
        <v>1814</v>
      </c>
      <c r="X67" s="112">
        <v>2061</v>
      </c>
      <c r="Y67" s="112">
        <v>2331</v>
      </c>
      <c r="Z67" s="112">
        <v>3126</v>
      </c>
    </row>
    <row r="68" spans="1:26" x14ac:dyDescent="0.25">
      <c r="S68" s="115" t="s">
        <v>41</v>
      </c>
      <c r="T68" s="115"/>
      <c r="U68" s="112"/>
      <c r="V68" s="112">
        <v>1337</v>
      </c>
      <c r="W68" s="112">
        <v>1468</v>
      </c>
      <c r="X68" s="112">
        <v>1480</v>
      </c>
      <c r="Y68" s="112">
        <v>1639</v>
      </c>
      <c r="Z68" s="112">
        <v>2056</v>
      </c>
    </row>
    <row r="69" spans="1:26" x14ac:dyDescent="0.25">
      <c r="S69" s="115" t="s">
        <v>42</v>
      </c>
      <c r="T69" s="115"/>
      <c r="U69" s="112"/>
      <c r="V69" s="112">
        <v>806</v>
      </c>
      <c r="W69" s="112">
        <v>814</v>
      </c>
      <c r="X69" s="112">
        <v>946</v>
      </c>
      <c r="Y69" s="112">
        <v>1059</v>
      </c>
      <c r="Z69" s="112">
        <v>1309</v>
      </c>
    </row>
    <row r="70" spans="1:26" x14ac:dyDescent="0.25">
      <c r="S70" s="115" t="s">
        <v>43</v>
      </c>
      <c r="T70" s="115"/>
      <c r="U70" s="112"/>
      <c r="V70" s="112">
        <v>567</v>
      </c>
      <c r="W70" s="112">
        <v>565</v>
      </c>
      <c r="X70" s="112">
        <v>636</v>
      </c>
      <c r="Y70" s="112">
        <v>729</v>
      </c>
      <c r="Z70" s="112">
        <v>872</v>
      </c>
    </row>
    <row r="71" spans="1:26" x14ac:dyDescent="0.25">
      <c r="S71" s="115" t="s">
        <v>44</v>
      </c>
      <c r="T71" s="115"/>
      <c r="U71" s="112"/>
      <c r="V71" s="112">
        <v>442</v>
      </c>
      <c r="W71" s="112">
        <v>449</v>
      </c>
      <c r="X71" s="112">
        <v>490</v>
      </c>
      <c r="Y71" s="112">
        <v>526</v>
      </c>
      <c r="Z71" s="112">
        <v>623</v>
      </c>
    </row>
    <row r="72" spans="1:26" x14ac:dyDescent="0.25">
      <c r="S72" s="115" t="s">
        <v>45</v>
      </c>
      <c r="T72" s="115"/>
      <c r="U72" s="112"/>
      <c r="V72" s="112">
        <v>483</v>
      </c>
      <c r="W72" s="112">
        <v>460</v>
      </c>
      <c r="X72" s="112">
        <v>466</v>
      </c>
      <c r="Y72" s="112">
        <v>472</v>
      </c>
      <c r="Z72" s="112">
        <v>558</v>
      </c>
    </row>
    <row r="73" spans="1:26" x14ac:dyDescent="0.25">
      <c r="S73" s="115" t="s">
        <v>46</v>
      </c>
      <c r="T73" s="115"/>
      <c r="U73" s="112"/>
      <c r="V73" s="112">
        <v>559</v>
      </c>
      <c r="W73" s="112">
        <v>520</v>
      </c>
      <c r="X73" s="112">
        <v>543</v>
      </c>
      <c r="Y73" s="112">
        <v>553</v>
      </c>
      <c r="Z73" s="112">
        <v>573</v>
      </c>
    </row>
    <row r="74" spans="1:26" x14ac:dyDescent="0.25">
      <c r="S74" s="115" t="s">
        <v>47</v>
      </c>
      <c r="T74" s="115"/>
      <c r="U74" s="112"/>
      <c r="V74" s="112">
        <v>427</v>
      </c>
      <c r="W74" s="112">
        <v>427</v>
      </c>
      <c r="X74" s="112">
        <v>437</v>
      </c>
      <c r="Y74" s="112">
        <v>424</v>
      </c>
      <c r="Z74" s="112">
        <v>455</v>
      </c>
    </row>
    <row r="75" spans="1:26" x14ac:dyDescent="0.25">
      <c r="S75" s="115" t="s">
        <v>48</v>
      </c>
      <c r="T75" s="115"/>
      <c r="U75" s="112"/>
      <c r="V75" s="112">
        <v>313</v>
      </c>
      <c r="W75" s="112">
        <v>296</v>
      </c>
      <c r="X75" s="112">
        <v>291</v>
      </c>
      <c r="Y75" s="112">
        <v>261</v>
      </c>
      <c r="Z75" s="112">
        <v>310</v>
      </c>
    </row>
    <row r="76" spans="1:26" x14ac:dyDescent="0.25">
      <c r="S76" s="115" t="s">
        <v>49</v>
      </c>
      <c r="T76" s="115"/>
      <c r="U76" s="112"/>
      <c r="V76" s="112">
        <v>164</v>
      </c>
      <c r="W76" s="112">
        <v>157</v>
      </c>
      <c r="X76" s="112">
        <v>153</v>
      </c>
      <c r="Y76" s="112">
        <v>171</v>
      </c>
      <c r="Z76" s="112">
        <v>188</v>
      </c>
    </row>
    <row r="77" spans="1:26" x14ac:dyDescent="0.25">
      <c r="S77" s="115" t="s">
        <v>50</v>
      </c>
      <c r="T77" s="115"/>
      <c r="U77" s="112"/>
      <c r="V77" s="112">
        <v>46</v>
      </c>
      <c r="W77" s="112">
        <v>44</v>
      </c>
      <c r="X77" s="112">
        <v>65</v>
      </c>
      <c r="Y77" s="112">
        <v>54</v>
      </c>
      <c r="Z77" s="112">
        <v>59</v>
      </c>
    </row>
    <row r="78" spans="1:26" x14ac:dyDescent="0.25">
      <c r="S78" s="115" t="s">
        <v>51</v>
      </c>
      <c r="T78" s="115"/>
      <c r="U78" s="112"/>
      <c r="V78" s="112">
        <v>13</v>
      </c>
      <c r="W78" s="112">
        <v>20</v>
      </c>
      <c r="X78" s="112">
        <v>22</v>
      </c>
      <c r="Y78" s="112">
        <v>27</v>
      </c>
      <c r="Z78" s="112">
        <v>27</v>
      </c>
    </row>
    <row r="79" spans="1:26" x14ac:dyDescent="0.25">
      <c r="S79" s="115" t="s">
        <v>52</v>
      </c>
      <c r="T79" s="115"/>
      <c r="U79" s="112"/>
      <c r="V79" s="112">
        <v>37</v>
      </c>
      <c r="W79" s="112">
        <v>18</v>
      </c>
      <c r="X79" s="112">
        <v>27</v>
      </c>
      <c r="Y79" s="112">
        <v>27</v>
      </c>
      <c r="Z79" s="112">
        <v>23</v>
      </c>
    </row>
    <row r="80" spans="1:26" x14ac:dyDescent="0.25">
      <c r="S80" s="118" t="s">
        <v>53</v>
      </c>
      <c r="T80" s="118"/>
      <c r="U80" s="112"/>
      <c r="V80" s="112">
        <v>8788</v>
      </c>
      <c r="W80" s="112">
        <v>9009</v>
      </c>
      <c r="X80" s="112">
        <v>9651</v>
      </c>
      <c r="Y80" s="112">
        <v>10707</v>
      </c>
      <c r="Z80" s="112">
        <v>13642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Adelaide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862</v>
      </c>
      <c r="W83" s="112">
        <v>838</v>
      </c>
      <c r="X83" s="112">
        <v>866</v>
      </c>
      <c r="Y83" s="112">
        <v>852</v>
      </c>
      <c r="Z83" s="112">
        <v>908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190</v>
      </c>
      <c r="G84" s="140"/>
      <c r="H84" s="48"/>
      <c r="I84" s="48"/>
      <c r="J84" s="48"/>
      <c r="K84" s="48"/>
      <c r="L84" s="140" t="s">
        <v>0</v>
      </c>
      <c r="M84" s="140"/>
      <c r="N84" s="140" t="s">
        <v>190</v>
      </c>
      <c r="O84" s="140"/>
      <c r="S84" s="115" t="s">
        <v>57</v>
      </c>
      <c r="T84" s="115"/>
      <c r="U84" s="112"/>
      <c r="V84" s="112">
        <v>1829</v>
      </c>
      <c r="W84" s="112">
        <v>1932</v>
      </c>
      <c r="X84" s="112">
        <v>2083</v>
      </c>
      <c r="Y84" s="112">
        <v>2121</v>
      </c>
      <c r="Z84" s="112">
        <v>2475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2017-18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2017-18</v>
      </c>
      <c r="O85" s="140"/>
      <c r="S85" s="115" t="s">
        <v>185</v>
      </c>
      <c r="T85" s="115"/>
      <c r="U85" s="112"/>
      <c r="V85" s="112">
        <v>542</v>
      </c>
      <c r="W85" s="112">
        <v>508</v>
      </c>
      <c r="X85" s="112">
        <v>563</v>
      </c>
      <c r="Y85" s="112">
        <v>640</v>
      </c>
      <c r="Z85" s="112">
        <v>784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27,439</v>
      </c>
      <c r="D86" s="94">
        <f t="shared" ref="D86:D91" si="4">AD4</f>
        <v>0.23688243779300389</v>
      </c>
      <c r="E86" s="95">
        <f t="shared" ref="E86:E91" si="5">AD4</f>
        <v>0.23688243779300389</v>
      </c>
      <c r="F86" s="94">
        <f t="shared" ref="F86:F91" si="6">AF4</f>
        <v>0.47086571964620738</v>
      </c>
      <c r="G86" s="95">
        <f t="shared" ref="G86:G91" si="7">AF4</f>
        <v>0.47086571964620738</v>
      </c>
      <c r="H86" s="97"/>
      <c r="I86" s="97"/>
      <c r="J86" s="139" t="str">
        <f>'State data for spotlight'!J4</f>
        <v>1,514,413</v>
      </c>
      <c r="K86" s="139"/>
      <c r="L86" s="94">
        <f>'State data for spotlight'!L4</f>
        <v>9.9608707048718825E-2</v>
      </c>
      <c r="M86" s="95">
        <f>'State data for spotlight'!L4</f>
        <v>9.9608707048718825E-2</v>
      </c>
      <c r="N86" s="94">
        <f>'State data for spotlight'!N4</f>
        <v>0.18326365128713196</v>
      </c>
      <c r="O86" s="95">
        <f>'State data for spotlight'!N4</f>
        <v>0.18326365128713196</v>
      </c>
      <c r="S86" s="115" t="s">
        <v>186</v>
      </c>
      <c r="T86" s="115"/>
      <c r="U86" s="112"/>
      <c r="V86" s="112">
        <v>489</v>
      </c>
      <c r="W86" s="112">
        <v>492</v>
      </c>
      <c r="X86" s="112">
        <v>508</v>
      </c>
      <c r="Y86" s="112">
        <v>600</v>
      </c>
      <c r="Z86" s="112">
        <v>726</v>
      </c>
    </row>
    <row r="87" spans="1:30" ht="15" customHeight="1" x14ac:dyDescent="0.25">
      <c r="A87" s="96" t="s">
        <v>4</v>
      </c>
      <c r="B87" s="49"/>
      <c r="C87" s="97" t="str">
        <f t="shared" si="3"/>
        <v>13,788</v>
      </c>
      <c r="D87" s="94">
        <f t="shared" si="4"/>
        <v>0.20198762095719647</v>
      </c>
      <c r="E87" s="95">
        <f t="shared" si="5"/>
        <v>0.20198762095719647</v>
      </c>
      <c r="F87" s="94">
        <f t="shared" si="6"/>
        <v>0.39752685992296777</v>
      </c>
      <c r="G87" s="95">
        <f t="shared" si="7"/>
        <v>0.39752685992296777</v>
      </c>
      <c r="H87" s="97"/>
      <c r="I87" s="97"/>
      <c r="J87" s="139" t="str">
        <f>'State data for spotlight'!J5</f>
        <v>761,173</v>
      </c>
      <c r="K87" s="139"/>
      <c r="L87" s="94">
        <f>'State data for spotlight'!L5</f>
        <v>8.820771036521724E-2</v>
      </c>
      <c r="M87" s="95">
        <f>'State data for spotlight'!L5</f>
        <v>8.820771036521724E-2</v>
      </c>
      <c r="N87" s="94">
        <f>'State data for spotlight'!N5</f>
        <v>0.15461673464868042</v>
      </c>
      <c r="O87" s="95">
        <f>'State data for spotlight'!N5</f>
        <v>0.15461673464868042</v>
      </c>
      <c r="S87" s="115" t="s">
        <v>187</v>
      </c>
      <c r="T87" s="115"/>
      <c r="U87" s="112"/>
      <c r="V87" s="112">
        <v>450</v>
      </c>
      <c r="W87" s="112">
        <v>465</v>
      </c>
      <c r="X87" s="112">
        <v>482</v>
      </c>
      <c r="Y87" s="112">
        <v>518</v>
      </c>
      <c r="Z87" s="112">
        <v>578</v>
      </c>
    </row>
    <row r="88" spans="1:30" ht="15" customHeight="1" x14ac:dyDescent="0.25">
      <c r="A88" s="96" t="s">
        <v>5</v>
      </c>
      <c r="B88" s="49"/>
      <c r="C88" s="97" t="str">
        <f t="shared" si="3"/>
        <v>13,641</v>
      </c>
      <c r="D88" s="94">
        <f t="shared" si="4"/>
        <v>0.27402633790977871</v>
      </c>
      <c r="E88" s="95">
        <f t="shared" si="5"/>
        <v>0.27402633790977871</v>
      </c>
      <c r="F88" s="94">
        <f t="shared" si="6"/>
        <v>0.55223031406463363</v>
      </c>
      <c r="G88" s="95">
        <f t="shared" si="7"/>
        <v>0.55223031406463363</v>
      </c>
      <c r="H88" s="97"/>
      <c r="I88" s="97"/>
      <c r="J88" s="139" t="str">
        <f>'State data for spotlight'!J6</f>
        <v>752,279</v>
      </c>
      <c r="K88" s="139"/>
      <c r="L88" s="94">
        <f>'State data for spotlight'!L6</f>
        <v>0.11150035312508311</v>
      </c>
      <c r="M88" s="95">
        <f>'State data for spotlight'!L6</f>
        <v>0.11150035312508311</v>
      </c>
      <c r="N88" s="94">
        <f>'State data for spotlight'!N6</f>
        <v>0.212174288554841</v>
      </c>
      <c r="O88" s="95">
        <f>'State data for spotlight'!N6</f>
        <v>0.212174288554841</v>
      </c>
      <c r="S88" s="115" t="s">
        <v>188</v>
      </c>
      <c r="T88" s="115"/>
      <c r="U88" s="112"/>
      <c r="V88" s="112">
        <v>253</v>
      </c>
      <c r="W88" s="112">
        <v>288</v>
      </c>
      <c r="X88" s="112">
        <v>323</v>
      </c>
      <c r="Y88" s="112">
        <v>346</v>
      </c>
      <c r="Z88" s="112">
        <v>430</v>
      </c>
    </row>
    <row r="89" spans="1:30" ht="15" customHeight="1" x14ac:dyDescent="0.25">
      <c r="A89" s="49" t="s">
        <v>6</v>
      </c>
      <c r="B89" s="49"/>
      <c r="C89" s="97" t="str">
        <f t="shared" si="3"/>
        <v>16,511</v>
      </c>
      <c r="D89" s="94">
        <f t="shared" si="4"/>
        <v>0.1597246610943317</v>
      </c>
      <c r="E89" s="95">
        <f t="shared" si="5"/>
        <v>0.1597246610943317</v>
      </c>
      <c r="F89" s="94">
        <f t="shared" si="6"/>
        <v>0.28041876696393953</v>
      </c>
      <c r="G89" s="95">
        <f t="shared" si="7"/>
        <v>0.28041876696393953</v>
      </c>
      <c r="H89" s="97"/>
      <c r="I89" s="97"/>
      <c r="J89" s="139" t="str">
        <f>'State data for spotlight'!J7</f>
        <v>1,001,542</v>
      </c>
      <c r="K89" s="139"/>
      <c r="L89" s="94">
        <f>'State data for spotlight'!L7</f>
        <v>4.4621130813623067E-2</v>
      </c>
      <c r="M89" s="95">
        <f>'State data for spotlight'!L7</f>
        <v>4.4621130813623067E-2</v>
      </c>
      <c r="N89" s="94">
        <f>'State data for spotlight'!N7</f>
        <v>9.6689701842120446E-2</v>
      </c>
      <c r="O89" s="95">
        <f>'State data for spotlight'!N7</f>
        <v>9.6689701842120446E-2</v>
      </c>
      <c r="S89" s="115" t="s">
        <v>189</v>
      </c>
      <c r="T89" s="115"/>
      <c r="U89" s="112"/>
      <c r="V89" s="112">
        <v>118</v>
      </c>
      <c r="W89" s="112">
        <v>115</v>
      </c>
      <c r="X89" s="112">
        <v>126</v>
      </c>
      <c r="Y89" s="112">
        <v>146</v>
      </c>
      <c r="Z89" s="112">
        <v>214</v>
      </c>
    </row>
    <row r="90" spans="1:30" ht="15" customHeight="1" x14ac:dyDescent="0.25">
      <c r="A90" s="49" t="s">
        <v>96</v>
      </c>
      <c r="B90" s="49"/>
      <c r="C90" s="97" t="str">
        <f t="shared" si="3"/>
        <v>$35,941</v>
      </c>
      <c r="D90" s="94">
        <f t="shared" si="4"/>
        <v>-2.6212981695509785E-2</v>
      </c>
      <c r="E90" s="95">
        <f t="shared" si="5"/>
        <v>-2.6212981695509785E-2</v>
      </c>
      <c r="F90" s="94">
        <f t="shared" si="6"/>
        <v>-7.1377265621972219E-2</v>
      </c>
      <c r="G90" s="95">
        <f t="shared" si="7"/>
        <v>-7.1377265621972219E-2</v>
      </c>
      <c r="H90" s="97"/>
      <c r="I90" s="97"/>
      <c r="J90" s="97"/>
      <c r="K90" s="97" t="str">
        <f>'State data for spotlight'!J8</f>
        <v>$45,481</v>
      </c>
      <c r="L90" s="94">
        <f>'State data for spotlight'!L8</f>
        <v>-7.6896036558571357E-4</v>
      </c>
      <c r="M90" s="95">
        <f>'State data for spotlight'!L8</f>
        <v>-7.6896036558571357E-4</v>
      </c>
      <c r="N90" s="94">
        <f>'State data for spotlight'!N8</f>
        <v>6.4433558502420718E-2</v>
      </c>
      <c r="O90" s="95">
        <f>'State data for spotlight'!N8</f>
        <v>6.4433558502420718E-2</v>
      </c>
      <c r="S90" s="115" t="s">
        <v>58</v>
      </c>
      <c r="T90" s="115"/>
      <c r="U90" s="112"/>
      <c r="V90" s="112">
        <v>470</v>
      </c>
      <c r="W90" s="112">
        <v>463</v>
      </c>
      <c r="X90" s="112">
        <v>519</v>
      </c>
      <c r="Y90" s="112">
        <v>562</v>
      </c>
      <c r="Z90" s="112">
        <v>642</v>
      </c>
    </row>
    <row r="91" spans="1:30" ht="15" customHeight="1" x14ac:dyDescent="0.25">
      <c r="A91" s="49" t="s">
        <v>7</v>
      </c>
      <c r="B91" s="49"/>
      <c r="C91" s="97" t="str">
        <f t="shared" si="3"/>
        <v>$1,086.2 mil</v>
      </c>
      <c r="D91" s="94">
        <f t="shared" si="4"/>
        <v>0.16923224919258195</v>
      </c>
      <c r="E91" s="95">
        <f t="shared" si="5"/>
        <v>0.16923224919258195</v>
      </c>
      <c r="F91" s="94">
        <f t="shared" si="6"/>
        <v>0.3594021670726899</v>
      </c>
      <c r="G91" s="95">
        <f t="shared" si="7"/>
        <v>0.3594021670726899</v>
      </c>
      <c r="H91" s="97"/>
      <c r="I91" s="97"/>
      <c r="J91" s="97"/>
      <c r="K91" s="97" t="str">
        <f>'State data for spotlight'!J9</f>
        <v>$63.1 bil</v>
      </c>
      <c r="L91" s="94">
        <f>'State data for spotlight'!L9</f>
        <v>8.5795971195826271E-2</v>
      </c>
      <c r="M91" s="95">
        <f>'State data for spotlight'!L9</f>
        <v>8.5795971195826271E-2</v>
      </c>
      <c r="N91" s="94">
        <f>'State data for spotlight'!N9</f>
        <v>0.25141602644572436</v>
      </c>
      <c r="O91" s="95">
        <f>'State data for spotlight'!N9</f>
        <v>0.25141602644572436</v>
      </c>
      <c r="S91" s="118" t="s">
        <v>53</v>
      </c>
      <c r="T91" s="118"/>
      <c r="U91" s="112"/>
      <c r="V91" s="112">
        <v>6864</v>
      </c>
      <c r="W91" s="112">
        <v>6841</v>
      </c>
      <c r="X91" s="112">
        <v>7421</v>
      </c>
      <c r="Y91" s="112">
        <v>7412</v>
      </c>
      <c r="Z91" s="112">
        <v>8556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191</v>
      </c>
      <c r="S93" s="115" t="s">
        <v>56</v>
      </c>
      <c r="T93" s="115"/>
      <c r="U93" s="112"/>
      <c r="V93" s="112">
        <v>552</v>
      </c>
      <c r="W93" s="112">
        <v>605</v>
      </c>
      <c r="X93" s="112">
        <v>625</v>
      </c>
      <c r="Y93" s="112">
        <v>644</v>
      </c>
      <c r="Z93" s="112">
        <v>687</v>
      </c>
    </row>
    <row r="94" spans="1:30" ht="15" customHeight="1" x14ac:dyDescent="0.25">
      <c r="A94" s="135" t="s">
        <v>192</v>
      </c>
      <c r="S94" s="115" t="s">
        <v>57</v>
      </c>
      <c r="T94" s="115"/>
      <c r="U94" s="112"/>
      <c r="V94" s="112">
        <v>1721</v>
      </c>
      <c r="W94" s="112">
        <v>1802</v>
      </c>
      <c r="X94" s="112">
        <v>1903</v>
      </c>
      <c r="Y94" s="112">
        <v>2003</v>
      </c>
      <c r="Z94" s="112">
        <v>2356</v>
      </c>
    </row>
    <row r="95" spans="1:30" ht="15" customHeight="1" x14ac:dyDescent="0.25">
      <c r="A95" s="136" t="s">
        <v>266</v>
      </c>
      <c r="S95" s="115" t="s">
        <v>185</v>
      </c>
      <c r="T95" s="115"/>
      <c r="U95" s="112"/>
      <c r="V95" s="112">
        <v>155</v>
      </c>
      <c r="W95" s="112">
        <v>173</v>
      </c>
      <c r="X95" s="112">
        <v>171</v>
      </c>
      <c r="Y95" s="112">
        <v>230</v>
      </c>
      <c r="Z95" s="112">
        <v>306</v>
      </c>
    </row>
    <row r="96" spans="1:30" ht="15" customHeight="1" x14ac:dyDescent="0.25">
      <c r="A96" s="134" t="s">
        <v>258</v>
      </c>
      <c r="S96" s="115" t="s">
        <v>186</v>
      </c>
      <c r="T96" s="115"/>
      <c r="U96" s="112"/>
      <c r="V96" s="112">
        <v>655</v>
      </c>
      <c r="W96" s="112">
        <v>678</v>
      </c>
      <c r="X96" s="112">
        <v>763</v>
      </c>
      <c r="Y96" s="112">
        <v>912</v>
      </c>
      <c r="Z96" s="112">
        <v>1195</v>
      </c>
    </row>
    <row r="97" spans="1:32" ht="15" customHeight="1" x14ac:dyDescent="0.25">
      <c r="A97" s="136" t="s">
        <v>269</v>
      </c>
      <c r="S97" s="115" t="s">
        <v>187</v>
      </c>
      <c r="T97" s="115"/>
      <c r="U97" s="112"/>
      <c r="V97" s="112">
        <v>901</v>
      </c>
      <c r="W97" s="112">
        <v>876</v>
      </c>
      <c r="X97" s="112">
        <v>889</v>
      </c>
      <c r="Y97" s="112">
        <v>888</v>
      </c>
      <c r="Z97" s="112">
        <v>1009</v>
      </c>
    </row>
    <row r="98" spans="1:32" ht="15" customHeight="1" x14ac:dyDescent="0.25">
      <c r="A98" s="136" t="s">
        <v>275</v>
      </c>
      <c r="S98" s="115" t="s">
        <v>188</v>
      </c>
      <c r="T98" s="115"/>
      <c r="U98" s="112"/>
      <c r="V98" s="112">
        <v>363</v>
      </c>
      <c r="W98" s="112">
        <v>365</v>
      </c>
      <c r="X98" s="112">
        <v>374</v>
      </c>
      <c r="Y98" s="112">
        <v>455</v>
      </c>
      <c r="Z98" s="112">
        <v>556</v>
      </c>
    </row>
    <row r="99" spans="1:32" ht="15" customHeight="1" x14ac:dyDescent="0.25">
      <c r="S99" s="115" t="s">
        <v>189</v>
      </c>
      <c r="T99" s="115"/>
      <c r="U99" s="112"/>
      <c r="V99" s="112">
        <v>19</v>
      </c>
      <c r="W99" s="112">
        <v>16</v>
      </c>
      <c r="X99" s="112">
        <v>13</v>
      </c>
      <c r="Y99" s="112">
        <v>30</v>
      </c>
      <c r="Z99" s="112">
        <v>34</v>
      </c>
    </row>
    <row r="100" spans="1:32" ht="15" customHeight="1" x14ac:dyDescent="0.25">
      <c r="S100" s="115" t="s">
        <v>58</v>
      </c>
      <c r="T100" s="115"/>
      <c r="U100" s="112"/>
      <c r="V100" s="112">
        <v>203</v>
      </c>
      <c r="W100" s="112">
        <v>214</v>
      </c>
      <c r="X100" s="112">
        <v>245</v>
      </c>
      <c r="Y100" s="112">
        <v>271</v>
      </c>
      <c r="Z100" s="112">
        <v>357</v>
      </c>
    </row>
    <row r="101" spans="1:32" x14ac:dyDescent="0.25">
      <c r="A101" s="18"/>
      <c r="S101" s="118" t="s">
        <v>53</v>
      </c>
      <c r="T101" s="118"/>
      <c r="U101" s="112"/>
      <c r="V101" s="112">
        <v>6025</v>
      </c>
      <c r="W101" s="112">
        <v>6085</v>
      </c>
      <c r="X101" s="112">
        <v>6549</v>
      </c>
      <c r="Y101" s="112">
        <v>6818</v>
      </c>
      <c r="Z101" s="112">
        <v>7938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184</v>
      </c>
      <c r="W103" s="106" t="s">
        <v>193</v>
      </c>
      <c r="X103" s="106" t="s">
        <v>261</v>
      </c>
      <c r="Y103" s="106" t="s">
        <v>267</v>
      </c>
      <c r="Z103" s="106" t="s">
        <v>273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13335</v>
      </c>
      <c r="W104" s="112">
        <v>13860</v>
      </c>
      <c r="X104" s="112">
        <v>16359</v>
      </c>
      <c r="Y104" s="112">
        <v>16779</v>
      </c>
      <c r="Z104" s="112">
        <v>21354</v>
      </c>
      <c r="AB104" s="109" t="str">
        <f>TEXT(Z104,"###,###")</f>
        <v>21,354</v>
      </c>
      <c r="AD104" s="130">
        <f>Z104/($Z$4)*100</f>
        <v>77.823535843142977</v>
      </c>
      <c r="AF104" s="109"/>
    </row>
    <row r="105" spans="1:32" x14ac:dyDescent="0.25">
      <c r="S105" s="115" t="s">
        <v>17</v>
      </c>
      <c r="T105" s="115"/>
      <c r="U105" s="112"/>
      <c r="V105" s="112">
        <v>3755</v>
      </c>
      <c r="W105" s="112">
        <v>3731</v>
      </c>
      <c r="X105" s="112">
        <v>3804</v>
      </c>
      <c r="Y105" s="112">
        <v>3857</v>
      </c>
      <c r="Z105" s="112">
        <v>4400</v>
      </c>
      <c r="AB105" s="109" t="str">
        <f>TEXT(Z105,"###,###")</f>
        <v>4,400</v>
      </c>
      <c r="AD105" s="130">
        <f>Z105/($Z$4)*100</f>
        <v>16.035569809395387</v>
      </c>
      <c r="AF105" s="109"/>
    </row>
    <row r="106" spans="1:32" x14ac:dyDescent="0.25">
      <c r="S106" s="118" t="s">
        <v>53</v>
      </c>
      <c r="T106" s="118"/>
      <c r="U106" s="120"/>
      <c r="V106" s="120">
        <v>17090</v>
      </c>
      <c r="W106" s="120">
        <v>17591</v>
      </c>
      <c r="X106" s="120">
        <v>20163</v>
      </c>
      <c r="Y106" s="120">
        <v>20636</v>
      </c>
      <c r="Z106" s="120">
        <v>25754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3359</v>
      </c>
      <c r="W108" s="112">
        <v>2908</v>
      </c>
      <c r="X108" s="112">
        <v>3250</v>
      </c>
      <c r="Y108" s="112">
        <v>3275</v>
      </c>
      <c r="Z108" s="112">
        <v>3776</v>
      </c>
      <c r="AB108" s="109" t="str">
        <f>TEXT(Z108,"###,###")</f>
        <v>3,776</v>
      </c>
      <c r="AD108" s="130">
        <f>Z108/($Z$4)*100</f>
        <v>13.761434454608404</v>
      </c>
      <c r="AF108" s="109"/>
    </row>
    <row r="109" spans="1:32" x14ac:dyDescent="0.25">
      <c r="S109" s="115" t="s">
        <v>20</v>
      </c>
      <c r="T109" s="115"/>
      <c r="U109" s="112"/>
      <c r="V109" s="112">
        <v>2937</v>
      </c>
      <c r="W109" s="112">
        <v>3054</v>
      </c>
      <c r="X109" s="112">
        <v>3396</v>
      </c>
      <c r="Y109" s="112">
        <v>4157</v>
      </c>
      <c r="Z109" s="112">
        <v>5157</v>
      </c>
      <c r="AB109" s="109" t="str">
        <f>TEXT(Z109,"###,###")</f>
        <v>5,157</v>
      </c>
      <c r="AD109" s="130">
        <f>Z109/($Z$4)*100</f>
        <v>18.794416706148183</v>
      </c>
      <c r="AF109" s="109"/>
    </row>
    <row r="110" spans="1:32" x14ac:dyDescent="0.25">
      <c r="S110" s="115" t="s">
        <v>21</v>
      </c>
      <c r="T110" s="115"/>
      <c r="U110" s="112"/>
      <c r="V110" s="112">
        <v>3969</v>
      </c>
      <c r="W110" s="112">
        <v>4493</v>
      </c>
      <c r="X110" s="112">
        <v>4650</v>
      </c>
      <c r="Y110" s="112">
        <v>4944</v>
      </c>
      <c r="Z110" s="112">
        <v>6241</v>
      </c>
      <c r="AB110" s="109" t="str">
        <f>TEXT(Z110,"###,###")</f>
        <v>6,241</v>
      </c>
      <c r="AD110" s="130">
        <f>Z110/($Z$4)*100</f>
        <v>22.744997995553774</v>
      </c>
      <c r="AF110" s="109"/>
    </row>
    <row r="111" spans="1:32" x14ac:dyDescent="0.25">
      <c r="S111" s="115" t="s">
        <v>22</v>
      </c>
      <c r="T111" s="115"/>
      <c r="U111" s="112"/>
      <c r="V111" s="112">
        <v>6824</v>
      </c>
      <c r="W111" s="112">
        <v>7049</v>
      </c>
      <c r="X111" s="112">
        <v>7645</v>
      </c>
      <c r="Y111" s="112">
        <v>8260</v>
      </c>
      <c r="Z111" s="112">
        <v>10576</v>
      </c>
      <c r="AB111" s="109" t="str">
        <f>TEXT(Z111,"###,###")</f>
        <v>10,576</v>
      </c>
      <c r="AD111" s="130">
        <f>Z111/($Z$4)*100</f>
        <v>38.543678705492184</v>
      </c>
      <c r="AF111" s="109"/>
    </row>
    <row r="112" spans="1:32" x14ac:dyDescent="0.25">
      <c r="S112" s="118" t="s">
        <v>53</v>
      </c>
      <c r="T112" s="118"/>
      <c r="U112" s="112"/>
      <c r="V112" s="112">
        <v>18656</v>
      </c>
      <c r="W112" s="112">
        <v>19037</v>
      </c>
      <c r="X112" s="112">
        <v>20490</v>
      </c>
      <c r="Y112" s="112">
        <v>22184</v>
      </c>
      <c r="Z112" s="112">
        <v>27441</v>
      </c>
    </row>
    <row r="113" spans="19:32" x14ac:dyDescent="0.25">
      <c r="AB113" s="125" t="s">
        <v>24</v>
      </c>
      <c r="AC113" s="106"/>
      <c r="AD113" s="106" t="s">
        <v>182</v>
      </c>
      <c r="AF113" s="106" t="s">
        <v>183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39.409999999999997</v>
      </c>
      <c r="W118" s="131">
        <v>38.71</v>
      </c>
      <c r="X118" s="131">
        <v>38.619999999999997</v>
      </c>
      <c r="Y118" s="131">
        <v>38.17</v>
      </c>
      <c r="Z118" s="131">
        <v>37.19</v>
      </c>
      <c r="AB118" s="109" t="str">
        <f>TEXT(Z118,"##.0")</f>
        <v>37.2</v>
      </c>
    </row>
    <row r="120" spans="19:32" x14ac:dyDescent="0.25">
      <c r="S120" s="101" t="s">
        <v>98</v>
      </c>
      <c r="T120" s="112"/>
      <c r="U120" s="112"/>
      <c r="V120" s="112">
        <v>10834</v>
      </c>
      <c r="W120" s="112">
        <v>10848</v>
      </c>
      <c r="X120" s="112">
        <v>11756</v>
      </c>
      <c r="Y120" s="112">
        <v>11967</v>
      </c>
      <c r="Z120" s="112">
        <v>13998</v>
      </c>
      <c r="AB120" s="109" t="str">
        <f>TEXT(Z120,"###,###")</f>
        <v>13,998</v>
      </c>
    </row>
    <row r="121" spans="19:32" x14ac:dyDescent="0.25">
      <c r="S121" s="101" t="s">
        <v>99</v>
      </c>
      <c r="T121" s="112"/>
      <c r="U121" s="112"/>
      <c r="V121" s="112">
        <v>1028</v>
      </c>
      <c r="W121" s="112">
        <v>980</v>
      </c>
      <c r="X121" s="112">
        <v>1038</v>
      </c>
      <c r="Y121" s="112">
        <v>967</v>
      </c>
      <c r="Z121" s="112">
        <v>1009</v>
      </c>
      <c r="AB121" s="109" t="str">
        <f>TEXT(Z121,"###,###")</f>
        <v>1,009</v>
      </c>
    </row>
    <row r="122" spans="19:32" x14ac:dyDescent="0.25">
      <c r="S122" s="101" t="s">
        <v>100</v>
      </c>
      <c r="T122" s="112"/>
      <c r="U122" s="112"/>
      <c r="V122" s="112">
        <v>1034</v>
      </c>
      <c r="W122" s="112">
        <v>1096</v>
      </c>
      <c r="X122" s="112">
        <v>1169</v>
      </c>
      <c r="Y122" s="112">
        <v>1294</v>
      </c>
      <c r="Z122" s="112">
        <v>1501</v>
      </c>
      <c r="AB122" s="109" t="str">
        <f>TEXT(Z122,"###,###")</f>
        <v>1,501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11868</v>
      </c>
      <c r="W124" s="112">
        <v>11944</v>
      </c>
      <c r="X124" s="112">
        <v>12925</v>
      </c>
      <c r="Y124" s="112">
        <v>13261</v>
      </c>
      <c r="Z124" s="112">
        <v>15499</v>
      </c>
      <c r="AB124" s="109" t="str">
        <f>TEXT(Z124,"###,###")</f>
        <v>15,499</v>
      </c>
      <c r="AD124" s="127">
        <f>Z124/$Z$7*100</f>
        <v>93.870752831445699</v>
      </c>
    </row>
    <row r="125" spans="19:32" x14ac:dyDescent="0.25">
      <c r="S125" s="101" t="s">
        <v>102</v>
      </c>
      <c r="T125" s="112"/>
      <c r="U125" s="112"/>
      <c r="V125" s="112">
        <v>2062</v>
      </c>
      <c r="W125" s="112">
        <v>2076</v>
      </c>
      <c r="X125" s="112">
        <v>2207</v>
      </c>
      <c r="Y125" s="112">
        <v>2261</v>
      </c>
      <c r="Z125" s="112">
        <v>2510</v>
      </c>
      <c r="AB125" s="109" t="str">
        <f>TEXT(Z125,"###,###")</f>
        <v>2,510</v>
      </c>
      <c r="AD125" s="127">
        <f>Z125/$Z$7*100</f>
        <v>15.201986554418268</v>
      </c>
    </row>
    <row r="127" spans="19:32" x14ac:dyDescent="0.25">
      <c r="S127" s="101" t="s">
        <v>103</v>
      </c>
      <c r="T127" s="112"/>
      <c r="U127" s="112"/>
      <c r="V127" s="112">
        <v>6863</v>
      </c>
      <c r="W127" s="112">
        <v>6843</v>
      </c>
      <c r="X127" s="112">
        <v>7419</v>
      </c>
      <c r="Y127" s="112">
        <v>7410</v>
      </c>
      <c r="Z127" s="112">
        <v>8556</v>
      </c>
      <c r="AB127" s="109" t="str">
        <f>TEXT(Z127,"###,###")</f>
        <v>8,556</v>
      </c>
      <c r="AD127" s="127">
        <f>Z127/$Z$7*100</f>
        <v>51.819998788686327</v>
      </c>
    </row>
    <row r="128" spans="19:32" x14ac:dyDescent="0.25">
      <c r="S128" s="101" t="s">
        <v>104</v>
      </c>
      <c r="T128" s="112"/>
      <c r="U128" s="112"/>
      <c r="V128" s="112">
        <v>6028</v>
      </c>
      <c r="W128" s="112">
        <v>6082</v>
      </c>
      <c r="X128" s="112">
        <v>6546</v>
      </c>
      <c r="Y128" s="112">
        <v>6818</v>
      </c>
      <c r="Z128" s="112">
        <v>7939</v>
      </c>
      <c r="AB128" s="109" t="str">
        <f>TEXT(Z128,"###,###")</f>
        <v>7,939</v>
      </c>
      <c r="AD128" s="127">
        <f>Z128/$Z$7*100</f>
        <v>48.083096117739686</v>
      </c>
    </row>
    <row r="130" spans="19:20" x14ac:dyDescent="0.25">
      <c r="S130" s="101" t="s">
        <v>262</v>
      </c>
      <c r="T130" s="127">
        <v>84.779843740536606</v>
      </c>
    </row>
    <row r="131" spans="19:20" x14ac:dyDescent="0.25">
      <c r="S131" s="101" t="s">
        <v>263</v>
      </c>
      <c r="T131" s="127">
        <v>6.1110774635091758</v>
      </c>
    </row>
    <row r="132" spans="19:20" x14ac:dyDescent="0.25">
      <c r="S132" s="101" t="s">
        <v>264</v>
      </c>
      <c r="T132" s="127">
        <v>9.0909090909090917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FBE9C84-3D44-4E7B-BF08-C4AD5956A32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19BC7A00-6A65-4855-8320-46A8953DE6E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51BA9AB6-3FA1-4949-808F-630EDE5D7C5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80AFD805-757F-48BD-8417-F3F94FF3C25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52F28D-6792-4CA2-9F87-31A3AEC579C7}">
  <sheetPr codeName="Sheet83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125</v>
      </c>
      <c r="T1" s="99"/>
      <c r="U1" s="99"/>
      <c r="V1" s="99"/>
      <c r="W1" s="99"/>
      <c r="X1" s="99"/>
      <c r="Y1" s="100" t="s">
        <v>212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184</v>
      </c>
      <c r="W2" s="103" t="s">
        <v>193</v>
      </c>
      <c r="X2" s="103" t="s">
        <v>261</v>
      </c>
      <c r="Y2" s="103" t="s">
        <v>267</v>
      </c>
      <c r="Z2" s="103" t="s">
        <v>273</v>
      </c>
      <c r="AB2" s="141" t="str">
        <f>$Z$2</f>
        <v>2021-22</v>
      </c>
      <c r="AC2" s="141"/>
      <c r="AD2" s="141"/>
      <c r="AE2" s="141"/>
      <c r="AF2" s="141"/>
    </row>
    <row r="3" spans="1:32" ht="15" customHeight="1" x14ac:dyDescent="0.25">
      <c r="A3" s="58" t="s">
        <v>272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125</v>
      </c>
      <c r="Y3" s="105" t="s">
        <v>212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10.19 Franklin Harbour, South Australia,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944</v>
      </c>
      <c r="W4" s="108">
        <v>851</v>
      </c>
      <c r="X4" s="108">
        <v>1000</v>
      </c>
      <c r="Y4" s="108">
        <v>1058</v>
      </c>
      <c r="Z4" s="108">
        <v>1029</v>
      </c>
      <c r="AB4" s="109" t="str">
        <f>TEXT(Z4,"###,###")</f>
        <v>1,029</v>
      </c>
      <c r="AD4" s="110">
        <f>Z4/Y4-1</f>
        <v>-2.7410207939508546E-2</v>
      </c>
      <c r="AF4" s="110">
        <f>Z4/V4-1</f>
        <v>9.004237288135597E-2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535</v>
      </c>
      <c r="W5" s="108">
        <v>458</v>
      </c>
      <c r="X5" s="108">
        <v>542</v>
      </c>
      <c r="Y5" s="108">
        <v>603</v>
      </c>
      <c r="Z5" s="108">
        <v>548</v>
      </c>
      <c r="AB5" s="109" t="str">
        <f>TEXT(Z5,"###,###")</f>
        <v>548</v>
      </c>
      <c r="AD5" s="110">
        <f t="shared" ref="AD5:AD9" si="0">Z5/Y5-1</f>
        <v>-9.1210613598673329E-2</v>
      </c>
      <c r="AF5" s="110">
        <f t="shared" ref="AF5:AF9" si="1">Z5/V5-1</f>
        <v>2.4299065420560817E-2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409</v>
      </c>
      <c r="W6" s="108">
        <v>386</v>
      </c>
      <c r="X6" s="108">
        <v>459</v>
      </c>
      <c r="Y6" s="108">
        <v>455</v>
      </c>
      <c r="Z6" s="108">
        <v>479</v>
      </c>
      <c r="AB6" s="109" t="str">
        <f>TEXT(Z6,"###,###")</f>
        <v>479</v>
      </c>
      <c r="AD6" s="110">
        <f t="shared" si="0"/>
        <v>5.2747252747252782E-2</v>
      </c>
      <c r="AF6" s="110">
        <f t="shared" si="1"/>
        <v>0.17114914425427874</v>
      </c>
    </row>
    <row r="7" spans="1:32" ht="16.5" customHeight="1" thickBot="1" x14ac:dyDescent="0.3">
      <c r="A7" s="61" t="str">
        <f>"QUICK STATS for "&amp;Z2&amp;" *"</f>
        <v>QUICK STATS for 2021-22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646</v>
      </c>
      <c r="W7" s="108">
        <v>574</v>
      </c>
      <c r="X7" s="108">
        <v>669</v>
      </c>
      <c r="Y7" s="108">
        <v>684</v>
      </c>
      <c r="Z7" s="108">
        <v>703</v>
      </c>
      <c r="AB7" s="109" t="str">
        <f>TEXT(Z7,"###,###")</f>
        <v>703</v>
      </c>
      <c r="AD7" s="110">
        <f t="shared" si="0"/>
        <v>2.7777777777777679E-2</v>
      </c>
      <c r="AF7" s="110">
        <f t="shared" si="1"/>
        <v>8.8235294117646967E-2</v>
      </c>
    </row>
    <row r="8" spans="1:32" ht="17.25" customHeight="1" x14ac:dyDescent="0.25">
      <c r="A8" s="62" t="s">
        <v>12</v>
      </c>
      <c r="B8" s="63"/>
      <c r="C8" s="29"/>
      <c r="D8" s="64" t="str">
        <f>AB4</f>
        <v>1,029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703</v>
      </c>
      <c r="P8" s="65"/>
      <c r="S8" s="107" t="s">
        <v>83</v>
      </c>
      <c r="T8" s="108"/>
      <c r="U8" s="108"/>
      <c r="V8" s="108">
        <v>31516.5</v>
      </c>
      <c r="W8" s="108">
        <v>37021.43</v>
      </c>
      <c r="X8" s="108">
        <v>36665.550000000003</v>
      </c>
      <c r="Y8" s="108">
        <v>41844</v>
      </c>
      <c r="Z8" s="108">
        <v>39713</v>
      </c>
      <c r="AB8" s="109" t="str">
        <f>TEXT(Z8,"$###,###")</f>
        <v>$39,713</v>
      </c>
      <c r="AD8" s="110">
        <f t="shared" si="0"/>
        <v>-5.0927253608641587E-2</v>
      </c>
      <c r="AF8" s="110">
        <f t="shared" si="1"/>
        <v>0.26007012199958757</v>
      </c>
    </row>
    <row r="9" spans="1:32" x14ac:dyDescent="0.25">
      <c r="A9" s="30" t="s">
        <v>14</v>
      </c>
      <c r="B9" s="69"/>
      <c r="C9" s="70"/>
      <c r="D9" s="71">
        <f>AD104</f>
        <v>60.932944606413997</v>
      </c>
      <c r="E9" s="72" t="s">
        <v>84</v>
      </c>
      <c r="F9" s="24"/>
      <c r="G9" s="73" t="s">
        <v>81</v>
      </c>
      <c r="H9" s="70"/>
      <c r="I9" s="69"/>
      <c r="J9" s="70"/>
      <c r="K9" s="69"/>
      <c r="L9" s="69"/>
      <c r="M9" s="74"/>
      <c r="N9" s="70"/>
      <c r="O9" s="71">
        <f>AD127</f>
        <v>53.911806543385488</v>
      </c>
      <c r="P9" s="72" t="s">
        <v>84</v>
      </c>
      <c r="S9" s="107" t="s">
        <v>7</v>
      </c>
      <c r="T9" s="108"/>
      <c r="U9" s="108"/>
      <c r="V9" s="108">
        <v>30653577</v>
      </c>
      <c r="W9" s="108">
        <v>28707547</v>
      </c>
      <c r="X9" s="108">
        <v>31565039</v>
      </c>
      <c r="Y9" s="108">
        <v>34260065</v>
      </c>
      <c r="Z9" s="108">
        <v>37278186</v>
      </c>
      <c r="AB9" s="109" t="str">
        <f>TEXT(Z9/1000000,"$#,###.0")&amp;" mil"</f>
        <v>$37.3 mil</v>
      </c>
      <c r="AD9" s="110">
        <f t="shared" si="0"/>
        <v>8.8094432979038517E-2</v>
      </c>
      <c r="AF9" s="110">
        <f t="shared" si="1"/>
        <v>0.21611210332810415</v>
      </c>
    </row>
    <row r="10" spans="1:32" x14ac:dyDescent="0.25">
      <c r="A10" s="30" t="s">
        <v>17</v>
      </c>
      <c r="B10" s="69"/>
      <c r="C10" s="70"/>
      <c r="D10" s="71">
        <f>AD105</f>
        <v>18.853255587949466</v>
      </c>
      <c r="E10" s="72" t="s">
        <v>84</v>
      </c>
      <c r="F10" s="24"/>
      <c r="G10" s="73" t="s">
        <v>82</v>
      </c>
      <c r="H10" s="70"/>
      <c r="I10" s="69"/>
      <c r="J10" s="70"/>
      <c r="K10" s="69"/>
      <c r="L10" s="69"/>
      <c r="M10" s="74"/>
      <c r="N10" s="70"/>
      <c r="O10" s="71">
        <f>AD128</f>
        <v>46.230440967283073</v>
      </c>
      <c r="P10" s="72" t="s">
        <v>84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85</v>
      </c>
      <c r="H11" s="77"/>
      <c r="I11" s="78"/>
      <c r="J11" s="78"/>
      <c r="K11" s="78"/>
      <c r="L11" s="78"/>
      <c r="M11" s="69"/>
      <c r="N11" s="70"/>
      <c r="O11" s="71">
        <f>T130</f>
        <v>69.559032716927447</v>
      </c>
      <c r="P11" s="72" t="s">
        <v>84</v>
      </c>
      <c r="S11" s="107" t="s">
        <v>29</v>
      </c>
      <c r="T11" s="112"/>
      <c r="U11" s="112"/>
      <c r="V11" s="112">
        <v>721</v>
      </c>
      <c r="W11" s="112">
        <v>685</v>
      </c>
      <c r="X11" s="112">
        <v>773</v>
      </c>
      <c r="Y11" s="112">
        <v>835</v>
      </c>
      <c r="Z11" s="112">
        <v>811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18.492176386913229</v>
      </c>
      <c r="P12" s="72" t="s">
        <v>84</v>
      </c>
      <c r="S12" s="107" t="s">
        <v>30</v>
      </c>
      <c r="T12" s="112"/>
      <c r="U12" s="112"/>
      <c r="V12" s="112">
        <v>223</v>
      </c>
      <c r="W12" s="112">
        <v>167</v>
      </c>
      <c r="X12" s="112">
        <v>224</v>
      </c>
      <c r="Y12" s="112">
        <v>223</v>
      </c>
      <c r="Z12" s="112">
        <v>213</v>
      </c>
    </row>
    <row r="13" spans="1:32" ht="15" customHeight="1" x14ac:dyDescent="0.25">
      <c r="A13" s="30" t="s">
        <v>19</v>
      </c>
      <c r="B13" s="70"/>
      <c r="C13" s="70"/>
      <c r="D13" s="71">
        <f>AD108</f>
        <v>14.480077745383868</v>
      </c>
      <c r="E13" s="72" t="s">
        <v>84</v>
      </c>
      <c r="F13" s="24"/>
      <c r="G13" s="142" t="s">
        <v>265</v>
      </c>
      <c r="H13" s="143"/>
      <c r="I13" s="143"/>
      <c r="J13" s="143"/>
      <c r="K13" s="143"/>
      <c r="L13" s="143"/>
      <c r="M13" s="79"/>
      <c r="N13" s="70"/>
      <c r="O13" s="71">
        <f>T132</f>
        <v>12.802275960170698</v>
      </c>
      <c r="P13" s="72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22.351797862001945</v>
      </c>
      <c r="E14" s="72" t="s">
        <v>84</v>
      </c>
      <c r="F14" s="24"/>
      <c r="G14" s="76" t="s">
        <v>94</v>
      </c>
      <c r="H14" s="69"/>
      <c r="I14" s="69"/>
      <c r="J14" s="69"/>
      <c r="K14" s="75"/>
      <c r="L14" s="70"/>
      <c r="M14" s="69"/>
      <c r="N14" s="70"/>
      <c r="O14" s="75" t="str">
        <f>AB118</f>
        <v>46.3</v>
      </c>
      <c r="P14" s="72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13.119533527696792</v>
      </c>
      <c r="E15" s="72" t="s">
        <v>84</v>
      </c>
      <c r="F15" s="24"/>
      <c r="G15" s="33" t="s">
        <v>259</v>
      </c>
      <c r="H15" s="70"/>
      <c r="I15" s="70"/>
      <c r="J15" s="70"/>
      <c r="K15" s="80"/>
      <c r="L15" s="70"/>
      <c r="M15" s="70"/>
      <c r="N15" s="70"/>
      <c r="O15" s="71">
        <f>AB38</f>
        <v>15.254237288135593</v>
      </c>
      <c r="P15" s="72" t="s">
        <v>84</v>
      </c>
      <c r="S15" s="115" t="s">
        <v>60</v>
      </c>
      <c r="T15" s="115"/>
      <c r="U15" s="116"/>
      <c r="V15" s="116">
        <v>143</v>
      </c>
      <c r="W15" s="116">
        <v>130</v>
      </c>
      <c r="X15" s="116">
        <v>171</v>
      </c>
      <c r="Y15" s="112">
        <v>177</v>
      </c>
      <c r="Z15" s="112">
        <v>163</v>
      </c>
      <c r="AB15" s="117">
        <f t="shared" ref="AB15:AB34" si="2">IF(Z15="np",0,Z15/$Z$34)</f>
        <v>0.15809893307468478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30.709426627793974</v>
      </c>
      <c r="E16" s="83" t="s">
        <v>84</v>
      </c>
      <c r="F16" s="24"/>
      <c r="G16" s="84" t="s">
        <v>260</v>
      </c>
      <c r="H16" s="35"/>
      <c r="I16" s="35"/>
      <c r="J16" s="35"/>
      <c r="K16" s="36"/>
      <c r="L16" s="35"/>
      <c r="M16" s="35"/>
      <c r="N16" s="35"/>
      <c r="O16" s="82">
        <f>AB37</f>
        <v>84.745762711864401</v>
      </c>
      <c r="P16" s="37" t="s">
        <v>84</v>
      </c>
      <c r="S16" s="115" t="s">
        <v>61</v>
      </c>
      <c r="T16" s="115"/>
      <c r="U16" s="116"/>
      <c r="V16" s="116">
        <v>20</v>
      </c>
      <c r="W16" s="116">
        <v>23</v>
      </c>
      <c r="X16" s="116">
        <v>27</v>
      </c>
      <c r="Y16" s="112">
        <v>16</v>
      </c>
      <c r="Z16" s="112">
        <v>27</v>
      </c>
      <c r="AB16" s="117">
        <f t="shared" si="2"/>
        <v>2.6188166828322017E-2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42</v>
      </c>
      <c r="W17" s="116">
        <v>31</v>
      </c>
      <c r="X17" s="116">
        <v>28</v>
      </c>
      <c r="Y17" s="112">
        <v>30</v>
      </c>
      <c r="Z17" s="112">
        <v>30</v>
      </c>
      <c r="AB17" s="117">
        <f t="shared" si="2"/>
        <v>2.9097963142580018E-2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268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63</v>
      </c>
      <c r="T18" s="115"/>
      <c r="U18" s="116"/>
      <c r="V18" s="116">
        <v>5</v>
      </c>
      <c r="W18" s="116">
        <v>5</v>
      </c>
      <c r="X18" s="116">
        <v>5</v>
      </c>
      <c r="Y18" s="112">
        <v>4</v>
      </c>
      <c r="Z18" s="112">
        <v>5</v>
      </c>
      <c r="AB18" s="117">
        <f t="shared" si="2"/>
        <v>4.849660523763337E-3</v>
      </c>
    </row>
    <row r="19" spans="1:28" x14ac:dyDescent="0.25">
      <c r="A19" s="61" t="str">
        <f>$S$1&amp;" ("&amp;$V$2&amp;" to "&amp;$Z$2&amp;")"</f>
        <v>Franklin Harbour (2017-18 to 2021-22)</v>
      </c>
      <c r="B19" s="61"/>
      <c r="C19" s="61"/>
      <c r="D19" s="61"/>
      <c r="E19" s="61"/>
      <c r="F19" s="61"/>
      <c r="G19" s="61" t="str">
        <f>$S$1&amp;" ("&amp;$V$2&amp;" to "&amp;$Z$2&amp;")"</f>
        <v>Franklin Harbour (2017-18 to 2021-22)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64</v>
      </c>
      <c r="T19" s="115"/>
      <c r="U19" s="116"/>
      <c r="V19" s="116">
        <v>61</v>
      </c>
      <c r="W19" s="116">
        <v>58</v>
      </c>
      <c r="X19" s="116">
        <v>81</v>
      </c>
      <c r="Y19" s="112">
        <v>110</v>
      </c>
      <c r="Z19" s="112">
        <v>79</v>
      </c>
      <c r="AB19" s="117">
        <f t="shared" si="2"/>
        <v>7.662463627546072E-2</v>
      </c>
    </row>
    <row r="20" spans="1:28" x14ac:dyDescent="0.25">
      <c r="S20" s="115" t="s">
        <v>65</v>
      </c>
      <c r="T20" s="115"/>
      <c r="U20" s="116"/>
      <c r="V20" s="116">
        <v>16</v>
      </c>
      <c r="W20" s="116">
        <v>23</v>
      </c>
      <c r="X20" s="116">
        <v>25</v>
      </c>
      <c r="Y20" s="112">
        <v>22</v>
      </c>
      <c r="Z20" s="112">
        <v>39</v>
      </c>
      <c r="AB20" s="117">
        <f t="shared" si="2"/>
        <v>3.7827352085354024E-2</v>
      </c>
    </row>
    <row r="21" spans="1:28" x14ac:dyDescent="0.25">
      <c r="S21" s="115" t="s">
        <v>66</v>
      </c>
      <c r="T21" s="115"/>
      <c r="U21" s="116"/>
      <c r="V21" s="116">
        <v>66</v>
      </c>
      <c r="W21" s="116">
        <v>53</v>
      </c>
      <c r="X21" s="116">
        <v>66</v>
      </c>
      <c r="Y21" s="112">
        <v>60</v>
      </c>
      <c r="Z21" s="112">
        <v>59</v>
      </c>
      <c r="AB21" s="117">
        <f t="shared" si="2"/>
        <v>5.7225994180407372E-2</v>
      </c>
    </row>
    <row r="22" spans="1:28" x14ac:dyDescent="0.25">
      <c r="S22" s="115" t="s">
        <v>67</v>
      </c>
      <c r="T22" s="115"/>
      <c r="U22" s="116"/>
      <c r="V22" s="116">
        <v>40</v>
      </c>
      <c r="W22" s="116">
        <v>43</v>
      </c>
      <c r="X22" s="116">
        <v>37</v>
      </c>
      <c r="Y22" s="112">
        <v>45</v>
      </c>
      <c r="Z22" s="112">
        <v>50</v>
      </c>
      <c r="AB22" s="117">
        <f t="shared" si="2"/>
        <v>4.8496605237633363E-2</v>
      </c>
    </row>
    <row r="23" spans="1:28" x14ac:dyDescent="0.25">
      <c r="S23" s="115" t="s">
        <v>68</v>
      </c>
      <c r="T23" s="115"/>
      <c r="U23" s="116"/>
      <c r="V23" s="116">
        <v>51</v>
      </c>
      <c r="W23" s="116">
        <v>36</v>
      </c>
      <c r="X23" s="116">
        <v>32</v>
      </c>
      <c r="Y23" s="112">
        <v>41</v>
      </c>
      <c r="Z23" s="112">
        <v>35</v>
      </c>
      <c r="AB23" s="117">
        <f t="shared" si="2"/>
        <v>3.3947623666343359E-2</v>
      </c>
    </row>
    <row r="24" spans="1:28" x14ac:dyDescent="0.25">
      <c r="S24" s="115" t="s">
        <v>69</v>
      </c>
      <c r="T24" s="115"/>
      <c r="U24" s="116"/>
      <c r="V24" s="116">
        <v>0</v>
      </c>
      <c r="W24" s="116">
        <v>0</v>
      </c>
      <c r="X24" s="116">
        <v>0</v>
      </c>
      <c r="Y24" s="112">
        <v>2</v>
      </c>
      <c r="Z24" s="112">
        <v>5</v>
      </c>
      <c r="AB24" s="117">
        <f t="shared" si="2"/>
        <v>4.849660523763337E-3</v>
      </c>
    </row>
    <row r="25" spans="1:28" x14ac:dyDescent="0.25">
      <c r="S25" s="115" t="s">
        <v>70</v>
      </c>
      <c r="T25" s="115"/>
      <c r="U25" s="116"/>
      <c r="V25" s="116">
        <v>53</v>
      </c>
      <c r="W25" s="116">
        <v>49</v>
      </c>
      <c r="X25" s="116">
        <v>52</v>
      </c>
      <c r="Y25" s="112">
        <v>71</v>
      </c>
      <c r="Z25" s="112">
        <v>86</v>
      </c>
      <c r="AB25" s="117">
        <f t="shared" si="2"/>
        <v>8.3414161008729393E-2</v>
      </c>
    </row>
    <row r="26" spans="1:28" x14ac:dyDescent="0.25">
      <c r="S26" s="115" t="s">
        <v>71</v>
      </c>
      <c r="T26" s="115"/>
      <c r="U26" s="116"/>
      <c r="V26" s="116">
        <v>19</v>
      </c>
      <c r="W26" s="116">
        <v>13</v>
      </c>
      <c r="X26" s="116">
        <v>16</v>
      </c>
      <c r="Y26" s="112">
        <v>16</v>
      </c>
      <c r="Z26" s="112">
        <v>5</v>
      </c>
      <c r="AB26" s="117">
        <f t="shared" si="2"/>
        <v>4.849660523763337E-3</v>
      </c>
    </row>
    <row r="27" spans="1:28" x14ac:dyDescent="0.25">
      <c r="S27" s="115" t="s">
        <v>72</v>
      </c>
      <c r="T27" s="115"/>
      <c r="U27" s="116"/>
      <c r="V27" s="116">
        <v>22</v>
      </c>
      <c r="W27" s="116">
        <v>19</v>
      </c>
      <c r="X27" s="116">
        <v>22</v>
      </c>
      <c r="Y27" s="112">
        <v>18</v>
      </c>
      <c r="Z27" s="112">
        <v>22</v>
      </c>
      <c r="AB27" s="117">
        <f t="shared" si="2"/>
        <v>2.133850630455868E-2</v>
      </c>
    </row>
    <row r="28" spans="1:28" x14ac:dyDescent="0.25">
      <c r="S28" s="115" t="s">
        <v>73</v>
      </c>
      <c r="T28" s="115"/>
      <c r="U28" s="116"/>
      <c r="V28" s="116">
        <v>38</v>
      </c>
      <c r="W28" s="116">
        <v>38</v>
      </c>
      <c r="X28" s="116">
        <v>41</v>
      </c>
      <c r="Y28" s="112">
        <v>58</v>
      </c>
      <c r="Z28" s="112">
        <v>46</v>
      </c>
      <c r="AB28" s="117">
        <f t="shared" si="2"/>
        <v>4.4616876818622697E-2</v>
      </c>
    </row>
    <row r="29" spans="1:28" x14ac:dyDescent="0.25">
      <c r="S29" s="115" t="s">
        <v>74</v>
      </c>
      <c r="T29" s="115"/>
      <c r="U29" s="116"/>
      <c r="V29" s="116">
        <v>33</v>
      </c>
      <c r="W29" s="116">
        <v>49</v>
      </c>
      <c r="X29" s="116">
        <v>43</v>
      </c>
      <c r="Y29" s="112">
        <v>31</v>
      </c>
      <c r="Z29" s="112">
        <v>57</v>
      </c>
      <c r="AB29" s="117">
        <f t="shared" si="2"/>
        <v>5.5286129970902036E-2</v>
      </c>
    </row>
    <row r="30" spans="1:28" x14ac:dyDescent="0.25">
      <c r="S30" s="115" t="s">
        <v>75</v>
      </c>
      <c r="T30" s="115"/>
      <c r="U30" s="116"/>
      <c r="V30" s="116">
        <v>53</v>
      </c>
      <c r="W30" s="116">
        <v>62</v>
      </c>
      <c r="X30" s="116">
        <v>65</v>
      </c>
      <c r="Y30" s="112">
        <v>67</v>
      </c>
      <c r="Z30" s="112">
        <v>61</v>
      </c>
      <c r="AB30" s="117">
        <f t="shared" si="2"/>
        <v>5.9165858389912708E-2</v>
      </c>
    </row>
    <row r="31" spans="1:28" x14ac:dyDescent="0.25">
      <c r="S31" s="115" t="s">
        <v>76</v>
      </c>
      <c r="T31" s="115"/>
      <c r="U31" s="116"/>
      <c r="V31" s="116">
        <v>79</v>
      </c>
      <c r="W31" s="116">
        <v>72</v>
      </c>
      <c r="X31" s="116">
        <v>97</v>
      </c>
      <c r="Y31" s="112">
        <v>98</v>
      </c>
      <c r="Z31" s="112">
        <v>96</v>
      </c>
      <c r="AB31" s="117">
        <f t="shared" si="2"/>
        <v>9.3113482056256067E-2</v>
      </c>
    </row>
    <row r="32" spans="1:28" ht="15.75" customHeight="1" x14ac:dyDescent="0.25">
      <c r="A32" s="61" t="str">
        <f>"Distribution of jobs per industry "&amp;"("&amp;Z2&amp;") *"</f>
        <v>Distribution of jobs per industry (2021-22)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77</v>
      </c>
      <c r="T32" s="115"/>
      <c r="U32" s="116"/>
      <c r="V32" s="116">
        <v>7</v>
      </c>
      <c r="W32" s="116">
        <v>6</v>
      </c>
      <c r="X32" s="116">
        <v>6</v>
      </c>
      <c r="Y32" s="112">
        <v>2</v>
      </c>
      <c r="Z32" s="112">
        <v>0</v>
      </c>
      <c r="AB32" s="117">
        <f t="shared" si="2"/>
        <v>0</v>
      </c>
    </row>
    <row r="33" spans="19:32" x14ac:dyDescent="0.25">
      <c r="S33" s="115" t="s">
        <v>78</v>
      </c>
      <c r="T33" s="115"/>
      <c r="U33" s="116"/>
      <c r="V33" s="116">
        <v>24</v>
      </c>
      <c r="W33" s="116">
        <v>24</v>
      </c>
      <c r="X33" s="116">
        <v>33</v>
      </c>
      <c r="Y33" s="112">
        <v>43</v>
      </c>
      <c r="Z33" s="112">
        <v>36</v>
      </c>
      <c r="AB33" s="117">
        <f t="shared" si="2"/>
        <v>3.4917555771096023E-2</v>
      </c>
    </row>
    <row r="34" spans="19:32" x14ac:dyDescent="0.25">
      <c r="S34" s="118" t="s">
        <v>53</v>
      </c>
      <c r="T34" s="118"/>
      <c r="U34" s="119"/>
      <c r="V34" s="119">
        <v>940</v>
      </c>
      <c r="W34" s="119">
        <v>845</v>
      </c>
      <c r="X34" s="119">
        <v>1002</v>
      </c>
      <c r="Y34" s="120">
        <v>1058</v>
      </c>
      <c r="Z34" s="120">
        <v>1031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538</v>
      </c>
      <c r="W37" s="112">
        <v>470</v>
      </c>
      <c r="X37" s="112">
        <v>565</v>
      </c>
      <c r="Y37" s="112">
        <v>541</v>
      </c>
      <c r="Z37" s="112">
        <v>600</v>
      </c>
      <c r="AB37" s="132">
        <f>Z37/Z40*100</f>
        <v>84.745762711864401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108</v>
      </c>
      <c r="W38" s="112">
        <v>105</v>
      </c>
      <c r="X38" s="112">
        <v>109</v>
      </c>
      <c r="Y38" s="112">
        <v>145</v>
      </c>
      <c r="Z38" s="112">
        <v>108</v>
      </c>
      <c r="AB38" s="132">
        <f>Z38/Z40*100</f>
        <v>15.254237288135593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646</v>
      </c>
      <c r="W40" s="112">
        <v>575</v>
      </c>
      <c r="X40" s="112">
        <v>674</v>
      </c>
      <c r="Y40" s="112">
        <v>686</v>
      </c>
      <c r="Z40" s="112">
        <v>708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3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9</v>
      </c>
      <c r="W45" s="112">
        <v>13</v>
      </c>
      <c r="X45" s="112">
        <v>14</v>
      </c>
      <c r="Y45" s="112">
        <v>10</v>
      </c>
      <c r="Z45" s="112">
        <v>14</v>
      </c>
    </row>
    <row r="46" spans="19:32" x14ac:dyDescent="0.25">
      <c r="S46" s="115" t="s">
        <v>38</v>
      </c>
      <c r="T46" s="115"/>
      <c r="U46" s="112"/>
      <c r="V46" s="112">
        <v>24</v>
      </c>
      <c r="W46" s="112">
        <v>21</v>
      </c>
      <c r="X46" s="112">
        <v>18</v>
      </c>
      <c r="Y46" s="112">
        <v>22</v>
      </c>
      <c r="Z46" s="112">
        <v>24</v>
      </c>
    </row>
    <row r="47" spans="19:32" x14ac:dyDescent="0.25">
      <c r="S47" s="115" t="s">
        <v>39</v>
      </c>
      <c r="T47" s="115"/>
      <c r="U47" s="112"/>
      <c r="V47" s="112">
        <v>41</v>
      </c>
      <c r="W47" s="112">
        <v>36</v>
      </c>
      <c r="X47" s="112">
        <v>47</v>
      </c>
      <c r="Y47" s="112">
        <v>26</v>
      </c>
      <c r="Z47" s="112">
        <v>36</v>
      </c>
    </row>
    <row r="48" spans="19:32" x14ac:dyDescent="0.25">
      <c r="S48" s="115" t="s">
        <v>40</v>
      </c>
      <c r="T48" s="115"/>
      <c r="U48" s="112"/>
      <c r="V48" s="112">
        <v>52</v>
      </c>
      <c r="W48" s="112">
        <v>45</v>
      </c>
      <c r="X48" s="112">
        <v>53</v>
      </c>
      <c r="Y48" s="112">
        <v>70</v>
      </c>
      <c r="Z48" s="112">
        <v>49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54</v>
      </c>
      <c r="W49" s="112">
        <v>52</v>
      </c>
      <c r="X49" s="112">
        <v>52</v>
      </c>
      <c r="Y49" s="112">
        <v>74</v>
      </c>
      <c r="Z49" s="112">
        <v>62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Franklin Harbour (2021-22)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32</v>
      </c>
      <c r="W50" s="112">
        <v>23</v>
      </c>
      <c r="X50" s="112">
        <v>31</v>
      </c>
      <c r="Y50" s="112">
        <v>35</v>
      </c>
      <c r="Z50" s="112">
        <v>30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34</v>
      </c>
      <c r="W51" s="112">
        <v>25</v>
      </c>
      <c r="X51" s="112">
        <v>37</v>
      </c>
      <c r="Y51" s="112">
        <v>48</v>
      </c>
      <c r="Z51" s="112">
        <v>39</v>
      </c>
    </row>
    <row r="52" spans="1:26" ht="15" customHeight="1" x14ac:dyDescent="0.25">
      <c r="S52" s="115" t="s">
        <v>44</v>
      </c>
      <c r="T52" s="115"/>
      <c r="U52" s="112"/>
      <c r="V52" s="112">
        <v>73</v>
      </c>
      <c r="W52" s="112">
        <v>44</v>
      </c>
      <c r="X52" s="112">
        <v>35</v>
      </c>
      <c r="Y52" s="112">
        <v>37</v>
      </c>
      <c r="Z52" s="112">
        <v>35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61</v>
      </c>
      <c r="W53" s="112">
        <v>61</v>
      </c>
      <c r="X53" s="112">
        <v>89</v>
      </c>
      <c r="Y53" s="112">
        <v>86</v>
      </c>
      <c r="Z53" s="112">
        <v>64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54</v>
      </c>
      <c r="W54" s="112">
        <v>45</v>
      </c>
      <c r="X54" s="112">
        <v>57</v>
      </c>
      <c r="Y54" s="112">
        <v>67</v>
      </c>
      <c r="Z54" s="112">
        <v>68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42</v>
      </c>
      <c r="W55" s="112">
        <v>50</v>
      </c>
      <c r="X55" s="112">
        <v>47</v>
      </c>
      <c r="Y55" s="112">
        <v>67</v>
      </c>
      <c r="Z55" s="112">
        <v>65</v>
      </c>
    </row>
    <row r="56" spans="1:26" ht="15" customHeight="1" x14ac:dyDescent="0.25">
      <c r="S56" s="115" t="s">
        <v>48</v>
      </c>
      <c r="T56" s="115"/>
      <c r="U56" s="112"/>
      <c r="V56" s="112">
        <v>36</v>
      </c>
      <c r="W56" s="112">
        <v>31</v>
      </c>
      <c r="X56" s="112">
        <v>40</v>
      </c>
      <c r="Y56" s="112">
        <v>31</v>
      </c>
      <c r="Z56" s="112">
        <v>32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7</v>
      </c>
      <c r="W57" s="112">
        <v>11</v>
      </c>
      <c r="X57" s="112">
        <v>15</v>
      </c>
      <c r="Y57" s="112">
        <v>20</v>
      </c>
      <c r="Z57" s="112">
        <v>22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12</v>
      </c>
      <c r="W58" s="112">
        <v>3</v>
      </c>
      <c r="X58" s="112">
        <v>9</v>
      </c>
      <c r="Y58" s="112">
        <v>5</v>
      </c>
      <c r="Z58" s="112">
        <v>8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0</v>
      </c>
      <c r="Y59" s="112">
        <v>0</v>
      </c>
      <c r="Z59" s="112">
        <v>0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6</v>
      </c>
      <c r="W60" s="112">
        <v>0</v>
      </c>
      <c r="X60" s="112">
        <v>0</v>
      </c>
      <c r="Y60" s="112">
        <v>2</v>
      </c>
      <c r="Z60" s="112">
        <v>0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534</v>
      </c>
      <c r="W61" s="112">
        <v>461</v>
      </c>
      <c r="X61" s="112">
        <v>547</v>
      </c>
      <c r="Y61" s="112">
        <v>603</v>
      </c>
      <c r="Z61" s="112">
        <v>551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0</v>
      </c>
      <c r="Z63" s="112">
        <v>0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3</v>
      </c>
      <c r="W64" s="112">
        <v>4</v>
      </c>
      <c r="X64" s="112">
        <v>9</v>
      </c>
      <c r="Y64" s="112">
        <v>20</v>
      </c>
      <c r="Z64" s="112">
        <v>19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Franklin Harbour (2021-22)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23</v>
      </c>
      <c r="W65" s="112">
        <v>26</v>
      </c>
      <c r="X65" s="112">
        <v>16</v>
      </c>
      <c r="Y65" s="112">
        <v>21</v>
      </c>
      <c r="Z65" s="112">
        <v>27</v>
      </c>
    </row>
    <row r="66" spans="1:26" x14ac:dyDescent="0.25">
      <c r="S66" s="115" t="s">
        <v>39</v>
      </c>
      <c r="T66" s="115"/>
      <c r="U66" s="112"/>
      <c r="V66" s="112">
        <v>22</v>
      </c>
      <c r="W66" s="112">
        <v>21</v>
      </c>
      <c r="X66" s="112">
        <v>38</v>
      </c>
      <c r="Y66" s="112">
        <v>35</v>
      </c>
      <c r="Z66" s="112">
        <v>23</v>
      </c>
    </row>
    <row r="67" spans="1:26" x14ac:dyDescent="0.25">
      <c r="S67" s="115" t="s">
        <v>40</v>
      </c>
      <c r="T67" s="115"/>
      <c r="U67" s="112"/>
      <c r="V67" s="112">
        <v>43</v>
      </c>
      <c r="W67" s="112">
        <v>34</v>
      </c>
      <c r="X67" s="112">
        <v>35</v>
      </c>
      <c r="Y67" s="112">
        <v>32</v>
      </c>
      <c r="Z67" s="112">
        <v>35</v>
      </c>
    </row>
    <row r="68" spans="1:26" x14ac:dyDescent="0.25">
      <c r="S68" s="115" t="s">
        <v>41</v>
      </c>
      <c r="T68" s="115"/>
      <c r="U68" s="112"/>
      <c r="V68" s="112">
        <v>28</v>
      </c>
      <c r="W68" s="112">
        <v>36</v>
      </c>
      <c r="X68" s="112">
        <v>43</v>
      </c>
      <c r="Y68" s="112">
        <v>53</v>
      </c>
      <c r="Z68" s="112">
        <v>53</v>
      </c>
    </row>
    <row r="69" spans="1:26" x14ac:dyDescent="0.25">
      <c r="S69" s="115" t="s">
        <v>42</v>
      </c>
      <c r="T69" s="115"/>
      <c r="U69" s="112"/>
      <c r="V69" s="112">
        <v>30</v>
      </c>
      <c r="W69" s="112">
        <v>39</v>
      </c>
      <c r="X69" s="112">
        <v>36</v>
      </c>
      <c r="Y69" s="112">
        <v>25</v>
      </c>
      <c r="Z69" s="112">
        <v>30</v>
      </c>
    </row>
    <row r="70" spans="1:26" x14ac:dyDescent="0.25">
      <c r="S70" s="115" t="s">
        <v>43</v>
      </c>
      <c r="T70" s="115"/>
      <c r="U70" s="112"/>
      <c r="V70" s="112">
        <v>34</v>
      </c>
      <c r="W70" s="112">
        <v>34</v>
      </c>
      <c r="X70" s="112">
        <v>37</v>
      </c>
      <c r="Y70" s="112">
        <v>33</v>
      </c>
      <c r="Z70" s="112">
        <v>51</v>
      </c>
    </row>
    <row r="71" spans="1:26" x14ac:dyDescent="0.25">
      <c r="S71" s="115" t="s">
        <v>44</v>
      </c>
      <c r="T71" s="115"/>
      <c r="U71" s="112"/>
      <c r="V71" s="112">
        <v>54</v>
      </c>
      <c r="W71" s="112">
        <v>39</v>
      </c>
      <c r="X71" s="112">
        <v>38</v>
      </c>
      <c r="Y71" s="112">
        <v>41</v>
      </c>
      <c r="Z71" s="112">
        <v>38</v>
      </c>
    </row>
    <row r="72" spans="1:26" x14ac:dyDescent="0.25">
      <c r="S72" s="115" t="s">
        <v>45</v>
      </c>
      <c r="T72" s="115"/>
      <c r="U72" s="112"/>
      <c r="V72" s="112">
        <v>51</v>
      </c>
      <c r="W72" s="112">
        <v>48</v>
      </c>
      <c r="X72" s="112">
        <v>58</v>
      </c>
      <c r="Y72" s="112">
        <v>56</v>
      </c>
      <c r="Z72" s="112">
        <v>60</v>
      </c>
    </row>
    <row r="73" spans="1:26" x14ac:dyDescent="0.25">
      <c r="S73" s="115" t="s">
        <v>46</v>
      </c>
      <c r="T73" s="115"/>
      <c r="U73" s="112"/>
      <c r="V73" s="112">
        <v>40</v>
      </c>
      <c r="W73" s="112">
        <v>43</v>
      </c>
      <c r="X73" s="112">
        <v>50</v>
      </c>
      <c r="Y73" s="112">
        <v>53</v>
      </c>
      <c r="Z73" s="112">
        <v>52</v>
      </c>
    </row>
    <row r="74" spans="1:26" x14ac:dyDescent="0.25">
      <c r="S74" s="115" t="s">
        <v>47</v>
      </c>
      <c r="T74" s="115"/>
      <c r="U74" s="112"/>
      <c r="V74" s="112">
        <v>42</v>
      </c>
      <c r="W74" s="112">
        <v>42</v>
      </c>
      <c r="X74" s="112">
        <v>46</v>
      </c>
      <c r="Y74" s="112">
        <v>45</v>
      </c>
      <c r="Z74" s="112">
        <v>44</v>
      </c>
    </row>
    <row r="75" spans="1:26" x14ac:dyDescent="0.25">
      <c r="S75" s="115" t="s">
        <v>48</v>
      </c>
      <c r="T75" s="115"/>
      <c r="U75" s="112"/>
      <c r="V75" s="112">
        <v>22</v>
      </c>
      <c r="W75" s="112">
        <v>18</v>
      </c>
      <c r="X75" s="112">
        <v>30</v>
      </c>
      <c r="Y75" s="112">
        <v>27</v>
      </c>
      <c r="Z75" s="112">
        <v>37</v>
      </c>
    </row>
    <row r="76" spans="1:26" x14ac:dyDescent="0.25">
      <c r="S76" s="115" t="s">
        <v>49</v>
      </c>
      <c r="T76" s="115"/>
      <c r="U76" s="112"/>
      <c r="V76" s="112">
        <v>10</v>
      </c>
      <c r="W76" s="112">
        <v>4</v>
      </c>
      <c r="X76" s="112">
        <v>12</v>
      </c>
      <c r="Y76" s="112">
        <v>9</v>
      </c>
      <c r="Z76" s="112">
        <v>9</v>
      </c>
    </row>
    <row r="77" spans="1:26" x14ac:dyDescent="0.25">
      <c r="S77" s="115" t="s">
        <v>50</v>
      </c>
      <c r="T77" s="115"/>
      <c r="U77" s="112"/>
      <c r="V77" s="112">
        <v>3</v>
      </c>
      <c r="W77" s="112">
        <v>5</v>
      </c>
      <c r="X77" s="112">
        <v>8</v>
      </c>
      <c r="Y77" s="112">
        <v>2</v>
      </c>
      <c r="Z77" s="112">
        <v>7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1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3</v>
      </c>
      <c r="W79" s="112">
        <v>0</v>
      </c>
      <c r="X79" s="112">
        <v>6</v>
      </c>
      <c r="Y79" s="112">
        <v>2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410</v>
      </c>
      <c r="W80" s="112">
        <v>389</v>
      </c>
      <c r="X80" s="112">
        <v>456</v>
      </c>
      <c r="Y80" s="112">
        <v>455</v>
      </c>
      <c r="Z80" s="112">
        <v>482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Franklin Harbour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45</v>
      </c>
      <c r="W83" s="112">
        <v>50</v>
      </c>
      <c r="X83" s="112">
        <v>40</v>
      </c>
      <c r="Y83" s="112">
        <v>41</v>
      </c>
      <c r="Z83" s="112">
        <v>41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190</v>
      </c>
      <c r="G84" s="140"/>
      <c r="H84" s="48"/>
      <c r="I84" s="48"/>
      <c r="J84" s="48"/>
      <c r="K84" s="48"/>
      <c r="L84" s="140" t="s">
        <v>0</v>
      </c>
      <c r="M84" s="140"/>
      <c r="N84" s="140" t="s">
        <v>190</v>
      </c>
      <c r="O84" s="140"/>
      <c r="S84" s="115" t="s">
        <v>57</v>
      </c>
      <c r="T84" s="115"/>
      <c r="U84" s="112"/>
      <c r="V84" s="112">
        <v>13</v>
      </c>
      <c r="W84" s="112">
        <v>11</v>
      </c>
      <c r="X84" s="112">
        <v>15</v>
      </c>
      <c r="Y84" s="112">
        <v>15</v>
      </c>
      <c r="Z84" s="112">
        <v>12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2017-18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2017-18</v>
      </c>
      <c r="O85" s="140"/>
      <c r="S85" s="115" t="s">
        <v>185</v>
      </c>
      <c r="T85" s="115"/>
      <c r="U85" s="112"/>
      <c r="V85" s="112">
        <v>47</v>
      </c>
      <c r="W85" s="112">
        <v>41</v>
      </c>
      <c r="X85" s="112">
        <v>47</v>
      </c>
      <c r="Y85" s="112">
        <v>58</v>
      </c>
      <c r="Z85" s="112">
        <v>64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1,029</v>
      </c>
      <c r="D86" s="94">
        <f t="shared" ref="D86:D91" si="4">AD4</f>
        <v>-2.7410207939508546E-2</v>
      </c>
      <c r="E86" s="95">
        <f t="shared" ref="E86:E91" si="5">AD4</f>
        <v>-2.7410207939508546E-2</v>
      </c>
      <c r="F86" s="94">
        <f t="shared" ref="F86:F91" si="6">AF4</f>
        <v>9.004237288135597E-2</v>
      </c>
      <c r="G86" s="95">
        <f t="shared" ref="G86:G91" si="7">AF4</f>
        <v>9.004237288135597E-2</v>
      </c>
      <c r="H86" s="97"/>
      <c r="I86" s="97"/>
      <c r="J86" s="139" t="str">
        <f>'State data for spotlight'!J4</f>
        <v>1,514,413</v>
      </c>
      <c r="K86" s="139"/>
      <c r="L86" s="94">
        <f>'State data for spotlight'!L4</f>
        <v>9.9608707048718825E-2</v>
      </c>
      <c r="M86" s="95">
        <f>'State data for spotlight'!L4</f>
        <v>9.9608707048718825E-2</v>
      </c>
      <c r="N86" s="94">
        <f>'State data for spotlight'!N4</f>
        <v>0.18326365128713196</v>
      </c>
      <c r="O86" s="95">
        <f>'State data for spotlight'!N4</f>
        <v>0.18326365128713196</v>
      </c>
      <c r="S86" s="115" t="s">
        <v>186</v>
      </c>
      <c r="T86" s="115"/>
      <c r="U86" s="112"/>
      <c r="V86" s="112">
        <v>11</v>
      </c>
      <c r="W86" s="112">
        <v>10</v>
      </c>
      <c r="X86" s="112">
        <v>11</v>
      </c>
      <c r="Y86" s="112">
        <v>14</v>
      </c>
      <c r="Z86" s="112">
        <v>11</v>
      </c>
    </row>
    <row r="87" spans="1:30" ht="15" customHeight="1" x14ac:dyDescent="0.25">
      <c r="A87" s="96" t="s">
        <v>4</v>
      </c>
      <c r="B87" s="49"/>
      <c r="C87" s="97" t="str">
        <f t="shared" si="3"/>
        <v>548</v>
      </c>
      <c r="D87" s="94">
        <f t="shared" si="4"/>
        <v>-9.1210613598673329E-2</v>
      </c>
      <c r="E87" s="95">
        <f t="shared" si="5"/>
        <v>-9.1210613598673329E-2</v>
      </c>
      <c r="F87" s="94">
        <f t="shared" si="6"/>
        <v>2.4299065420560817E-2</v>
      </c>
      <c r="G87" s="95">
        <f t="shared" si="7"/>
        <v>2.4299065420560817E-2</v>
      </c>
      <c r="H87" s="97"/>
      <c r="I87" s="97"/>
      <c r="J87" s="139" t="str">
        <f>'State data for spotlight'!J5</f>
        <v>761,173</v>
      </c>
      <c r="K87" s="139"/>
      <c r="L87" s="94">
        <f>'State data for spotlight'!L5</f>
        <v>8.820771036521724E-2</v>
      </c>
      <c r="M87" s="95">
        <f>'State data for spotlight'!L5</f>
        <v>8.820771036521724E-2</v>
      </c>
      <c r="N87" s="94">
        <f>'State data for spotlight'!N5</f>
        <v>0.15461673464868042</v>
      </c>
      <c r="O87" s="95">
        <f>'State data for spotlight'!N5</f>
        <v>0.15461673464868042</v>
      </c>
      <c r="S87" s="115" t="s">
        <v>187</v>
      </c>
      <c r="T87" s="115"/>
      <c r="U87" s="112"/>
      <c r="V87" s="112">
        <v>7</v>
      </c>
      <c r="W87" s="112">
        <v>7</v>
      </c>
      <c r="X87" s="112">
        <v>4</v>
      </c>
      <c r="Y87" s="112">
        <v>3</v>
      </c>
      <c r="Z87" s="112">
        <v>3</v>
      </c>
    </row>
    <row r="88" spans="1:30" ht="15" customHeight="1" x14ac:dyDescent="0.25">
      <c r="A88" s="96" t="s">
        <v>5</v>
      </c>
      <c r="B88" s="49"/>
      <c r="C88" s="97" t="str">
        <f t="shared" si="3"/>
        <v>479</v>
      </c>
      <c r="D88" s="94">
        <f t="shared" si="4"/>
        <v>5.2747252747252782E-2</v>
      </c>
      <c r="E88" s="95">
        <f t="shared" si="5"/>
        <v>5.2747252747252782E-2</v>
      </c>
      <c r="F88" s="94">
        <f t="shared" si="6"/>
        <v>0.17114914425427874</v>
      </c>
      <c r="G88" s="95">
        <f t="shared" si="7"/>
        <v>0.17114914425427874</v>
      </c>
      <c r="H88" s="97"/>
      <c r="I88" s="97"/>
      <c r="J88" s="139" t="str">
        <f>'State data for spotlight'!J6</f>
        <v>752,279</v>
      </c>
      <c r="K88" s="139"/>
      <c r="L88" s="94">
        <f>'State data for spotlight'!L6</f>
        <v>0.11150035312508311</v>
      </c>
      <c r="M88" s="95">
        <f>'State data for spotlight'!L6</f>
        <v>0.11150035312508311</v>
      </c>
      <c r="N88" s="94">
        <f>'State data for spotlight'!N6</f>
        <v>0.212174288554841</v>
      </c>
      <c r="O88" s="95">
        <f>'State data for spotlight'!N6</f>
        <v>0.212174288554841</v>
      </c>
      <c r="S88" s="115" t="s">
        <v>188</v>
      </c>
      <c r="T88" s="115"/>
      <c r="U88" s="112"/>
      <c r="V88" s="112">
        <v>7</v>
      </c>
      <c r="W88" s="112">
        <v>7</v>
      </c>
      <c r="X88" s="112">
        <v>8</v>
      </c>
      <c r="Y88" s="112">
        <v>7</v>
      </c>
      <c r="Z88" s="112">
        <v>14</v>
      </c>
    </row>
    <row r="89" spans="1:30" ht="15" customHeight="1" x14ac:dyDescent="0.25">
      <c r="A89" s="49" t="s">
        <v>6</v>
      </c>
      <c r="B89" s="49"/>
      <c r="C89" s="97" t="str">
        <f t="shared" si="3"/>
        <v>703</v>
      </c>
      <c r="D89" s="94">
        <f t="shared" si="4"/>
        <v>2.7777777777777679E-2</v>
      </c>
      <c r="E89" s="95">
        <f t="shared" si="5"/>
        <v>2.7777777777777679E-2</v>
      </c>
      <c r="F89" s="94">
        <f t="shared" si="6"/>
        <v>8.8235294117646967E-2</v>
      </c>
      <c r="G89" s="95">
        <f t="shared" si="7"/>
        <v>8.8235294117646967E-2</v>
      </c>
      <c r="H89" s="97"/>
      <c r="I89" s="97"/>
      <c r="J89" s="139" t="str">
        <f>'State data for spotlight'!J7</f>
        <v>1,001,542</v>
      </c>
      <c r="K89" s="139"/>
      <c r="L89" s="94">
        <f>'State data for spotlight'!L7</f>
        <v>4.4621130813623067E-2</v>
      </c>
      <c r="M89" s="95">
        <f>'State data for spotlight'!L7</f>
        <v>4.4621130813623067E-2</v>
      </c>
      <c r="N89" s="94">
        <f>'State data for spotlight'!N7</f>
        <v>9.6689701842120446E-2</v>
      </c>
      <c r="O89" s="95">
        <f>'State data for spotlight'!N7</f>
        <v>9.6689701842120446E-2</v>
      </c>
      <c r="S89" s="115" t="s">
        <v>189</v>
      </c>
      <c r="T89" s="115"/>
      <c r="U89" s="112"/>
      <c r="V89" s="112">
        <v>55</v>
      </c>
      <c r="W89" s="112">
        <v>57</v>
      </c>
      <c r="X89" s="112">
        <v>53</v>
      </c>
      <c r="Y89" s="112">
        <v>51</v>
      </c>
      <c r="Z89" s="112">
        <v>50</v>
      </c>
    </row>
    <row r="90" spans="1:30" ht="15" customHeight="1" x14ac:dyDescent="0.25">
      <c r="A90" s="49" t="s">
        <v>96</v>
      </c>
      <c r="B90" s="49"/>
      <c r="C90" s="97" t="str">
        <f t="shared" si="3"/>
        <v>$39,713</v>
      </c>
      <c r="D90" s="94">
        <f t="shared" si="4"/>
        <v>-5.0927253608641587E-2</v>
      </c>
      <c r="E90" s="95">
        <f t="shared" si="5"/>
        <v>-5.0927253608641587E-2</v>
      </c>
      <c r="F90" s="94">
        <f t="shared" si="6"/>
        <v>0.26007012199958757</v>
      </c>
      <c r="G90" s="95">
        <f t="shared" si="7"/>
        <v>0.26007012199958757</v>
      </c>
      <c r="H90" s="97"/>
      <c r="I90" s="97"/>
      <c r="J90" s="97"/>
      <c r="K90" s="97" t="str">
        <f>'State data for spotlight'!J8</f>
        <v>$45,481</v>
      </c>
      <c r="L90" s="94">
        <f>'State data for spotlight'!L8</f>
        <v>-7.6896036558571357E-4</v>
      </c>
      <c r="M90" s="95">
        <f>'State data for spotlight'!L8</f>
        <v>-7.6896036558571357E-4</v>
      </c>
      <c r="N90" s="94">
        <f>'State data for spotlight'!N8</f>
        <v>6.4433558502420718E-2</v>
      </c>
      <c r="O90" s="95">
        <f>'State data for spotlight'!N8</f>
        <v>6.4433558502420718E-2</v>
      </c>
      <c r="S90" s="115" t="s">
        <v>58</v>
      </c>
      <c r="T90" s="115"/>
      <c r="U90" s="112"/>
      <c r="V90" s="112">
        <v>60</v>
      </c>
      <c r="W90" s="112">
        <v>56</v>
      </c>
      <c r="X90" s="112">
        <v>65</v>
      </c>
      <c r="Y90" s="112">
        <v>65</v>
      </c>
      <c r="Z90" s="112">
        <v>67</v>
      </c>
    </row>
    <row r="91" spans="1:30" ht="15" customHeight="1" x14ac:dyDescent="0.25">
      <c r="A91" s="49" t="s">
        <v>7</v>
      </c>
      <c r="B91" s="49"/>
      <c r="C91" s="97" t="str">
        <f t="shared" si="3"/>
        <v>$37.3 mil</v>
      </c>
      <c r="D91" s="94">
        <f t="shared" si="4"/>
        <v>8.8094432979038517E-2</v>
      </c>
      <c r="E91" s="95">
        <f t="shared" si="5"/>
        <v>8.8094432979038517E-2</v>
      </c>
      <c r="F91" s="94">
        <f t="shared" si="6"/>
        <v>0.21611210332810415</v>
      </c>
      <c r="G91" s="95">
        <f t="shared" si="7"/>
        <v>0.21611210332810415</v>
      </c>
      <c r="H91" s="97"/>
      <c r="I91" s="97"/>
      <c r="J91" s="97"/>
      <c r="K91" s="97" t="str">
        <f>'State data for spotlight'!J9</f>
        <v>$63.1 bil</v>
      </c>
      <c r="L91" s="94">
        <f>'State data for spotlight'!L9</f>
        <v>8.5795971195826271E-2</v>
      </c>
      <c r="M91" s="95">
        <f>'State data for spotlight'!L9</f>
        <v>8.5795971195826271E-2</v>
      </c>
      <c r="N91" s="94">
        <f>'State data for spotlight'!N9</f>
        <v>0.25141602644572436</v>
      </c>
      <c r="O91" s="95">
        <f>'State data for spotlight'!N9</f>
        <v>0.25141602644572436</v>
      </c>
      <c r="S91" s="118" t="s">
        <v>53</v>
      </c>
      <c r="T91" s="118"/>
      <c r="U91" s="112"/>
      <c r="V91" s="112">
        <v>363</v>
      </c>
      <c r="W91" s="112">
        <v>309</v>
      </c>
      <c r="X91" s="112">
        <v>362</v>
      </c>
      <c r="Y91" s="112">
        <v>375</v>
      </c>
      <c r="Z91" s="112">
        <v>380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191</v>
      </c>
      <c r="S93" s="115" t="s">
        <v>56</v>
      </c>
      <c r="T93" s="115"/>
      <c r="U93" s="112"/>
      <c r="V93" s="112">
        <v>25</v>
      </c>
      <c r="W93" s="112">
        <v>17</v>
      </c>
      <c r="X93" s="112">
        <v>20</v>
      </c>
      <c r="Y93" s="112">
        <v>18</v>
      </c>
      <c r="Z93" s="112">
        <v>15</v>
      </c>
    </row>
    <row r="94" spans="1:30" ht="15" customHeight="1" x14ac:dyDescent="0.25">
      <c r="A94" s="135" t="s">
        <v>192</v>
      </c>
      <c r="S94" s="115" t="s">
        <v>57</v>
      </c>
      <c r="T94" s="115"/>
      <c r="U94" s="112"/>
      <c r="V94" s="112">
        <v>49</v>
      </c>
      <c r="W94" s="112">
        <v>42</v>
      </c>
      <c r="X94" s="112">
        <v>56</v>
      </c>
      <c r="Y94" s="112">
        <v>53</v>
      </c>
      <c r="Z94" s="112">
        <v>56</v>
      </c>
    </row>
    <row r="95" spans="1:30" ht="15" customHeight="1" x14ac:dyDescent="0.25">
      <c r="A95" s="136" t="s">
        <v>266</v>
      </c>
      <c r="S95" s="115" t="s">
        <v>185</v>
      </c>
      <c r="T95" s="115"/>
      <c r="U95" s="112"/>
      <c r="V95" s="112">
        <v>3</v>
      </c>
      <c r="W95" s="112">
        <v>9</v>
      </c>
      <c r="X95" s="112">
        <v>11</v>
      </c>
      <c r="Y95" s="112">
        <v>10</v>
      </c>
      <c r="Z95" s="112">
        <v>8</v>
      </c>
    </row>
    <row r="96" spans="1:30" ht="15" customHeight="1" x14ac:dyDescent="0.25">
      <c r="A96" s="134" t="s">
        <v>258</v>
      </c>
      <c r="S96" s="115" t="s">
        <v>186</v>
      </c>
      <c r="T96" s="115"/>
      <c r="U96" s="112"/>
      <c r="V96" s="112">
        <v>48</v>
      </c>
      <c r="W96" s="112">
        <v>54</v>
      </c>
      <c r="X96" s="112">
        <v>56</v>
      </c>
      <c r="Y96" s="112">
        <v>53</v>
      </c>
      <c r="Z96" s="112">
        <v>57</v>
      </c>
    </row>
    <row r="97" spans="1:32" ht="15" customHeight="1" x14ac:dyDescent="0.25">
      <c r="A97" s="136" t="s">
        <v>269</v>
      </c>
      <c r="S97" s="115" t="s">
        <v>187</v>
      </c>
      <c r="T97" s="115"/>
      <c r="U97" s="112"/>
      <c r="V97" s="112">
        <v>42</v>
      </c>
      <c r="W97" s="112">
        <v>32</v>
      </c>
      <c r="X97" s="112">
        <v>44</v>
      </c>
      <c r="Y97" s="112">
        <v>37</v>
      </c>
      <c r="Z97" s="112">
        <v>40</v>
      </c>
    </row>
    <row r="98" spans="1:32" ht="15" customHeight="1" x14ac:dyDescent="0.25">
      <c r="A98" s="136" t="s">
        <v>275</v>
      </c>
      <c r="S98" s="115" t="s">
        <v>188</v>
      </c>
      <c r="T98" s="115"/>
      <c r="U98" s="112"/>
      <c r="V98" s="112">
        <v>25</v>
      </c>
      <c r="W98" s="112">
        <v>25</v>
      </c>
      <c r="X98" s="112">
        <v>27</v>
      </c>
      <c r="Y98" s="112">
        <v>34</v>
      </c>
      <c r="Z98" s="112">
        <v>29</v>
      </c>
    </row>
    <row r="99" spans="1:32" ht="15" customHeight="1" x14ac:dyDescent="0.25">
      <c r="S99" s="115" t="s">
        <v>189</v>
      </c>
      <c r="T99" s="115"/>
      <c r="U99" s="112"/>
      <c r="V99" s="112">
        <v>7</v>
      </c>
      <c r="W99" s="112">
        <v>6</v>
      </c>
      <c r="X99" s="112">
        <v>6</v>
      </c>
      <c r="Y99" s="112">
        <v>5</v>
      </c>
      <c r="Z99" s="112">
        <v>11</v>
      </c>
    </row>
    <row r="100" spans="1:32" ht="15" customHeight="1" x14ac:dyDescent="0.25">
      <c r="S100" s="115" t="s">
        <v>58</v>
      </c>
      <c r="T100" s="115"/>
      <c r="U100" s="112"/>
      <c r="V100" s="112">
        <v>12</v>
      </c>
      <c r="W100" s="112">
        <v>21</v>
      </c>
      <c r="X100" s="112">
        <v>21</v>
      </c>
      <c r="Y100" s="112">
        <v>23</v>
      </c>
      <c r="Z100" s="112">
        <v>31</v>
      </c>
    </row>
    <row r="101" spans="1:32" x14ac:dyDescent="0.25">
      <c r="A101" s="18"/>
      <c r="S101" s="118" t="s">
        <v>53</v>
      </c>
      <c r="T101" s="118"/>
      <c r="U101" s="112"/>
      <c r="V101" s="112">
        <v>284</v>
      </c>
      <c r="W101" s="112">
        <v>265</v>
      </c>
      <c r="X101" s="112">
        <v>304</v>
      </c>
      <c r="Y101" s="112">
        <v>310</v>
      </c>
      <c r="Z101" s="112">
        <v>323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184</v>
      </c>
      <c r="W103" s="106" t="s">
        <v>193</v>
      </c>
      <c r="X103" s="106" t="s">
        <v>261</v>
      </c>
      <c r="Y103" s="106" t="s">
        <v>267</v>
      </c>
      <c r="Z103" s="106" t="s">
        <v>273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537</v>
      </c>
      <c r="W104" s="112">
        <v>556</v>
      </c>
      <c r="X104" s="112">
        <v>693</v>
      </c>
      <c r="Y104" s="112">
        <v>680</v>
      </c>
      <c r="Z104" s="112">
        <v>627</v>
      </c>
      <c r="AB104" s="109" t="str">
        <f>TEXT(Z104,"###,###")</f>
        <v>627</v>
      </c>
      <c r="AD104" s="130">
        <f>Z104/($Z$4)*100</f>
        <v>60.932944606413997</v>
      </c>
      <c r="AF104" s="109"/>
    </row>
    <row r="105" spans="1:32" x14ac:dyDescent="0.25">
      <c r="S105" s="115" t="s">
        <v>17</v>
      </c>
      <c r="T105" s="115"/>
      <c r="U105" s="112"/>
      <c r="V105" s="112">
        <v>158</v>
      </c>
      <c r="W105" s="112">
        <v>159</v>
      </c>
      <c r="X105" s="112">
        <v>180</v>
      </c>
      <c r="Y105" s="112">
        <v>173</v>
      </c>
      <c r="Z105" s="112">
        <v>194</v>
      </c>
      <c r="AB105" s="109" t="str">
        <f>TEXT(Z105,"###,###")</f>
        <v>194</v>
      </c>
      <c r="AD105" s="130">
        <f>Z105/($Z$4)*100</f>
        <v>18.853255587949466</v>
      </c>
      <c r="AF105" s="109"/>
    </row>
    <row r="106" spans="1:32" x14ac:dyDescent="0.25">
      <c r="S106" s="118" t="s">
        <v>53</v>
      </c>
      <c r="T106" s="118"/>
      <c r="U106" s="120"/>
      <c r="V106" s="120">
        <v>695</v>
      </c>
      <c r="W106" s="120">
        <v>715</v>
      </c>
      <c r="X106" s="120">
        <v>873</v>
      </c>
      <c r="Y106" s="120">
        <v>853</v>
      </c>
      <c r="Z106" s="120">
        <v>821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170</v>
      </c>
      <c r="W108" s="112">
        <v>151</v>
      </c>
      <c r="X108" s="112">
        <v>190</v>
      </c>
      <c r="Y108" s="112">
        <v>183</v>
      </c>
      <c r="Z108" s="112">
        <v>149</v>
      </c>
      <c r="AB108" s="109" t="str">
        <f>TEXT(Z108,"###,###")</f>
        <v>149</v>
      </c>
      <c r="AD108" s="130">
        <f>Z108/($Z$4)*100</f>
        <v>14.480077745383868</v>
      </c>
      <c r="AF108" s="109"/>
    </row>
    <row r="109" spans="1:32" x14ac:dyDescent="0.25">
      <c r="S109" s="115" t="s">
        <v>20</v>
      </c>
      <c r="T109" s="115"/>
      <c r="U109" s="112"/>
      <c r="V109" s="112">
        <v>191</v>
      </c>
      <c r="W109" s="112">
        <v>184</v>
      </c>
      <c r="X109" s="112">
        <v>195</v>
      </c>
      <c r="Y109" s="112">
        <v>188</v>
      </c>
      <c r="Z109" s="112">
        <v>230</v>
      </c>
      <c r="AB109" s="109" t="str">
        <f>TEXT(Z109,"###,###")</f>
        <v>230</v>
      </c>
      <c r="AD109" s="130">
        <f>Z109/($Z$4)*100</f>
        <v>22.351797862001945</v>
      </c>
      <c r="AF109" s="109"/>
    </row>
    <row r="110" spans="1:32" x14ac:dyDescent="0.25">
      <c r="S110" s="115" t="s">
        <v>21</v>
      </c>
      <c r="T110" s="115"/>
      <c r="U110" s="112"/>
      <c r="V110" s="112">
        <v>90</v>
      </c>
      <c r="W110" s="112">
        <v>105</v>
      </c>
      <c r="X110" s="112">
        <v>140</v>
      </c>
      <c r="Y110" s="112">
        <v>159</v>
      </c>
      <c r="Z110" s="112">
        <v>135</v>
      </c>
      <c r="AB110" s="109" t="str">
        <f>TEXT(Z110,"###,###")</f>
        <v>135</v>
      </c>
      <c r="AD110" s="130">
        <f>Z110/($Z$4)*100</f>
        <v>13.119533527696792</v>
      </c>
      <c r="AF110" s="109"/>
    </row>
    <row r="111" spans="1:32" x14ac:dyDescent="0.25">
      <c r="S111" s="115" t="s">
        <v>22</v>
      </c>
      <c r="T111" s="115"/>
      <c r="U111" s="112"/>
      <c r="V111" s="112">
        <v>234</v>
      </c>
      <c r="W111" s="112">
        <v>236</v>
      </c>
      <c r="X111" s="112">
        <v>260</v>
      </c>
      <c r="Y111" s="112">
        <v>323</v>
      </c>
      <c r="Z111" s="112">
        <v>316</v>
      </c>
      <c r="AB111" s="109" t="str">
        <f>TEXT(Z111,"###,###")</f>
        <v>316</v>
      </c>
      <c r="AD111" s="130">
        <f>Z111/($Z$4)*100</f>
        <v>30.709426627793974</v>
      </c>
      <c r="AF111" s="109"/>
    </row>
    <row r="112" spans="1:32" x14ac:dyDescent="0.25">
      <c r="S112" s="118" t="s">
        <v>53</v>
      </c>
      <c r="T112" s="118"/>
      <c r="U112" s="112"/>
      <c r="V112" s="112">
        <v>945</v>
      </c>
      <c r="W112" s="112">
        <v>848</v>
      </c>
      <c r="X112" s="112">
        <v>1000</v>
      </c>
      <c r="Y112" s="112">
        <v>1058</v>
      </c>
      <c r="Z112" s="112">
        <v>1029</v>
      </c>
    </row>
    <row r="113" spans="19:32" x14ac:dyDescent="0.25">
      <c r="AB113" s="125" t="s">
        <v>24</v>
      </c>
      <c r="AC113" s="106"/>
      <c r="AD113" s="106" t="s">
        <v>182</v>
      </c>
      <c r="AF113" s="106" t="s">
        <v>183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45.98</v>
      </c>
      <c r="W118" s="131">
        <v>44.51</v>
      </c>
      <c r="X118" s="131">
        <v>46.28</v>
      </c>
      <c r="Y118" s="131">
        <v>46.13</v>
      </c>
      <c r="Z118" s="131">
        <v>46.33</v>
      </c>
      <c r="AB118" s="109" t="str">
        <f>TEXT(Z118,"##.0")</f>
        <v>46.3</v>
      </c>
    </row>
    <row r="120" spans="19:32" x14ac:dyDescent="0.25">
      <c r="S120" s="101" t="s">
        <v>98</v>
      </c>
      <c r="T120" s="112"/>
      <c r="U120" s="112"/>
      <c r="V120" s="112">
        <v>421</v>
      </c>
      <c r="W120" s="112">
        <v>410</v>
      </c>
      <c r="X120" s="112">
        <v>442</v>
      </c>
      <c r="Y120" s="112">
        <v>463</v>
      </c>
      <c r="Z120" s="112">
        <v>489</v>
      </c>
      <c r="AB120" s="109" t="str">
        <f>TEXT(Z120,"###,###")</f>
        <v>489</v>
      </c>
    </row>
    <row r="121" spans="19:32" x14ac:dyDescent="0.25">
      <c r="S121" s="101" t="s">
        <v>99</v>
      </c>
      <c r="T121" s="112"/>
      <c r="U121" s="112"/>
      <c r="V121" s="112">
        <v>130</v>
      </c>
      <c r="W121" s="112">
        <v>84</v>
      </c>
      <c r="X121" s="112">
        <v>134</v>
      </c>
      <c r="Y121" s="112">
        <v>125</v>
      </c>
      <c r="Z121" s="112">
        <v>130</v>
      </c>
      <c r="AB121" s="109" t="str">
        <f>TEXT(Z121,"###,###")</f>
        <v>130</v>
      </c>
    </row>
    <row r="122" spans="19:32" x14ac:dyDescent="0.25">
      <c r="S122" s="101" t="s">
        <v>100</v>
      </c>
      <c r="T122" s="112"/>
      <c r="U122" s="112"/>
      <c r="V122" s="112">
        <v>95</v>
      </c>
      <c r="W122" s="112">
        <v>78</v>
      </c>
      <c r="X122" s="112">
        <v>96</v>
      </c>
      <c r="Y122" s="112">
        <v>98</v>
      </c>
      <c r="Z122" s="112">
        <v>90</v>
      </c>
      <c r="AB122" s="109" t="str">
        <f>TEXT(Z122,"###,###")</f>
        <v>90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516</v>
      </c>
      <c r="W124" s="112">
        <v>488</v>
      </c>
      <c r="X124" s="112">
        <v>538</v>
      </c>
      <c r="Y124" s="112">
        <v>561</v>
      </c>
      <c r="Z124" s="112">
        <v>579</v>
      </c>
      <c r="AB124" s="109" t="str">
        <f>TEXT(Z124,"###,###")</f>
        <v>579</v>
      </c>
      <c r="AD124" s="127">
        <f>Z124/$Z$7*100</f>
        <v>82.361308677098151</v>
      </c>
    </row>
    <row r="125" spans="19:32" x14ac:dyDescent="0.25">
      <c r="S125" s="101" t="s">
        <v>102</v>
      </c>
      <c r="T125" s="112"/>
      <c r="U125" s="112"/>
      <c r="V125" s="112">
        <v>225</v>
      </c>
      <c r="W125" s="112">
        <v>162</v>
      </c>
      <c r="X125" s="112">
        <v>230</v>
      </c>
      <c r="Y125" s="112">
        <v>223</v>
      </c>
      <c r="Z125" s="112">
        <v>220</v>
      </c>
      <c r="AB125" s="109" t="str">
        <f>TEXT(Z125,"###,###")</f>
        <v>220</v>
      </c>
      <c r="AD125" s="127">
        <f>Z125/$Z$7*100</f>
        <v>31.294452347083929</v>
      </c>
    </row>
    <row r="127" spans="19:32" x14ac:dyDescent="0.25">
      <c r="S127" s="101" t="s">
        <v>103</v>
      </c>
      <c r="T127" s="112"/>
      <c r="U127" s="112"/>
      <c r="V127" s="112">
        <v>360</v>
      </c>
      <c r="W127" s="112">
        <v>306</v>
      </c>
      <c r="X127" s="112">
        <v>366</v>
      </c>
      <c r="Y127" s="112">
        <v>375</v>
      </c>
      <c r="Z127" s="112">
        <v>379</v>
      </c>
      <c r="AB127" s="109" t="str">
        <f>TEXT(Z127,"###,###")</f>
        <v>379</v>
      </c>
      <c r="AD127" s="127">
        <f>Z127/$Z$7*100</f>
        <v>53.911806543385488</v>
      </c>
    </row>
    <row r="128" spans="19:32" x14ac:dyDescent="0.25">
      <c r="S128" s="101" t="s">
        <v>104</v>
      </c>
      <c r="T128" s="112"/>
      <c r="U128" s="112"/>
      <c r="V128" s="112">
        <v>286</v>
      </c>
      <c r="W128" s="112">
        <v>262</v>
      </c>
      <c r="X128" s="112">
        <v>308</v>
      </c>
      <c r="Y128" s="112">
        <v>314</v>
      </c>
      <c r="Z128" s="112">
        <v>325</v>
      </c>
      <c r="AB128" s="109" t="str">
        <f>TEXT(Z128,"###,###")</f>
        <v>325</v>
      </c>
      <c r="AD128" s="127">
        <f>Z128/$Z$7*100</f>
        <v>46.230440967283073</v>
      </c>
    </row>
    <row r="130" spans="19:20" x14ac:dyDescent="0.25">
      <c r="S130" s="101" t="s">
        <v>262</v>
      </c>
      <c r="T130" s="127">
        <v>69.559032716927447</v>
      </c>
    </row>
    <row r="131" spans="19:20" x14ac:dyDescent="0.25">
      <c r="S131" s="101" t="s">
        <v>263</v>
      </c>
      <c r="T131" s="127">
        <v>18.492176386913229</v>
      </c>
    </row>
    <row r="132" spans="19:20" x14ac:dyDescent="0.25">
      <c r="S132" s="101" t="s">
        <v>264</v>
      </c>
      <c r="T132" s="127">
        <v>12.802275960170698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CEB7E7F-E13F-41FF-9856-C46D693C742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5A66BE10-936F-4261-AA57-C0B47DE4AC4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490AB713-8D2E-48C2-885D-999C73F5A51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7D6C2B94-C678-4905-896D-08E44C7AB19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192BD0-E0C5-4CBA-B866-75FB8DF18902}">
  <sheetPr codeName="Sheet84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126</v>
      </c>
      <c r="T1" s="99"/>
      <c r="U1" s="99"/>
      <c r="V1" s="99"/>
      <c r="W1" s="99"/>
      <c r="X1" s="99"/>
      <c r="Y1" s="100" t="s">
        <v>127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184</v>
      </c>
      <c r="W2" s="103" t="s">
        <v>193</v>
      </c>
      <c r="X2" s="103" t="s">
        <v>261</v>
      </c>
      <c r="Y2" s="103" t="s">
        <v>267</v>
      </c>
      <c r="Z2" s="103" t="s">
        <v>273</v>
      </c>
      <c r="AB2" s="141" t="str">
        <f>$Z$2</f>
        <v>2021-22</v>
      </c>
      <c r="AC2" s="141"/>
      <c r="AD2" s="141"/>
      <c r="AE2" s="141"/>
      <c r="AF2" s="141"/>
    </row>
    <row r="3" spans="1:32" ht="15" customHeight="1" x14ac:dyDescent="0.25">
      <c r="A3" s="58" t="s">
        <v>272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126</v>
      </c>
      <c r="Y3" s="105" t="s">
        <v>127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10.20 Gawler, South Australia,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16876</v>
      </c>
      <c r="W4" s="108">
        <v>17197</v>
      </c>
      <c r="X4" s="108">
        <v>17425</v>
      </c>
      <c r="Y4" s="108">
        <v>18075</v>
      </c>
      <c r="Z4" s="108">
        <v>20113</v>
      </c>
      <c r="AB4" s="109" t="str">
        <f>TEXT(Z4,"###,###")</f>
        <v>20,113</v>
      </c>
      <c r="AD4" s="110">
        <f>Z4/Y4-1</f>
        <v>0.11275242047026279</v>
      </c>
      <c r="AF4" s="110">
        <f>Z4/V4-1</f>
        <v>0.19181085565299827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8601</v>
      </c>
      <c r="W5" s="108">
        <v>8636</v>
      </c>
      <c r="X5" s="108">
        <v>8836</v>
      </c>
      <c r="Y5" s="108">
        <v>8983</v>
      </c>
      <c r="Z5" s="108">
        <v>9980</v>
      </c>
      <c r="AB5" s="109" t="str">
        <f>TEXT(Z5,"###,###")</f>
        <v>9,980</v>
      </c>
      <c r="AD5" s="110">
        <f t="shared" ref="AD5:AD9" si="0">Z5/Y5-1</f>
        <v>0.1109874206835133</v>
      </c>
      <c r="AF5" s="110">
        <f t="shared" ref="AF5:AF9" si="1">Z5/V5-1</f>
        <v>0.16033019416346939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8274</v>
      </c>
      <c r="W6" s="108">
        <v>8562</v>
      </c>
      <c r="X6" s="108">
        <v>8588</v>
      </c>
      <c r="Y6" s="108">
        <v>9075</v>
      </c>
      <c r="Z6" s="108">
        <v>10116</v>
      </c>
      <c r="AB6" s="109" t="str">
        <f>TEXT(Z6,"###,###")</f>
        <v>10,116</v>
      </c>
      <c r="AD6" s="110">
        <f t="shared" si="0"/>
        <v>0.1147107438016528</v>
      </c>
      <c r="AF6" s="110">
        <f t="shared" si="1"/>
        <v>0.22262509064539526</v>
      </c>
    </row>
    <row r="7" spans="1:32" ht="16.5" customHeight="1" thickBot="1" x14ac:dyDescent="0.3">
      <c r="A7" s="61" t="str">
        <f>"QUICK STATS for "&amp;Z2&amp;" *"</f>
        <v>QUICK STATS for 2021-22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12425</v>
      </c>
      <c r="W7" s="108">
        <v>12617</v>
      </c>
      <c r="X7" s="108">
        <v>12922</v>
      </c>
      <c r="Y7" s="108">
        <v>13086</v>
      </c>
      <c r="Z7" s="108">
        <v>13869</v>
      </c>
      <c r="AB7" s="109" t="str">
        <f>TEXT(Z7,"###,###")</f>
        <v>13,869</v>
      </c>
      <c r="AD7" s="110">
        <f t="shared" si="0"/>
        <v>5.9834938101788193E-2</v>
      </c>
      <c r="AF7" s="110">
        <f t="shared" si="1"/>
        <v>0.11621730382293771</v>
      </c>
    </row>
    <row r="8" spans="1:32" ht="17.25" customHeight="1" x14ac:dyDescent="0.25">
      <c r="A8" s="62" t="s">
        <v>12</v>
      </c>
      <c r="B8" s="63"/>
      <c r="C8" s="29"/>
      <c r="D8" s="64" t="str">
        <f>AB4</f>
        <v>20,113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13,869</v>
      </c>
      <c r="P8" s="65"/>
      <c r="S8" s="107" t="s">
        <v>83</v>
      </c>
      <c r="T8" s="108"/>
      <c r="U8" s="108"/>
      <c r="V8" s="108">
        <v>45130.77</v>
      </c>
      <c r="W8" s="108">
        <v>46134.48</v>
      </c>
      <c r="X8" s="108">
        <v>46552.46</v>
      </c>
      <c r="Y8" s="108">
        <v>48009.58</v>
      </c>
      <c r="Z8" s="108">
        <v>48824.12</v>
      </c>
      <c r="AB8" s="109" t="str">
        <f>TEXT(Z8,"$###,###")</f>
        <v>$48,824</v>
      </c>
      <c r="AD8" s="110">
        <f t="shared" si="0"/>
        <v>1.6966197163149621E-2</v>
      </c>
      <c r="AF8" s="110">
        <f t="shared" si="1"/>
        <v>8.1836627205784662E-2</v>
      </c>
    </row>
    <row r="9" spans="1:32" x14ac:dyDescent="0.25">
      <c r="A9" s="30" t="s">
        <v>14</v>
      </c>
      <c r="B9" s="69"/>
      <c r="C9" s="70"/>
      <c r="D9" s="71">
        <f>AD104</f>
        <v>77.487197335056919</v>
      </c>
      <c r="E9" s="72" t="s">
        <v>84</v>
      </c>
      <c r="F9" s="24"/>
      <c r="G9" s="73" t="s">
        <v>81</v>
      </c>
      <c r="H9" s="70"/>
      <c r="I9" s="69"/>
      <c r="J9" s="70"/>
      <c r="K9" s="69"/>
      <c r="L9" s="69"/>
      <c r="M9" s="74"/>
      <c r="N9" s="70"/>
      <c r="O9" s="71">
        <f>AD127</f>
        <v>50.392962722618797</v>
      </c>
      <c r="P9" s="72" t="s">
        <v>84</v>
      </c>
      <c r="S9" s="107" t="s">
        <v>7</v>
      </c>
      <c r="T9" s="108"/>
      <c r="U9" s="108"/>
      <c r="V9" s="108">
        <v>667692515</v>
      </c>
      <c r="W9" s="108">
        <v>690584240</v>
      </c>
      <c r="X9" s="108">
        <v>724293814</v>
      </c>
      <c r="Y9" s="108">
        <v>756755440</v>
      </c>
      <c r="Z9" s="108">
        <v>835153280</v>
      </c>
      <c r="AB9" s="109" t="str">
        <f>TEXT(Z9/1000000,"$#,###.0")&amp;" mil"</f>
        <v>$835.2 mil</v>
      </c>
      <c r="AD9" s="110">
        <f t="shared" si="0"/>
        <v>0.10359732597363291</v>
      </c>
      <c r="AF9" s="110">
        <f t="shared" si="1"/>
        <v>0.25080521533179079</v>
      </c>
    </row>
    <row r="10" spans="1:32" x14ac:dyDescent="0.25">
      <c r="A10" s="30" t="s">
        <v>17</v>
      </c>
      <c r="B10" s="69"/>
      <c r="C10" s="70"/>
      <c r="D10" s="71">
        <f>AD105</f>
        <v>16.884601998707303</v>
      </c>
      <c r="E10" s="72" t="s">
        <v>84</v>
      </c>
      <c r="F10" s="24"/>
      <c r="G10" s="73" t="s">
        <v>82</v>
      </c>
      <c r="H10" s="70"/>
      <c r="I10" s="69"/>
      <c r="J10" s="70"/>
      <c r="K10" s="69"/>
      <c r="L10" s="69"/>
      <c r="M10" s="74"/>
      <c r="N10" s="70"/>
      <c r="O10" s="71">
        <f>AD128</f>
        <v>49.513303049967554</v>
      </c>
      <c r="P10" s="72" t="s">
        <v>84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85</v>
      </c>
      <c r="H11" s="77"/>
      <c r="I11" s="78"/>
      <c r="J11" s="78"/>
      <c r="K11" s="78"/>
      <c r="L11" s="78"/>
      <c r="M11" s="69"/>
      <c r="N11" s="70"/>
      <c r="O11" s="71">
        <f>T130</f>
        <v>87.605451005840365</v>
      </c>
      <c r="P11" s="72" t="s">
        <v>84</v>
      </c>
      <c r="S11" s="107" t="s">
        <v>29</v>
      </c>
      <c r="T11" s="112"/>
      <c r="U11" s="112"/>
      <c r="V11" s="112">
        <v>15403</v>
      </c>
      <c r="W11" s="112">
        <v>15719</v>
      </c>
      <c r="X11" s="112">
        <v>15913</v>
      </c>
      <c r="Y11" s="112">
        <v>16499</v>
      </c>
      <c r="Z11" s="112">
        <v>18392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6.1143557574446605</v>
      </c>
      <c r="P12" s="72" t="s">
        <v>84</v>
      </c>
      <c r="S12" s="107" t="s">
        <v>30</v>
      </c>
      <c r="T12" s="112"/>
      <c r="U12" s="112"/>
      <c r="V12" s="112">
        <v>1475</v>
      </c>
      <c r="W12" s="112">
        <v>1481</v>
      </c>
      <c r="X12" s="112">
        <v>1506</v>
      </c>
      <c r="Y12" s="112">
        <v>1576</v>
      </c>
      <c r="Z12" s="112">
        <v>1716</v>
      </c>
    </row>
    <row r="13" spans="1:32" ht="15" customHeight="1" x14ac:dyDescent="0.25">
      <c r="A13" s="30" t="s">
        <v>19</v>
      </c>
      <c r="B13" s="70"/>
      <c r="C13" s="70"/>
      <c r="D13" s="71">
        <f>AD108</f>
        <v>11.112215979714613</v>
      </c>
      <c r="E13" s="72" t="s">
        <v>84</v>
      </c>
      <c r="F13" s="24"/>
      <c r="G13" s="142" t="s">
        <v>265</v>
      </c>
      <c r="H13" s="143"/>
      <c r="I13" s="143"/>
      <c r="J13" s="143"/>
      <c r="K13" s="143"/>
      <c r="L13" s="143"/>
      <c r="M13" s="79"/>
      <c r="N13" s="70"/>
      <c r="O13" s="71">
        <f>T132</f>
        <v>6.2801932367149762</v>
      </c>
      <c r="P13" s="72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13.468900710982945</v>
      </c>
      <c r="E14" s="72" t="s">
        <v>84</v>
      </c>
      <c r="F14" s="24"/>
      <c r="G14" s="76" t="s">
        <v>94</v>
      </c>
      <c r="H14" s="69"/>
      <c r="I14" s="69"/>
      <c r="J14" s="69"/>
      <c r="K14" s="75"/>
      <c r="L14" s="70"/>
      <c r="M14" s="69"/>
      <c r="N14" s="70"/>
      <c r="O14" s="75" t="str">
        <f>AB118</f>
        <v>41.2</v>
      </c>
      <c r="P14" s="72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23.581763038830609</v>
      </c>
      <c r="E15" s="72" t="s">
        <v>84</v>
      </c>
      <c r="F15" s="24"/>
      <c r="G15" s="33" t="s">
        <v>259</v>
      </c>
      <c r="H15" s="70"/>
      <c r="I15" s="70"/>
      <c r="J15" s="70"/>
      <c r="K15" s="80"/>
      <c r="L15" s="70"/>
      <c r="M15" s="70"/>
      <c r="N15" s="70"/>
      <c r="O15" s="71">
        <f>AB38</f>
        <v>17.644937986732046</v>
      </c>
      <c r="P15" s="72" t="s">
        <v>84</v>
      </c>
      <c r="S15" s="115" t="s">
        <v>60</v>
      </c>
      <c r="T15" s="115"/>
      <c r="U15" s="116"/>
      <c r="V15" s="116">
        <v>332</v>
      </c>
      <c r="W15" s="116">
        <v>306</v>
      </c>
      <c r="X15" s="116">
        <v>325</v>
      </c>
      <c r="Y15" s="112">
        <v>360</v>
      </c>
      <c r="Z15" s="112">
        <v>404</v>
      </c>
      <c r="AB15" s="117">
        <f t="shared" ref="AB15:AB34" si="2">IF(Z15="np",0,Z15/$Z$34)</f>
        <v>2.0088508776291581E-2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46.228807239099091</v>
      </c>
      <c r="E16" s="83" t="s">
        <v>84</v>
      </c>
      <c r="F16" s="24"/>
      <c r="G16" s="84" t="s">
        <v>260</v>
      </c>
      <c r="H16" s="35"/>
      <c r="I16" s="35"/>
      <c r="J16" s="35"/>
      <c r="K16" s="36"/>
      <c r="L16" s="35"/>
      <c r="M16" s="35"/>
      <c r="N16" s="35"/>
      <c r="O16" s="82">
        <f>AB37</f>
        <v>82.355062013267954</v>
      </c>
      <c r="P16" s="37" t="s">
        <v>84</v>
      </c>
      <c r="S16" s="115" t="s">
        <v>61</v>
      </c>
      <c r="T16" s="115"/>
      <c r="U16" s="116"/>
      <c r="V16" s="116">
        <v>120</v>
      </c>
      <c r="W16" s="116">
        <v>126</v>
      </c>
      <c r="X16" s="116">
        <v>126</v>
      </c>
      <c r="Y16" s="112">
        <v>118</v>
      </c>
      <c r="Z16" s="112">
        <v>161</v>
      </c>
      <c r="AB16" s="117">
        <f t="shared" si="2"/>
        <v>8.005569091541943E-3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1363</v>
      </c>
      <c r="W17" s="116">
        <v>1401</v>
      </c>
      <c r="X17" s="116">
        <v>1361</v>
      </c>
      <c r="Y17" s="112">
        <v>1423</v>
      </c>
      <c r="Z17" s="112">
        <v>1539</v>
      </c>
      <c r="AB17" s="117">
        <f t="shared" si="2"/>
        <v>7.6525284670081045E-2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268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63</v>
      </c>
      <c r="T18" s="115"/>
      <c r="U18" s="116"/>
      <c r="V18" s="116">
        <v>114</v>
      </c>
      <c r="W18" s="116">
        <v>123</v>
      </c>
      <c r="X18" s="116">
        <v>99</v>
      </c>
      <c r="Y18" s="112">
        <v>119</v>
      </c>
      <c r="Z18" s="112">
        <v>134</v>
      </c>
      <c r="AB18" s="117">
        <f t="shared" si="2"/>
        <v>6.663020237680871E-3</v>
      </c>
    </row>
    <row r="19" spans="1:28" x14ac:dyDescent="0.25">
      <c r="A19" s="61" t="str">
        <f>$S$1&amp;" ("&amp;$V$2&amp;" to "&amp;$Z$2&amp;")"</f>
        <v>Gawler (2017-18 to 2021-22)</v>
      </c>
      <c r="B19" s="61"/>
      <c r="C19" s="61"/>
      <c r="D19" s="61"/>
      <c r="E19" s="61"/>
      <c r="F19" s="61"/>
      <c r="G19" s="61" t="str">
        <f>$S$1&amp;" ("&amp;$V$2&amp;" to "&amp;$Z$2&amp;")"</f>
        <v>Gawler (2017-18 to 2021-22)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64</v>
      </c>
      <c r="T19" s="115"/>
      <c r="U19" s="116"/>
      <c r="V19" s="116">
        <v>1336</v>
      </c>
      <c r="W19" s="116">
        <v>1330</v>
      </c>
      <c r="X19" s="116">
        <v>1401</v>
      </c>
      <c r="Y19" s="112">
        <v>1433</v>
      </c>
      <c r="Z19" s="112">
        <v>1576</v>
      </c>
      <c r="AB19" s="117">
        <f t="shared" si="2"/>
        <v>7.8365073840186969E-2</v>
      </c>
    </row>
    <row r="20" spans="1:28" x14ac:dyDescent="0.25">
      <c r="S20" s="115" t="s">
        <v>65</v>
      </c>
      <c r="T20" s="115"/>
      <c r="U20" s="116"/>
      <c r="V20" s="116">
        <v>705</v>
      </c>
      <c r="W20" s="116">
        <v>626</v>
      </c>
      <c r="X20" s="116">
        <v>618</v>
      </c>
      <c r="Y20" s="112">
        <v>689</v>
      </c>
      <c r="Z20" s="112">
        <v>716</v>
      </c>
      <c r="AB20" s="117">
        <f t="shared" si="2"/>
        <v>3.5602406643130628E-2</v>
      </c>
    </row>
    <row r="21" spans="1:28" x14ac:dyDescent="0.25">
      <c r="S21" s="115" t="s">
        <v>66</v>
      </c>
      <c r="T21" s="115"/>
      <c r="U21" s="116"/>
      <c r="V21" s="116">
        <v>1743</v>
      </c>
      <c r="W21" s="116">
        <v>1749</v>
      </c>
      <c r="X21" s="116">
        <v>1795</v>
      </c>
      <c r="Y21" s="112">
        <v>1866</v>
      </c>
      <c r="Z21" s="112">
        <v>2063</v>
      </c>
      <c r="AB21" s="117">
        <f t="shared" si="2"/>
        <v>0.10258067724131073</v>
      </c>
    </row>
    <row r="22" spans="1:28" x14ac:dyDescent="0.25">
      <c r="S22" s="115" t="s">
        <v>67</v>
      </c>
      <c r="T22" s="115"/>
      <c r="U22" s="116"/>
      <c r="V22" s="116">
        <v>911</v>
      </c>
      <c r="W22" s="116">
        <v>938</v>
      </c>
      <c r="X22" s="116">
        <v>1005</v>
      </c>
      <c r="Y22" s="112">
        <v>1123</v>
      </c>
      <c r="Z22" s="112">
        <v>1300</v>
      </c>
      <c r="AB22" s="117">
        <f t="shared" si="2"/>
        <v>6.4641241111829353E-2</v>
      </c>
    </row>
    <row r="23" spans="1:28" x14ac:dyDescent="0.25">
      <c r="S23" s="115" t="s">
        <v>68</v>
      </c>
      <c r="T23" s="115"/>
      <c r="U23" s="116"/>
      <c r="V23" s="116">
        <v>772</v>
      </c>
      <c r="W23" s="116">
        <v>776</v>
      </c>
      <c r="X23" s="116">
        <v>749</v>
      </c>
      <c r="Y23" s="112">
        <v>795</v>
      </c>
      <c r="Z23" s="112">
        <v>861</v>
      </c>
      <c r="AB23" s="117">
        <f t="shared" si="2"/>
        <v>4.2812391228680823E-2</v>
      </c>
    </row>
    <row r="24" spans="1:28" x14ac:dyDescent="0.25">
      <c r="S24" s="115" t="s">
        <v>69</v>
      </c>
      <c r="T24" s="115"/>
      <c r="U24" s="116"/>
      <c r="V24" s="116">
        <v>84</v>
      </c>
      <c r="W24" s="116">
        <v>118</v>
      </c>
      <c r="X24" s="116">
        <v>104</v>
      </c>
      <c r="Y24" s="112">
        <v>97</v>
      </c>
      <c r="Z24" s="112">
        <v>109</v>
      </c>
      <c r="AB24" s="117">
        <f t="shared" si="2"/>
        <v>5.4199194470687688E-3</v>
      </c>
    </row>
    <row r="25" spans="1:28" x14ac:dyDescent="0.25">
      <c r="S25" s="115" t="s">
        <v>70</v>
      </c>
      <c r="T25" s="115"/>
      <c r="U25" s="116"/>
      <c r="V25" s="116">
        <v>493</v>
      </c>
      <c r="W25" s="116">
        <v>467</v>
      </c>
      <c r="X25" s="116">
        <v>538</v>
      </c>
      <c r="Y25" s="112">
        <v>548</v>
      </c>
      <c r="Z25" s="112">
        <v>611</v>
      </c>
      <c r="AB25" s="117">
        <f t="shared" si="2"/>
        <v>3.0381383322559793E-2</v>
      </c>
    </row>
    <row r="26" spans="1:28" x14ac:dyDescent="0.25">
      <c r="S26" s="115" t="s">
        <v>71</v>
      </c>
      <c r="T26" s="115"/>
      <c r="U26" s="116"/>
      <c r="V26" s="116">
        <v>291</v>
      </c>
      <c r="W26" s="116">
        <v>301</v>
      </c>
      <c r="X26" s="116">
        <v>267</v>
      </c>
      <c r="Y26" s="112">
        <v>321</v>
      </c>
      <c r="Z26" s="112">
        <v>338</v>
      </c>
      <c r="AB26" s="117">
        <f t="shared" si="2"/>
        <v>1.680672268907563E-2</v>
      </c>
    </row>
    <row r="27" spans="1:28" x14ac:dyDescent="0.25">
      <c r="S27" s="115" t="s">
        <v>72</v>
      </c>
      <c r="T27" s="115"/>
      <c r="U27" s="116"/>
      <c r="V27" s="116">
        <v>792</v>
      </c>
      <c r="W27" s="116">
        <v>875</v>
      </c>
      <c r="X27" s="116">
        <v>892</v>
      </c>
      <c r="Y27" s="112">
        <v>932</v>
      </c>
      <c r="Z27" s="112">
        <v>1089</v>
      </c>
      <c r="AB27" s="117">
        <f t="shared" si="2"/>
        <v>5.4149470439063201E-2</v>
      </c>
    </row>
    <row r="28" spans="1:28" x14ac:dyDescent="0.25">
      <c r="S28" s="115" t="s">
        <v>73</v>
      </c>
      <c r="T28" s="115"/>
      <c r="U28" s="116"/>
      <c r="V28" s="116">
        <v>1551</v>
      </c>
      <c r="W28" s="116">
        <v>1628</v>
      </c>
      <c r="X28" s="116">
        <v>1720</v>
      </c>
      <c r="Y28" s="112">
        <v>1632</v>
      </c>
      <c r="Z28" s="112">
        <v>1830</v>
      </c>
      <c r="AB28" s="117">
        <f t="shared" si="2"/>
        <v>9.0994977872805929E-2</v>
      </c>
    </row>
    <row r="29" spans="1:28" x14ac:dyDescent="0.25">
      <c r="S29" s="115" t="s">
        <v>74</v>
      </c>
      <c r="T29" s="115"/>
      <c r="U29" s="116"/>
      <c r="V29" s="116">
        <v>1166</v>
      </c>
      <c r="W29" s="116">
        <v>1258</v>
      </c>
      <c r="X29" s="116">
        <v>1157</v>
      </c>
      <c r="Y29" s="112">
        <v>1109</v>
      </c>
      <c r="Z29" s="112">
        <v>1446</v>
      </c>
      <c r="AB29" s="117">
        <f t="shared" si="2"/>
        <v>7.1900949729004029E-2</v>
      </c>
    </row>
    <row r="30" spans="1:28" x14ac:dyDescent="0.25">
      <c r="S30" s="115" t="s">
        <v>75</v>
      </c>
      <c r="T30" s="115"/>
      <c r="U30" s="116"/>
      <c r="V30" s="116">
        <v>1407</v>
      </c>
      <c r="W30" s="116">
        <v>1437</v>
      </c>
      <c r="X30" s="116">
        <v>1457</v>
      </c>
      <c r="Y30" s="112">
        <v>1419</v>
      </c>
      <c r="Z30" s="112">
        <v>1516</v>
      </c>
      <c r="AB30" s="117">
        <f t="shared" si="2"/>
        <v>7.5381631942717922E-2</v>
      </c>
    </row>
    <row r="31" spans="1:28" x14ac:dyDescent="0.25">
      <c r="S31" s="115" t="s">
        <v>76</v>
      </c>
      <c r="T31" s="115"/>
      <c r="U31" s="116"/>
      <c r="V31" s="116">
        <v>2089</v>
      </c>
      <c r="W31" s="116">
        <v>2256</v>
      </c>
      <c r="X31" s="116">
        <v>2363</v>
      </c>
      <c r="Y31" s="112">
        <v>2611</v>
      </c>
      <c r="Z31" s="112">
        <v>2819</v>
      </c>
      <c r="AB31" s="117">
        <f t="shared" si="2"/>
        <v>0.14017204514942072</v>
      </c>
    </row>
    <row r="32" spans="1:28" ht="15.75" customHeight="1" x14ac:dyDescent="0.25">
      <c r="A32" s="61" t="str">
        <f>"Distribution of jobs per industry "&amp;"("&amp;Z2&amp;") *"</f>
        <v>Distribution of jobs per industry (2021-22)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77</v>
      </c>
      <c r="T32" s="115"/>
      <c r="U32" s="116"/>
      <c r="V32" s="116">
        <v>207</v>
      </c>
      <c r="W32" s="116">
        <v>219</v>
      </c>
      <c r="X32" s="116">
        <v>230</v>
      </c>
      <c r="Y32" s="112">
        <v>260</v>
      </c>
      <c r="Z32" s="112">
        <v>271</v>
      </c>
      <c r="AB32" s="117">
        <f t="shared" si="2"/>
        <v>1.3475212570235194E-2</v>
      </c>
    </row>
    <row r="33" spans="19:32" x14ac:dyDescent="0.25">
      <c r="S33" s="115" t="s">
        <v>78</v>
      </c>
      <c r="T33" s="115"/>
      <c r="U33" s="116"/>
      <c r="V33" s="116">
        <v>626</v>
      </c>
      <c r="W33" s="116">
        <v>652</v>
      </c>
      <c r="X33" s="116">
        <v>706</v>
      </c>
      <c r="Y33" s="112">
        <v>771</v>
      </c>
      <c r="Z33" s="112">
        <v>893</v>
      </c>
      <c r="AB33" s="117">
        <f t="shared" si="2"/>
        <v>4.4403560240664317E-2</v>
      </c>
    </row>
    <row r="34" spans="19:32" x14ac:dyDescent="0.25">
      <c r="S34" s="118" t="s">
        <v>53</v>
      </c>
      <c r="T34" s="118"/>
      <c r="U34" s="119"/>
      <c r="V34" s="119">
        <v>16880</v>
      </c>
      <c r="W34" s="119">
        <v>17199</v>
      </c>
      <c r="X34" s="119">
        <v>17424</v>
      </c>
      <c r="Y34" s="120">
        <v>18075</v>
      </c>
      <c r="Z34" s="120">
        <v>20111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10691</v>
      </c>
      <c r="W37" s="112">
        <v>10719</v>
      </c>
      <c r="X37" s="112">
        <v>10966</v>
      </c>
      <c r="Y37" s="112">
        <v>11118</v>
      </c>
      <c r="Z37" s="112">
        <v>11421</v>
      </c>
      <c r="AB37" s="132">
        <f>Z37/Z40*100</f>
        <v>82.355062013267954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1731</v>
      </c>
      <c r="W38" s="112">
        <v>1901</v>
      </c>
      <c r="X38" s="112">
        <v>1949</v>
      </c>
      <c r="Y38" s="112">
        <v>1973</v>
      </c>
      <c r="Z38" s="112">
        <v>2447</v>
      </c>
      <c r="AB38" s="132">
        <f>Z38/Z40*100</f>
        <v>17.644937986732046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12422</v>
      </c>
      <c r="W40" s="112">
        <v>12620</v>
      </c>
      <c r="X40" s="112">
        <v>12915</v>
      </c>
      <c r="Y40" s="112">
        <v>13091</v>
      </c>
      <c r="Z40" s="112">
        <v>13868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3</v>
      </c>
      <c r="W44" s="112">
        <v>8</v>
      </c>
      <c r="X44" s="112">
        <v>8</v>
      </c>
      <c r="Y44" s="112">
        <v>15</v>
      </c>
      <c r="Z44" s="112">
        <v>18</v>
      </c>
    </row>
    <row r="45" spans="19:32" x14ac:dyDescent="0.25">
      <c r="S45" s="115" t="s">
        <v>37</v>
      </c>
      <c r="T45" s="115"/>
      <c r="U45" s="112"/>
      <c r="V45" s="112">
        <v>152</v>
      </c>
      <c r="W45" s="112">
        <v>167</v>
      </c>
      <c r="X45" s="112">
        <v>176</v>
      </c>
      <c r="Y45" s="112">
        <v>239</v>
      </c>
      <c r="Z45" s="112">
        <v>264</v>
      </c>
    </row>
    <row r="46" spans="19:32" x14ac:dyDescent="0.25">
      <c r="S46" s="115" t="s">
        <v>38</v>
      </c>
      <c r="T46" s="115"/>
      <c r="U46" s="112"/>
      <c r="V46" s="112">
        <v>545</v>
      </c>
      <c r="W46" s="112">
        <v>553</v>
      </c>
      <c r="X46" s="112">
        <v>544</v>
      </c>
      <c r="Y46" s="112">
        <v>524</v>
      </c>
      <c r="Z46" s="112">
        <v>667</v>
      </c>
    </row>
    <row r="47" spans="19:32" x14ac:dyDescent="0.25">
      <c r="S47" s="115" t="s">
        <v>39</v>
      </c>
      <c r="T47" s="115"/>
      <c r="U47" s="112"/>
      <c r="V47" s="112">
        <v>855</v>
      </c>
      <c r="W47" s="112">
        <v>834</v>
      </c>
      <c r="X47" s="112">
        <v>844</v>
      </c>
      <c r="Y47" s="112">
        <v>864</v>
      </c>
      <c r="Z47" s="112">
        <v>905</v>
      </c>
    </row>
    <row r="48" spans="19:32" x14ac:dyDescent="0.25">
      <c r="S48" s="115" t="s">
        <v>40</v>
      </c>
      <c r="T48" s="115"/>
      <c r="U48" s="112"/>
      <c r="V48" s="112">
        <v>1012</v>
      </c>
      <c r="W48" s="112">
        <v>1023</v>
      </c>
      <c r="X48" s="112">
        <v>1090</v>
      </c>
      <c r="Y48" s="112">
        <v>1134</v>
      </c>
      <c r="Z48" s="112">
        <v>1243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988</v>
      </c>
      <c r="W49" s="112">
        <v>988</v>
      </c>
      <c r="X49" s="112">
        <v>997</v>
      </c>
      <c r="Y49" s="112">
        <v>1019</v>
      </c>
      <c r="Z49" s="112">
        <v>1172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Gawler (2021-22)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819</v>
      </c>
      <c r="W50" s="112">
        <v>883</v>
      </c>
      <c r="X50" s="112">
        <v>887</v>
      </c>
      <c r="Y50" s="112">
        <v>928</v>
      </c>
      <c r="Z50" s="112">
        <v>1049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733</v>
      </c>
      <c r="W51" s="112">
        <v>715</v>
      </c>
      <c r="X51" s="112">
        <v>783</v>
      </c>
      <c r="Y51" s="112">
        <v>767</v>
      </c>
      <c r="Z51" s="112">
        <v>849</v>
      </c>
    </row>
    <row r="52" spans="1:26" ht="15" customHeight="1" x14ac:dyDescent="0.25">
      <c r="S52" s="115" t="s">
        <v>44</v>
      </c>
      <c r="T52" s="115"/>
      <c r="U52" s="112"/>
      <c r="V52" s="112">
        <v>858</v>
      </c>
      <c r="W52" s="112">
        <v>840</v>
      </c>
      <c r="X52" s="112">
        <v>762</v>
      </c>
      <c r="Y52" s="112">
        <v>733</v>
      </c>
      <c r="Z52" s="112">
        <v>820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828</v>
      </c>
      <c r="W53" s="112">
        <v>822</v>
      </c>
      <c r="X53" s="112">
        <v>811</v>
      </c>
      <c r="Y53" s="112">
        <v>846</v>
      </c>
      <c r="Z53" s="112">
        <v>909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786</v>
      </c>
      <c r="W54" s="112">
        <v>796</v>
      </c>
      <c r="X54" s="112">
        <v>812</v>
      </c>
      <c r="Y54" s="112">
        <v>765</v>
      </c>
      <c r="Z54" s="112">
        <v>823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578</v>
      </c>
      <c r="W55" s="112">
        <v>567</v>
      </c>
      <c r="X55" s="112">
        <v>644</v>
      </c>
      <c r="Y55" s="112">
        <v>664</v>
      </c>
      <c r="Z55" s="112">
        <v>731</v>
      </c>
    </row>
    <row r="56" spans="1:26" ht="15" customHeight="1" x14ac:dyDescent="0.25">
      <c r="S56" s="115" t="s">
        <v>48</v>
      </c>
      <c r="T56" s="115"/>
      <c r="U56" s="112"/>
      <c r="V56" s="112">
        <v>280</v>
      </c>
      <c r="W56" s="112">
        <v>282</v>
      </c>
      <c r="X56" s="112">
        <v>298</v>
      </c>
      <c r="Y56" s="112">
        <v>308</v>
      </c>
      <c r="Z56" s="112">
        <v>334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89</v>
      </c>
      <c r="W57" s="112">
        <v>98</v>
      </c>
      <c r="X57" s="112">
        <v>106</v>
      </c>
      <c r="Y57" s="112">
        <v>112</v>
      </c>
      <c r="Z57" s="112">
        <v>116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34</v>
      </c>
      <c r="W58" s="112">
        <v>32</v>
      </c>
      <c r="X58" s="112">
        <v>43</v>
      </c>
      <c r="Y58" s="112">
        <v>37</v>
      </c>
      <c r="Z58" s="112">
        <v>42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21</v>
      </c>
      <c r="W59" s="112">
        <v>22</v>
      </c>
      <c r="X59" s="112">
        <v>19</v>
      </c>
      <c r="Y59" s="112">
        <v>15</v>
      </c>
      <c r="Z59" s="112">
        <v>17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16</v>
      </c>
      <c r="W60" s="112">
        <v>13</v>
      </c>
      <c r="X60" s="112">
        <v>18</v>
      </c>
      <c r="Y60" s="112">
        <v>13</v>
      </c>
      <c r="Z60" s="112">
        <v>17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8598</v>
      </c>
      <c r="W61" s="112">
        <v>8632</v>
      </c>
      <c r="X61" s="112">
        <v>8834</v>
      </c>
      <c r="Y61" s="112">
        <v>8983</v>
      </c>
      <c r="Z61" s="112">
        <v>9984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10</v>
      </c>
      <c r="W63" s="112">
        <v>14</v>
      </c>
      <c r="X63" s="112">
        <v>17</v>
      </c>
      <c r="Y63" s="112">
        <v>25</v>
      </c>
      <c r="Z63" s="112">
        <v>19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187</v>
      </c>
      <c r="W64" s="112">
        <v>200</v>
      </c>
      <c r="X64" s="112">
        <v>209</v>
      </c>
      <c r="Y64" s="112">
        <v>255</v>
      </c>
      <c r="Z64" s="112">
        <v>309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Gawler (2021-22)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563</v>
      </c>
      <c r="W65" s="112">
        <v>579</v>
      </c>
      <c r="X65" s="112">
        <v>528</v>
      </c>
      <c r="Y65" s="112">
        <v>618</v>
      </c>
      <c r="Z65" s="112">
        <v>710</v>
      </c>
    </row>
    <row r="66" spans="1:26" x14ac:dyDescent="0.25">
      <c r="S66" s="115" t="s">
        <v>39</v>
      </c>
      <c r="T66" s="115"/>
      <c r="U66" s="112"/>
      <c r="V66" s="112">
        <v>910</v>
      </c>
      <c r="W66" s="112">
        <v>953</v>
      </c>
      <c r="X66" s="112">
        <v>916</v>
      </c>
      <c r="Y66" s="112">
        <v>951</v>
      </c>
      <c r="Z66" s="112">
        <v>1052</v>
      </c>
    </row>
    <row r="67" spans="1:26" x14ac:dyDescent="0.25">
      <c r="S67" s="115" t="s">
        <v>40</v>
      </c>
      <c r="T67" s="115"/>
      <c r="U67" s="112"/>
      <c r="V67" s="112">
        <v>853</v>
      </c>
      <c r="W67" s="112">
        <v>927</v>
      </c>
      <c r="X67" s="112">
        <v>951</v>
      </c>
      <c r="Y67" s="112">
        <v>1097</v>
      </c>
      <c r="Z67" s="112">
        <v>1187</v>
      </c>
    </row>
    <row r="68" spans="1:26" x14ac:dyDescent="0.25">
      <c r="S68" s="115" t="s">
        <v>41</v>
      </c>
      <c r="T68" s="115"/>
      <c r="U68" s="112"/>
      <c r="V68" s="112">
        <v>812</v>
      </c>
      <c r="W68" s="112">
        <v>811</v>
      </c>
      <c r="X68" s="112">
        <v>774</v>
      </c>
      <c r="Y68" s="112">
        <v>857</v>
      </c>
      <c r="Z68" s="112">
        <v>1022</v>
      </c>
    </row>
    <row r="69" spans="1:26" x14ac:dyDescent="0.25">
      <c r="S69" s="115" t="s">
        <v>42</v>
      </c>
      <c r="T69" s="115"/>
      <c r="U69" s="112"/>
      <c r="V69" s="112">
        <v>757</v>
      </c>
      <c r="W69" s="112">
        <v>803</v>
      </c>
      <c r="X69" s="112">
        <v>823</v>
      </c>
      <c r="Y69" s="112">
        <v>843</v>
      </c>
      <c r="Z69" s="112">
        <v>965</v>
      </c>
    </row>
    <row r="70" spans="1:26" x14ac:dyDescent="0.25">
      <c r="S70" s="115" t="s">
        <v>43</v>
      </c>
      <c r="T70" s="115"/>
      <c r="U70" s="112"/>
      <c r="V70" s="112">
        <v>715</v>
      </c>
      <c r="W70" s="112">
        <v>702</v>
      </c>
      <c r="X70" s="112">
        <v>753</v>
      </c>
      <c r="Y70" s="112">
        <v>776</v>
      </c>
      <c r="Z70" s="112">
        <v>900</v>
      </c>
    </row>
    <row r="71" spans="1:26" x14ac:dyDescent="0.25">
      <c r="S71" s="115" t="s">
        <v>44</v>
      </c>
      <c r="T71" s="115"/>
      <c r="U71" s="112"/>
      <c r="V71" s="112">
        <v>930</v>
      </c>
      <c r="W71" s="112">
        <v>953</v>
      </c>
      <c r="X71" s="112">
        <v>885</v>
      </c>
      <c r="Y71" s="112">
        <v>869</v>
      </c>
      <c r="Z71" s="112">
        <v>880</v>
      </c>
    </row>
    <row r="72" spans="1:26" x14ac:dyDescent="0.25">
      <c r="S72" s="115" t="s">
        <v>45</v>
      </c>
      <c r="T72" s="115"/>
      <c r="U72" s="112"/>
      <c r="V72" s="112">
        <v>866</v>
      </c>
      <c r="W72" s="112">
        <v>884</v>
      </c>
      <c r="X72" s="112">
        <v>913</v>
      </c>
      <c r="Y72" s="112">
        <v>905</v>
      </c>
      <c r="Z72" s="112">
        <v>993</v>
      </c>
    </row>
    <row r="73" spans="1:26" x14ac:dyDescent="0.25">
      <c r="S73" s="115" t="s">
        <v>46</v>
      </c>
      <c r="T73" s="115"/>
      <c r="U73" s="112"/>
      <c r="V73" s="112">
        <v>827</v>
      </c>
      <c r="W73" s="112">
        <v>865</v>
      </c>
      <c r="X73" s="112">
        <v>878</v>
      </c>
      <c r="Y73" s="112">
        <v>835</v>
      </c>
      <c r="Z73" s="112">
        <v>903</v>
      </c>
    </row>
    <row r="74" spans="1:26" x14ac:dyDescent="0.25">
      <c r="S74" s="115" t="s">
        <v>47</v>
      </c>
      <c r="T74" s="115"/>
      <c r="U74" s="112"/>
      <c r="V74" s="112">
        <v>518</v>
      </c>
      <c r="W74" s="112">
        <v>546</v>
      </c>
      <c r="X74" s="112">
        <v>573</v>
      </c>
      <c r="Y74" s="112">
        <v>660</v>
      </c>
      <c r="Z74" s="112">
        <v>710</v>
      </c>
    </row>
    <row r="75" spans="1:26" x14ac:dyDescent="0.25">
      <c r="S75" s="115" t="s">
        <v>48</v>
      </c>
      <c r="T75" s="115"/>
      <c r="U75" s="112"/>
      <c r="V75" s="112">
        <v>183</v>
      </c>
      <c r="W75" s="112">
        <v>201</v>
      </c>
      <c r="X75" s="112">
        <v>244</v>
      </c>
      <c r="Y75" s="112">
        <v>261</v>
      </c>
      <c r="Z75" s="112">
        <v>316</v>
      </c>
    </row>
    <row r="76" spans="1:26" x14ac:dyDescent="0.25">
      <c r="S76" s="115" t="s">
        <v>49</v>
      </c>
      <c r="T76" s="115"/>
      <c r="U76" s="112"/>
      <c r="V76" s="112">
        <v>71</v>
      </c>
      <c r="W76" s="112">
        <v>72</v>
      </c>
      <c r="X76" s="112">
        <v>82</v>
      </c>
      <c r="Y76" s="112">
        <v>70</v>
      </c>
      <c r="Z76" s="112">
        <v>82</v>
      </c>
    </row>
    <row r="77" spans="1:26" x14ac:dyDescent="0.25">
      <c r="S77" s="115" t="s">
        <v>50</v>
      </c>
      <c r="T77" s="115"/>
      <c r="U77" s="112"/>
      <c r="V77" s="112">
        <v>25</v>
      </c>
      <c r="W77" s="112">
        <v>29</v>
      </c>
      <c r="X77" s="112">
        <v>23</v>
      </c>
      <c r="Y77" s="112">
        <v>27</v>
      </c>
      <c r="Z77" s="112">
        <v>37</v>
      </c>
    </row>
    <row r="78" spans="1:26" x14ac:dyDescent="0.25">
      <c r="S78" s="115" t="s">
        <v>51</v>
      </c>
      <c r="T78" s="115"/>
      <c r="U78" s="112"/>
      <c r="V78" s="112">
        <v>27</v>
      </c>
      <c r="W78" s="112">
        <v>19</v>
      </c>
      <c r="X78" s="112">
        <v>13</v>
      </c>
      <c r="Y78" s="112">
        <v>12</v>
      </c>
      <c r="Z78" s="112">
        <v>19</v>
      </c>
    </row>
    <row r="79" spans="1:26" x14ac:dyDescent="0.25">
      <c r="S79" s="115" t="s">
        <v>52</v>
      </c>
      <c r="T79" s="115"/>
      <c r="U79" s="112"/>
      <c r="V79" s="112">
        <v>12</v>
      </c>
      <c r="W79" s="112">
        <v>12</v>
      </c>
      <c r="X79" s="112">
        <v>16</v>
      </c>
      <c r="Y79" s="112">
        <v>14</v>
      </c>
      <c r="Z79" s="112">
        <v>13</v>
      </c>
    </row>
    <row r="80" spans="1:26" x14ac:dyDescent="0.25">
      <c r="S80" s="118" t="s">
        <v>53</v>
      </c>
      <c r="T80" s="118"/>
      <c r="U80" s="112"/>
      <c r="V80" s="112">
        <v>8273</v>
      </c>
      <c r="W80" s="112">
        <v>8564</v>
      </c>
      <c r="X80" s="112">
        <v>8585</v>
      </c>
      <c r="Y80" s="112">
        <v>9075</v>
      </c>
      <c r="Z80" s="112">
        <v>10119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Gawler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619</v>
      </c>
      <c r="W83" s="112">
        <v>638</v>
      </c>
      <c r="X83" s="112">
        <v>659</v>
      </c>
      <c r="Y83" s="112">
        <v>663</v>
      </c>
      <c r="Z83" s="112">
        <v>729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190</v>
      </c>
      <c r="G84" s="140"/>
      <c r="H84" s="48"/>
      <c r="I84" s="48"/>
      <c r="J84" s="48"/>
      <c r="K84" s="48"/>
      <c r="L84" s="140" t="s">
        <v>0</v>
      </c>
      <c r="M84" s="140"/>
      <c r="N84" s="140" t="s">
        <v>190</v>
      </c>
      <c r="O84" s="140"/>
      <c r="S84" s="115" t="s">
        <v>57</v>
      </c>
      <c r="T84" s="115"/>
      <c r="U84" s="112"/>
      <c r="V84" s="112">
        <v>584</v>
      </c>
      <c r="W84" s="112">
        <v>594</v>
      </c>
      <c r="X84" s="112">
        <v>594</v>
      </c>
      <c r="Y84" s="112">
        <v>608</v>
      </c>
      <c r="Z84" s="112">
        <v>662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2017-18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2017-18</v>
      </c>
      <c r="O85" s="140"/>
      <c r="S85" s="115" t="s">
        <v>185</v>
      </c>
      <c r="T85" s="115"/>
      <c r="U85" s="112"/>
      <c r="V85" s="112">
        <v>1249</v>
      </c>
      <c r="W85" s="112">
        <v>1294</v>
      </c>
      <c r="X85" s="112">
        <v>1322</v>
      </c>
      <c r="Y85" s="112">
        <v>1306</v>
      </c>
      <c r="Z85" s="112">
        <v>1381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20,113</v>
      </c>
      <c r="D86" s="94">
        <f t="shared" ref="D86:D91" si="4">AD4</f>
        <v>0.11275242047026279</v>
      </c>
      <c r="E86" s="95">
        <f t="shared" ref="E86:E91" si="5">AD4</f>
        <v>0.11275242047026279</v>
      </c>
      <c r="F86" s="94">
        <f t="shared" ref="F86:F91" si="6">AF4</f>
        <v>0.19181085565299827</v>
      </c>
      <c r="G86" s="95">
        <f t="shared" ref="G86:G91" si="7">AF4</f>
        <v>0.19181085565299827</v>
      </c>
      <c r="H86" s="97"/>
      <c r="I86" s="97"/>
      <c r="J86" s="139" t="str">
        <f>'State data for spotlight'!J4</f>
        <v>1,514,413</v>
      </c>
      <c r="K86" s="139"/>
      <c r="L86" s="94">
        <f>'State data for spotlight'!L4</f>
        <v>9.9608707048718825E-2</v>
      </c>
      <c r="M86" s="95">
        <f>'State data for spotlight'!L4</f>
        <v>9.9608707048718825E-2</v>
      </c>
      <c r="N86" s="94">
        <f>'State data for spotlight'!N4</f>
        <v>0.18326365128713196</v>
      </c>
      <c r="O86" s="95">
        <f>'State data for spotlight'!N4</f>
        <v>0.18326365128713196</v>
      </c>
      <c r="S86" s="115" t="s">
        <v>186</v>
      </c>
      <c r="T86" s="115"/>
      <c r="U86" s="112"/>
      <c r="V86" s="112">
        <v>408</v>
      </c>
      <c r="W86" s="112">
        <v>413</v>
      </c>
      <c r="X86" s="112">
        <v>413</v>
      </c>
      <c r="Y86" s="112">
        <v>421</v>
      </c>
      <c r="Z86" s="112">
        <v>449</v>
      </c>
    </row>
    <row r="87" spans="1:30" ht="15" customHeight="1" x14ac:dyDescent="0.25">
      <c r="A87" s="96" t="s">
        <v>4</v>
      </c>
      <c r="B87" s="49"/>
      <c r="C87" s="97" t="str">
        <f t="shared" si="3"/>
        <v>9,980</v>
      </c>
      <c r="D87" s="94">
        <f t="shared" si="4"/>
        <v>0.1109874206835133</v>
      </c>
      <c r="E87" s="95">
        <f t="shared" si="5"/>
        <v>0.1109874206835133</v>
      </c>
      <c r="F87" s="94">
        <f t="shared" si="6"/>
        <v>0.16033019416346939</v>
      </c>
      <c r="G87" s="95">
        <f t="shared" si="7"/>
        <v>0.16033019416346939</v>
      </c>
      <c r="H87" s="97"/>
      <c r="I87" s="97"/>
      <c r="J87" s="139" t="str">
        <f>'State data for spotlight'!J5</f>
        <v>761,173</v>
      </c>
      <c r="K87" s="139"/>
      <c r="L87" s="94">
        <f>'State data for spotlight'!L5</f>
        <v>8.820771036521724E-2</v>
      </c>
      <c r="M87" s="95">
        <f>'State data for spotlight'!L5</f>
        <v>8.820771036521724E-2</v>
      </c>
      <c r="N87" s="94">
        <f>'State data for spotlight'!N5</f>
        <v>0.15461673464868042</v>
      </c>
      <c r="O87" s="95">
        <f>'State data for spotlight'!N5</f>
        <v>0.15461673464868042</v>
      </c>
      <c r="S87" s="115" t="s">
        <v>187</v>
      </c>
      <c r="T87" s="115"/>
      <c r="U87" s="112"/>
      <c r="V87" s="112">
        <v>287</v>
      </c>
      <c r="W87" s="112">
        <v>307</v>
      </c>
      <c r="X87" s="112">
        <v>317</v>
      </c>
      <c r="Y87" s="112">
        <v>310</v>
      </c>
      <c r="Z87" s="112">
        <v>334</v>
      </c>
    </row>
    <row r="88" spans="1:30" ht="15" customHeight="1" x14ac:dyDescent="0.25">
      <c r="A88" s="96" t="s">
        <v>5</v>
      </c>
      <c r="B88" s="49"/>
      <c r="C88" s="97" t="str">
        <f t="shared" si="3"/>
        <v>10,116</v>
      </c>
      <c r="D88" s="94">
        <f t="shared" si="4"/>
        <v>0.1147107438016528</v>
      </c>
      <c r="E88" s="95">
        <f t="shared" si="5"/>
        <v>0.1147107438016528</v>
      </c>
      <c r="F88" s="94">
        <f t="shared" si="6"/>
        <v>0.22262509064539526</v>
      </c>
      <c r="G88" s="95">
        <f t="shared" si="7"/>
        <v>0.22262509064539526</v>
      </c>
      <c r="H88" s="97"/>
      <c r="I88" s="97"/>
      <c r="J88" s="139" t="str">
        <f>'State data for spotlight'!J6</f>
        <v>752,279</v>
      </c>
      <c r="K88" s="139"/>
      <c r="L88" s="94">
        <f>'State data for spotlight'!L6</f>
        <v>0.11150035312508311</v>
      </c>
      <c r="M88" s="95">
        <f>'State data for spotlight'!L6</f>
        <v>0.11150035312508311</v>
      </c>
      <c r="N88" s="94">
        <f>'State data for spotlight'!N6</f>
        <v>0.212174288554841</v>
      </c>
      <c r="O88" s="95">
        <f>'State data for spotlight'!N6</f>
        <v>0.212174288554841</v>
      </c>
      <c r="S88" s="115" t="s">
        <v>188</v>
      </c>
      <c r="T88" s="115"/>
      <c r="U88" s="112"/>
      <c r="V88" s="112">
        <v>353</v>
      </c>
      <c r="W88" s="112">
        <v>366</v>
      </c>
      <c r="X88" s="112">
        <v>372</v>
      </c>
      <c r="Y88" s="112">
        <v>397</v>
      </c>
      <c r="Z88" s="112">
        <v>417</v>
      </c>
    </row>
    <row r="89" spans="1:30" ht="15" customHeight="1" x14ac:dyDescent="0.25">
      <c r="A89" s="49" t="s">
        <v>6</v>
      </c>
      <c r="B89" s="49"/>
      <c r="C89" s="97" t="str">
        <f t="shared" si="3"/>
        <v>13,869</v>
      </c>
      <c r="D89" s="94">
        <f t="shared" si="4"/>
        <v>5.9834938101788193E-2</v>
      </c>
      <c r="E89" s="95">
        <f t="shared" si="5"/>
        <v>5.9834938101788193E-2</v>
      </c>
      <c r="F89" s="94">
        <f t="shared" si="6"/>
        <v>0.11621730382293771</v>
      </c>
      <c r="G89" s="95">
        <f t="shared" si="7"/>
        <v>0.11621730382293771</v>
      </c>
      <c r="H89" s="97"/>
      <c r="I89" s="97"/>
      <c r="J89" s="139" t="str">
        <f>'State data for spotlight'!J7</f>
        <v>1,001,542</v>
      </c>
      <c r="K89" s="139"/>
      <c r="L89" s="94">
        <f>'State data for spotlight'!L7</f>
        <v>4.4621130813623067E-2</v>
      </c>
      <c r="M89" s="95">
        <f>'State data for spotlight'!L7</f>
        <v>4.4621130813623067E-2</v>
      </c>
      <c r="N89" s="94">
        <f>'State data for spotlight'!N7</f>
        <v>9.6689701842120446E-2</v>
      </c>
      <c r="O89" s="95">
        <f>'State data for spotlight'!N7</f>
        <v>9.6689701842120446E-2</v>
      </c>
      <c r="S89" s="115" t="s">
        <v>189</v>
      </c>
      <c r="T89" s="115"/>
      <c r="U89" s="112"/>
      <c r="V89" s="112">
        <v>778</v>
      </c>
      <c r="W89" s="112">
        <v>835</v>
      </c>
      <c r="X89" s="112">
        <v>845</v>
      </c>
      <c r="Y89" s="112">
        <v>861</v>
      </c>
      <c r="Z89" s="112">
        <v>881</v>
      </c>
    </row>
    <row r="90" spans="1:30" ht="15" customHeight="1" x14ac:dyDescent="0.25">
      <c r="A90" s="49" t="s">
        <v>96</v>
      </c>
      <c r="B90" s="49"/>
      <c r="C90" s="97" t="str">
        <f t="shared" si="3"/>
        <v>$48,824</v>
      </c>
      <c r="D90" s="94">
        <f t="shared" si="4"/>
        <v>1.6966197163149621E-2</v>
      </c>
      <c r="E90" s="95">
        <f t="shared" si="5"/>
        <v>1.6966197163149621E-2</v>
      </c>
      <c r="F90" s="94">
        <f t="shared" si="6"/>
        <v>8.1836627205784662E-2</v>
      </c>
      <c r="G90" s="95">
        <f t="shared" si="7"/>
        <v>8.1836627205784662E-2</v>
      </c>
      <c r="H90" s="97"/>
      <c r="I90" s="97"/>
      <c r="J90" s="97"/>
      <c r="K90" s="97" t="str">
        <f>'State data for spotlight'!J8</f>
        <v>$45,481</v>
      </c>
      <c r="L90" s="94">
        <f>'State data for spotlight'!L8</f>
        <v>-7.6896036558571357E-4</v>
      </c>
      <c r="M90" s="95">
        <f>'State data for spotlight'!L8</f>
        <v>-7.6896036558571357E-4</v>
      </c>
      <c r="N90" s="94">
        <f>'State data for spotlight'!N8</f>
        <v>6.4433558502420718E-2</v>
      </c>
      <c r="O90" s="95">
        <f>'State data for spotlight'!N8</f>
        <v>6.4433558502420718E-2</v>
      </c>
      <c r="S90" s="115" t="s">
        <v>58</v>
      </c>
      <c r="T90" s="115"/>
      <c r="U90" s="112"/>
      <c r="V90" s="112">
        <v>878</v>
      </c>
      <c r="W90" s="112">
        <v>875</v>
      </c>
      <c r="X90" s="112">
        <v>910</v>
      </c>
      <c r="Y90" s="112">
        <v>949</v>
      </c>
      <c r="Z90" s="112">
        <v>1025</v>
      </c>
    </row>
    <row r="91" spans="1:30" ht="15" customHeight="1" x14ac:dyDescent="0.25">
      <c r="A91" s="49" t="s">
        <v>7</v>
      </c>
      <c r="B91" s="49"/>
      <c r="C91" s="97" t="str">
        <f t="shared" si="3"/>
        <v>$835.2 mil</v>
      </c>
      <c r="D91" s="94">
        <f t="shared" si="4"/>
        <v>0.10359732597363291</v>
      </c>
      <c r="E91" s="95">
        <f t="shared" si="5"/>
        <v>0.10359732597363291</v>
      </c>
      <c r="F91" s="94">
        <f t="shared" si="6"/>
        <v>0.25080521533179079</v>
      </c>
      <c r="G91" s="95">
        <f t="shared" si="7"/>
        <v>0.25080521533179079</v>
      </c>
      <c r="H91" s="97"/>
      <c r="I91" s="97"/>
      <c r="J91" s="97"/>
      <c r="K91" s="97" t="str">
        <f>'State data for spotlight'!J9</f>
        <v>$63.1 bil</v>
      </c>
      <c r="L91" s="94">
        <f>'State data for spotlight'!L9</f>
        <v>8.5795971195826271E-2</v>
      </c>
      <c r="M91" s="95">
        <f>'State data for spotlight'!L9</f>
        <v>8.5795971195826271E-2</v>
      </c>
      <c r="N91" s="94">
        <f>'State data for spotlight'!N9</f>
        <v>0.25141602644572436</v>
      </c>
      <c r="O91" s="95">
        <f>'State data for spotlight'!N9</f>
        <v>0.25141602644572436</v>
      </c>
      <c r="S91" s="118" t="s">
        <v>53</v>
      </c>
      <c r="T91" s="118"/>
      <c r="U91" s="112"/>
      <c r="V91" s="112">
        <v>6367</v>
      </c>
      <c r="W91" s="112">
        <v>6445</v>
      </c>
      <c r="X91" s="112">
        <v>6611</v>
      </c>
      <c r="Y91" s="112">
        <v>6631</v>
      </c>
      <c r="Z91" s="112">
        <v>6986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191</v>
      </c>
      <c r="S93" s="115" t="s">
        <v>56</v>
      </c>
      <c r="T93" s="115"/>
      <c r="U93" s="112"/>
      <c r="V93" s="112">
        <v>466</v>
      </c>
      <c r="W93" s="112">
        <v>488</v>
      </c>
      <c r="X93" s="112">
        <v>499</v>
      </c>
      <c r="Y93" s="112">
        <v>529</v>
      </c>
      <c r="Z93" s="112">
        <v>584</v>
      </c>
    </row>
    <row r="94" spans="1:30" ht="15" customHeight="1" x14ac:dyDescent="0.25">
      <c r="A94" s="135" t="s">
        <v>192</v>
      </c>
      <c r="S94" s="115" t="s">
        <v>57</v>
      </c>
      <c r="T94" s="115"/>
      <c r="U94" s="112"/>
      <c r="V94" s="112">
        <v>1043</v>
      </c>
      <c r="W94" s="112">
        <v>1100</v>
      </c>
      <c r="X94" s="112">
        <v>1135</v>
      </c>
      <c r="Y94" s="112">
        <v>1130</v>
      </c>
      <c r="Z94" s="112">
        <v>1224</v>
      </c>
    </row>
    <row r="95" spans="1:30" ht="15" customHeight="1" x14ac:dyDescent="0.25">
      <c r="A95" s="136" t="s">
        <v>266</v>
      </c>
      <c r="S95" s="115" t="s">
        <v>185</v>
      </c>
      <c r="T95" s="115"/>
      <c r="U95" s="112"/>
      <c r="V95" s="112">
        <v>210</v>
      </c>
      <c r="W95" s="112">
        <v>228</v>
      </c>
      <c r="X95" s="112">
        <v>258</v>
      </c>
      <c r="Y95" s="112">
        <v>281</v>
      </c>
      <c r="Z95" s="112">
        <v>283</v>
      </c>
    </row>
    <row r="96" spans="1:30" ht="15" customHeight="1" x14ac:dyDescent="0.25">
      <c r="A96" s="134" t="s">
        <v>258</v>
      </c>
      <c r="S96" s="115" t="s">
        <v>186</v>
      </c>
      <c r="T96" s="115"/>
      <c r="U96" s="112"/>
      <c r="V96" s="112">
        <v>1138</v>
      </c>
      <c r="W96" s="112">
        <v>1169</v>
      </c>
      <c r="X96" s="112">
        <v>1183</v>
      </c>
      <c r="Y96" s="112">
        <v>1226</v>
      </c>
      <c r="Z96" s="112">
        <v>1345</v>
      </c>
    </row>
    <row r="97" spans="1:32" ht="15" customHeight="1" x14ac:dyDescent="0.25">
      <c r="A97" s="136" t="s">
        <v>269</v>
      </c>
      <c r="S97" s="115" t="s">
        <v>187</v>
      </c>
      <c r="T97" s="115"/>
      <c r="U97" s="112"/>
      <c r="V97" s="112">
        <v>1134</v>
      </c>
      <c r="W97" s="112">
        <v>1172</v>
      </c>
      <c r="X97" s="112">
        <v>1159</v>
      </c>
      <c r="Y97" s="112">
        <v>1196</v>
      </c>
      <c r="Z97" s="112">
        <v>1245</v>
      </c>
    </row>
    <row r="98" spans="1:32" ht="15" customHeight="1" x14ac:dyDescent="0.25">
      <c r="A98" s="136" t="s">
        <v>275</v>
      </c>
      <c r="S98" s="115" t="s">
        <v>188</v>
      </c>
      <c r="T98" s="115"/>
      <c r="U98" s="112"/>
      <c r="V98" s="112">
        <v>714</v>
      </c>
      <c r="W98" s="112">
        <v>711</v>
      </c>
      <c r="X98" s="112">
        <v>720</v>
      </c>
      <c r="Y98" s="112">
        <v>715</v>
      </c>
      <c r="Z98" s="112">
        <v>743</v>
      </c>
    </row>
    <row r="99" spans="1:32" ht="15" customHeight="1" x14ac:dyDescent="0.25">
      <c r="S99" s="115" t="s">
        <v>189</v>
      </c>
      <c r="T99" s="115"/>
      <c r="U99" s="112"/>
      <c r="V99" s="112">
        <v>71</v>
      </c>
      <c r="W99" s="112">
        <v>71</v>
      </c>
      <c r="X99" s="112">
        <v>65</v>
      </c>
      <c r="Y99" s="112">
        <v>70</v>
      </c>
      <c r="Z99" s="112">
        <v>85</v>
      </c>
    </row>
    <row r="100" spans="1:32" ht="15" customHeight="1" x14ac:dyDescent="0.25">
      <c r="S100" s="115" t="s">
        <v>58</v>
      </c>
      <c r="T100" s="115"/>
      <c r="U100" s="112"/>
      <c r="V100" s="112">
        <v>438</v>
      </c>
      <c r="W100" s="112">
        <v>464</v>
      </c>
      <c r="X100" s="112">
        <v>486</v>
      </c>
      <c r="Y100" s="112">
        <v>496</v>
      </c>
      <c r="Z100" s="112">
        <v>523</v>
      </c>
    </row>
    <row r="101" spans="1:32" x14ac:dyDescent="0.25">
      <c r="A101" s="18"/>
      <c r="S101" s="118" t="s">
        <v>53</v>
      </c>
      <c r="T101" s="118"/>
      <c r="U101" s="112"/>
      <c r="V101" s="112">
        <v>6057</v>
      </c>
      <c r="W101" s="112">
        <v>6179</v>
      </c>
      <c r="X101" s="112">
        <v>6310</v>
      </c>
      <c r="Y101" s="112">
        <v>6439</v>
      </c>
      <c r="Z101" s="112">
        <v>6871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184</v>
      </c>
      <c r="W103" s="106" t="s">
        <v>193</v>
      </c>
      <c r="X103" s="106" t="s">
        <v>261</v>
      </c>
      <c r="Y103" s="106" t="s">
        <v>267</v>
      </c>
      <c r="Z103" s="106" t="s">
        <v>273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12774</v>
      </c>
      <c r="W104" s="112">
        <v>13184</v>
      </c>
      <c r="X104" s="112">
        <v>14025</v>
      </c>
      <c r="Y104" s="112">
        <v>14127</v>
      </c>
      <c r="Z104" s="112">
        <v>15585</v>
      </c>
      <c r="AB104" s="109" t="str">
        <f>TEXT(Z104,"###,###")</f>
        <v>15,585</v>
      </c>
      <c r="AD104" s="130">
        <f>Z104/($Z$4)*100</f>
        <v>77.487197335056919</v>
      </c>
      <c r="AF104" s="109"/>
    </row>
    <row r="105" spans="1:32" x14ac:dyDescent="0.25">
      <c r="S105" s="115" t="s">
        <v>17</v>
      </c>
      <c r="T105" s="115"/>
      <c r="U105" s="112"/>
      <c r="V105" s="112">
        <v>2926</v>
      </c>
      <c r="W105" s="112">
        <v>2991</v>
      </c>
      <c r="X105" s="112">
        <v>2965</v>
      </c>
      <c r="Y105" s="112">
        <v>2943</v>
      </c>
      <c r="Z105" s="112">
        <v>3396</v>
      </c>
      <c r="AB105" s="109" t="str">
        <f>TEXT(Z105,"###,###")</f>
        <v>3,396</v>
      </c>
      <c r="AD105" s="130">
        <f>Z105/($Z$4)*100</f>
        <v>16.884601998707303</v>
      </c>
      <c r="AF105" s="109"/>
    </row>
    <row r="106" spans="1:32" x14ac:dyDescent="0.25">
      <c r="S106" s="118" t="s">
        <v>53</v>
      </c>
      <c r="T106" s="118"/>
      <c r="U106" s="120"/>
      <c r="V106" s="120">
        <v>15700</v>
      </c>
      <c r="W106" s="120">
        <v>16175</v>
      </c>
      <c r="X106" s="120">
        <v>16990</v>
      </c>
      <c r="Y106" s="120">
        <v>17070</v>
      </c>
      <c r="Z106" s="120">
        <v>18981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2231</v>
      </c>
      <c r="W108" s="112">
        <v>1957</v>
      </c>
      <c r="X108" s="112">
        <v>2076</v>
      </c>
      <c r="Y108" s="112">
        <v>2145</v>
      </c>
      <c r="Z108" s="112">
        <v>2235</v>
      </c>
      <c r="AB108" s="109" t="str">
        <f>TEXT(Z108,"###,###")</f>
        <v>2,235</v>
      </c>
      <c r="AD108" s="130">
        <f>Z108/($Z$4)*100</f>
        <v>11.112215979714613</v>
      </c>
      <c r="AF108" s="109"/>
    </row>
    <row r="109" spans="1:32" x14ac:dyDescent="0.25">
      <c r="S109" s="115" t="s">
        <v>20</v>
      </c>
      <c r="T109" s="115"/>
      <c r="U109" s="112"/>
      <c r="V109" s="112">
        <v>2355</v>
      </c>
      <c r="W109" s="112">
        <v>2226</v>
      </c>
      <c r="X109" s="112">
        <v>2190</v>
      </c>
      <c r="Y109" s="112">
        <v>2423</v>
      </c>
      <c r="Z109" s="112">
        <v>2709</v>
      </c>
      <c r="AB109" s="109" t="str">
        <f>TEXT(Z109,"###,###")</f>
        <v>2,709</v>
      </c>
      <c r="AD109" s="130">
        <f>Z109/($Z$4)*100</f>
        <v>13.468900710982945</v>
      </c>
      <c r="AF109" s="109"/>
    </row>
    <row r="110" spans="1:32" x14ac:dyDescent="0.25">
      <c r="S110" s="115" t="s">
        <v>21</v>
      </c>
      <c r="T110" s="115"/>
      <c r="U110" s="112"/>
      <c r="V110" s="112">
        <v>3572</v>
      </c>
      <c r="W110" s="112">
        <v>3826</v>
      </c>
      <c r="X110" s="112">
        <v>3924</v>
      </c>
      <c r="Y110" s="112">
        <v>4194</v>
      </c>
      <c r="Z110" s="112">
        <v>4743</v>
      </c>
      <c r="AB110" s="109" t="str">
        <f>TEXT(Z110,"###,###")</f>
        <v>4,743</v>
      </c>
      <c r="AD110" s="130">
        <f>Z110/($Z$4)*100</f>
        <v>23.581763038830609</v>
      </c>
      <c r="AF110" s="109"/>
    </row>
    <row r="111" spans="1:32" x14ac:dyDescent="0.25">
      <c r="S111" s="115" t="s">
        <v>22</v>
      </c>
      <c r="T111" s="115"/>
      <c r="U111" s="112"/>
      <c r="V111" s="112">
        <v>7534</v>
      </c>
      <c r="W111" s="112">
        <v>8062</v>
      </c>
      <c r="X111" s="112">
        <v>8174</v>
      </c>
      <c r="Y111" s="112">
        <v>8308</v>
      </c>
      <c r="Z111" s="112">
        <v>9298</v>
      </c>
      <c r="AB111" s="109" t="str">
        <f>TEXT(Z111,"###,###")</f>
        <v>9,298</v>
      </c>
      <c r="AD111" s="130">
        <f>Z111/($Z$4)*100</f>
        <v>46.228807239099091</v>
      </c>
      <c r="AF111" s="109"/>
    </row>
    <row r="112" spans="1:32" x14ac:dyDescent="0.25">
      <c r="S112" s="118" t="s">
        <v>53</v>
      </c>
      <c r="T112" s="118"/>
      <c r="U112" s="112"/>
      <c r="V112" s="112">
        <v>16879</v>
      </c>
      <c r="W112" s="112">
        <v>17195</v>
      </c>
      <c r="X112" s="112">
        <v>17422</v>
      </c>
      <c r="Y112" s="112">
        <v>18075</v>
      </c>
      <c r="Z112" s="112">
        <v>20109</v>
      </c>
    </row>
    <row r="113" spans="19:32" x14ac:dyDescent="0.25">
      <c r="AB113" s="125" t="s">
        <v>24</v>
      </c>
      <c r="AC113" s="106"/>
      <c r="AD113" s="106" t="s">
        <v>182</v>
      </c>
      <c r="AF113" s="106" t="s">
        <v>183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41.27</v>
      </c>
      <c r="W118" s="131">
        <v>41.26</v>
      </c>
      <c r="X118" s="131">
        <v>41.5</v>
      </c>
      <c r="Y118" s="131">
        <v>41.28</v>
      </c>
      <c r="Z118" s="131">
        <v>41.2</v>
      </c>
      <c r="AB118" s="109" t="str">
        <f>TEXT(Z118,"##.0")</f>
        <v>41.2</v>
      </c>
    </row>
    <row r="120" spans="19:32" x14ac:dyDescent="0.25">
      <c r="S120" s="101" t="s">
        <v>98</v>
      </c>
      <c r="T120" s="112"/>
      <c r="U120" s="112"/>
      <c r="V120" s="112">
        <v>10948</v>
      </c>
      <c r="W120" s="112">
        <v>11142</v>
      </c>
      <c r="X120" s="112">
        <v>11414</v>
      </c>
      <c r="Y120" s="112">
        <v>11512</v>
      </c>
      <c r="Z120" s="112">
        <v>12150</v>
      </c>
      <c r="AB120" s="109" t="str">
        <f>TEXT(Z120,"###,###")</f>
        <v>12,150</v>
      </c>
    </row>
    <row r="121" spans="19:32" x14ac:dyDescent="0.25">
      <c r="S121" s="101" t="s">
        <v>99</v>
      </c>
      <c r="T121" s="112"/>
      <c r="U121" s="112"/>
      <c r="V121" s="112">
        <v>852</v>
      </c>
      <c r="W121" s="112">
        <v>827</v>
      </c>
      <c r="X121" s="112">
        <v>840</v>
      </c>
      <c r="Y121" s="112">
        <v>828</v>
      </c>
      <c r="Z121" s="112">
        <v>848</v>
      </c>
      <c r="AB121" s="109" t="str">
        <f>TEXT(Z121,"###,###")</f>
        <v>848</v>
      </c>
    </row>
    <row r="122" spans="19:32" x14ac:dyDescent="0.25">
      <c r="S122" s="101" t="s">
        <v>100</v>
      </c>
      <c r="T122" s="112"/>
      <c r="U122" s="112"/>
      <c r="V122" s="112">
        <v>625</v>
      </c>
      <c r="W122" s="112">
        <v>656</v>
      </c>
      <c r="X122" s="112">
        <v>666</v>
      </c>
      <c r="Y122" s="112">
        <v>749</v>
      </c>
      <c r="Z122" s="112">
        <v>871</v>
      </c>
      <c r="AB122" s="109" t="str">
        <f>TEXT(Z122,"###,###")</f>
        <v>871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11573</v>
      </c>
      <c r="W124" s="112">
        <v>11798</v>
      </c>
      <c r="X124" s="112">
        <v>12080</v>
      </c>
      <c r="Y124" s="112">
        <v>12261</v>
      </c>
      <c r="Z124" s="112">
        <v>13021</v>
      </c>
      <c r="AB124" s="109" t="str">
        <f>TEXT(Z124,"###,###")</f>
        <v>13,021</v>
      </c>
      <c r="AD124" s="127">
        <f>Z124/$Z$7*100</f>
        <v>93.885644242555344</v>
      </c>
    </row>
    <row r="125" spans="19:32" x14ac:dyDescent="0.25">
      <c r="S125" s="101" t="s">
        <v>102</v>
      </c>
      <c r="T125" s="112"/>
      <c r="U125" s="112"/>
      <c r="V125" s="112">
        <v>1477</v>
      </c>
      <c r="W125" s="112">
        <v>1483</v>
      </c>
      <c r="X125" s="112">
        <v>1506</v>
      </c>
      <c r="Y125" s="112">
        <v>1577</v>
      </c>
      <c r="Z125" s="112">
        <v>1719</v>
      </c>
      <c r="AB125" s="109" t="str">
        <f>TEXT(Z125,"###,###")</f>
        <v>1,719</v>
      </c>
      <c r="AD125" s="127">
        <f>Z125/$Z$7*100</f>
        <v>12.394548994159637</v>
      </c>
    </row>
    <row r="127" spans="19:32" x14ac:dyDescent="0.25">
      <c r="S127" s="101" t="s">
        <v>103</v>
      </c>
      <c r="T127" s="112"/>
      <c r="U127" s="112"/>
      <c r="V127" s="112">
        <v>6367</v>
      </c>
      <c r="W127" s="112">
        <v>6445</v>
      </c>
      <c r="X127" s="112">
        <v>6612</v>
      </c>
      <c r="Y127" s="112">
        <v>6631</v>
      </c>
      <c r="Z127" s="112">
        <v>6989</v>
      </c>
      <c r="AB127" s="109" t="str">
        <f>TEXT(Z127,"###,###")</f>
        <v>6,989</v>
      </c>
      <c r="AD127" s="127">
        <f>Z127/$Z$7*100</f>
        <v>50.392962722618797</v>
      </c>
    </row>
    <row r="128" spans="19:32" x14ac:dyDescent="0.25">
      <c r="S128" s="101" t="s">
        <v>104</v>
      </c>
      <c r="T128" s="112"/>
      <c r="U128" s="112"/>
      <c r="V128" s="112">
        <v>6054</v>
      </c>
      <c r="W128" s="112">
        <v>6173</v>
      </c>
      <c r="X128" s="112">
        <v>6310</v>
      </c>
      <c r="Y128" s="112">
        <v>6439</v>
      </c>
      <c r="Z128" s="112">
        <v>6867</v>
      </c>
      <c r="AB128" s="109" t="str">
        <f>TEXT(Z128,"###,###")</f>
        <v>6,867</v>
      </c>
      <c r="AD128" s="127">
        <f>Z128/$Z$7*100</f>
        <v>49.513303049967554</v>
      </c>
    </row>
    <row r="130" spans="19:20" x14ac:dyDescent="0.25">
      <c r="S130" s="101" t="s">
        <v>262</v>
      </c>
      <c r="T130" s="127">
        <v>87.605451005840365</v>
      </c>
    </row>
    <row r="131" spans="19:20" x14ac:dyDescent="0.25">
      <c r="S131" s="101" t="s">
        <v>263</v>
      </c>
      <c r="T131" s="127">
        <v>6.1143557574446605</v>
      </c>
    </row>
    <row r="132" spans="19:20" x14ac:dyDescent="0.25">
      <c r="S132" s="101" t="s">
        <v>264</v>
      </c>
      <c r="T132" s="127">
        <v>6.2801932367149762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996C2FC7-14B9-47AE-BD47-2683ED4FFAD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71B34420-BD3D-4900-9DDF-19662406544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D54A618B-1500-4415-92A9-6275F9C57EA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402584DE-6E0F-43F7-86BF-C30E0BA0818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81A8E0-D64F-4599-A86D-E30147D3F35A}">
  <sheetPr codeName="Sheet85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128</v>
      </c>
      <c r="T1" s="99"/>
      <c r="U1" s="99"/>
      <c r="V1" s="99"/>
      <c r="W1" s="99"/>
      <c r="X1" s="99"/>
      <c r="Y1" s="100" t="s">
        <v>213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184</v>
      </c>
      <c r="W2" s="103" t="s">
        <v>193</v>
      </c>
      <c r="X2" s="103" t="s">
        <v>261</v>
      </c>
      <c r="Y2" s="103" t="s">
        <v>267</v>
      </c>
      <c r="Z2" s="103" t="s">
        <v>273</v>
      </c>
      <c r="AB2" s="141" t="str">
        <f>$Z$2</f>
        <v>2021-22</v>
      </c>
      <c r="AC2" s="141"/>
      <c r="AD2" s="141"/>
      <c r="AE2" s="141"/>
      <c r="AF2" s="141"/>
    </row>
    <row r="3" spans="1:32" ht="15" customHeight="1" x14ac:dyDescent="0.25">
      <c r="A3" s="58" t="s">
        <v>272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128</v>
      </c>
      <c r="Y3" s="105" t="s">
        <v>213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10.21 Goyder, South Australia,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3265</v>
      </c>
      <c r="W4" s="108">
        <v>2883</v>
      </c>
      <c r="X4" s="108">
        <v>3142</v>
      </c>
      <c r="Y4" s="108">
        <v>3258</v>
      </c>
      <c r="Z4" s="108">
        <v>3394</v>
      </c>
      <c r="AB4" s="109" t="str">
        <f>TEXT(Z4,"###,###")</f>
        <v>3,394</v>
      </c>
      <c r="AD4" s="110">
        <f>Z4/Y4-1</f>
        <v>4.1743400859422852E-2</v>
      </c>
      <c r="AF4" s="110">
        <f>Z4/V4-1</f>
        <v>3.9509954058192909E-2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1890</v>
      </c>
      <c r="W5" s="108">
        <v>1638</v>
      </c>
      <c r="X5" s="108">
        <v>1769</v>
      </c>
      <c r="Y5" s="108">
        <v>1808</v>
      </c>
      <c r="Z5" s="108">
        <v>1811</v>
      </c>
      <c r="AB5" s="109" t="str">
        <f>TEXT(Z5,"###,###")</f>
        <v>1,811</v>
      </c>
      <c r="AD5" s="110">
        <f t="shared" ref="AD5:AD9" si="0">Z5/Y5-1</f>
        <v>1.6592920353981633E-3</v>
      </c>
      <c r="AF5" s="110">
        <f t="shared" ref="AF5:AF9" si="1">Z5/V5-1</f>
        <v>-4.1798941798941835E-2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1381</v>
      </c>
      <c r="W6" s="108">
        <v>1252</v>
      </c>
      <c r="X6" s="108">
        <v>1375</v>
      </c>
      <c r="Y6" s="108">
        <v>1448</v>
      </c>
      <c r="Z6" s="108">
        <v>1584</v>
      </c>
      <c r="AB6" s="109" t="str">
        <f>TEXT(Z6,"###,###")</f>
        <v>1,584</v>
      </c>
      <c r="AD6" s="110">
        <f t="shared" si="0"/>
        <v>9.3922651933701751E-2</v>
      </c>
      <c r="AF6" s="110">
        <f t="shared" si="1"/>
        <v>0.14699493120926865</v>
      </c>
    </row>
    <row r="7" spans="1:32" ht="16.5" customHeight="1" thickBot="1" x14ac:dyDescent="0.3">
      <c r="A7" s="61" t="str">
        <f>"QUICK STATS for "&amp;Z2&amp;" *"</f>
        <v>QUICK STATS for 2021-22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2065</v>
      </c>
      <c r="W7" s="108">
        <v>1854</v>
      </c>
      <c r="X7" s="108">
        <v>2049</v>
      </c>
      <c r="Y7" s="108">
        <v>2092</v>
      </c>
      <c r="Z7" s="108">
        <v>2153</v>
      </c>
      <c r="AB7" s="109" t="str">
        <f>TEXT(Z7,"###,###")</f>
        <v>2,153</v>
      </c>
      <c r="AD7" s="110">
        <f t="shared" si="0"/>
        <v>2.9158699808795374E-2</v>
      </c>
      <c r="AF7" s="110">
        <f t="shared" si="1"/>
        <v>4.261501210653762E-2</v>
      </c>
    </row>
    <row r="8" spans="1:32" ht="17.25" customHeight="1" x14ac:dyDescent="0.25">
      <c r="A8" s="62" t="s">
        <v>12</v>
      </c>
      <c r="B8" s="63"/>
      <c r="C8" s="29"/>
      <c r="D8" s="64" t="str">
        <f>AB4</f>
        <v>3,394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2,153</v>
      </c>
      <c r="P8" s="65"/>
      <c r="S8" s="107" t="s">
        <v>83</v>
      </c>
      <c r="T8" s="108"/>
      <c r="U8" s="108"/>
      <c r="V8" s="108">
        <v>28041.51</v>
      </c>
      <c r="W8" s="108">
        <v>29962</v>
      </c>
      <c r="X8" s="108">
        <v>26766.02</v>
      </c>
      <c r="Y8" s="108">
        <v>28143.66</v>
      </c>
      <c r="Z8" s="108">
        <v>27920.99</v>
      </c>
      <c r="AB8" s="109" t="str">
        <f>TEXT(Z8,"$###,###")</f>
        <v>$27,921</v>
      </c>
      <c r="AD8" s="110">
        <f t="shared" si="0"/>
        <v>-7.9119062694759101E-3</v>
      </c>
      <c r="AF8" s="110">
        <f t="shared" si="1"/>
        <v>-4.2979140566965501E-3</v>
      </c>
    </row>
    <row r="9" spans="1:32" x14ac:dyDescent="0.25">
      <c r="A9" s="30" t="s">
        <v>14</v>
      </c>
      <c r="B9" s="69"/>
      <c r="C9" s="70"/>
      <c r="D9" s="71">
        <f>AD104</f>
        <v>64.997053624042422</v>
      </c>
      <c r="E9" s="72" t="s">
        <v>84</v>
      </c>
      <c r="F9" s="24"/>
      <c r="G9" s="73" t="s">
        <v>81</v>
      </c>
      <c r="H9" s="70"/>
      <c r="I9" s="69"/>
      <c r="J9" s="70"/>
      <c r="K9" s="69"/>
      <c r="L9" s="69"/>
      <c r="M9" s="74"/>
      <c r="N9" s="70"/>
      <c r="O9" s="71">
        <f>AD127</f>
        <v>53.738968880631674</v>
      </c>
      <c r="P9" s="72" t="s">
        <v>84</v>
      </c>
      <c r="S9" s="107" t="s">
        <v>7</v>
      </c>
      <c r="T9" s="108"/>
      <c r="U9" s="108"/>
      <c r="V9" s="108">
        <v>95289544</v>
      </c>
      <c r="W9" s="108">
        <v>75940359</v>
      </c>
      <c r="X9" s="108">
        <v>79680560</v>
      </c>
      <c r="Y9" s="108">
        <v>92101458</v>
      </c>
      <c r="Z9" s="108">
        <v>106245159</v>
      </c>
      <c r="AB9" s="109" t="str">
        <f>TEXT(Z9/1000000,"$#,###.0")&amp;" mil"</f>
        <v>$106.2 mil</v>
      </c>
      <c r="AD9" s="110">
        <f t="shared" si="0"/>
        <v>0.15356652660156578</v>
      </c>
      <c r="AF9" s="110">
        <f t="shared" si="1"/>
        <v>0.114971848327871</v>
      </c>
    </row>
    <row r="10" spans="1:32" x14ac:dyDescent="0.25">
      <c r="A10" s="30" t="s">
        <v>17</v>
      </c>
      <c r="B10" s="69"/>
      <c r="C10" s="70"/>
      <c r="D10" s="71">
        <f>AD105</f>
        <v>13.317619328226282</v>
      </c>
      <c r="E10" s="72" t="s">
        <v>84</v>
      </c>
      <c r="F10" s="24"/>
      <c r="G10" s="73" t="s">
        <v>82</v>
      </c>
      <c r="H10" s="70"/>
      <c r="I10" s="69"/>
      <c r="J10" s="70"/>
      <c r="K10" s="69"/>
      <c r="L10" s="69"/>
      <c r="M10" s="74"/>
      <c r="N10" s="70"/>
      <c r="O10" s="71">
        <f>AD128</f>
        <v>46.493265211333025</v>
      </c>
      <c r="P10" s="72" t="s">
        <v>84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85</v>
      </c>
      <c r="H11" s="77"/>
      <c r="I11" s="78"/>
      <c r="J11" s="78"/>
      <c r="K11" s="78"/>
      <c r="L11" s="78"/>
      <c r="M11" s="69"/>
      <c r="N11" s="70"/>
      <c r="O11" s="71">
        <f>T130</f>
        <v>64.282396655829075</v>
      </c>
      <c r="P11" s="72" t="s">
        <v>84</v>
      </c>
      <c r="S11" s="107" t="s">
        <v>29</v>
      </c>
      <c r="T11" s="112"/>
      <c r="U11" s="112"/>
      <c r="V11" s="112">
        <v>2485</v>
      </c>
      <c r="W11" s="112">
        <v>2279</v>
      </c>
      <c r="X11" s="112">
        <v>2417</v>
      </c>
      <c r="Y11" s="112">
        <v>2509</v>
      </c>
      <c r="Z11" s="112">
        <v>2625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21.690664189503021</v>
      </c>
      <c r="P12" s="72" t="s">
        <v>84</v>
      </c>
      <c r="S12" s="107" t="s">
        <v>30</v>
      </c>
      <c r="T12" s="112"/>
      <c r="U12" s="112"/>
      <c r="V12" s="112">
        <v>786</v>
      </c>
      <c r="W12" s="112">
        <v>608</v>
      </c>
      <c r="X12" s="112">
        <v>730</v>
      </c>
      <c r="Y12" s="112">
        <v>749</v>
      </c>
      <c r="Z12" s="112">
        <v>772</v>
      </c>
    </row>
    <row r="13" spans="1:32" ht="15" customHeight="1" x14ac:dyDescent="0.25">
      <c r="A13" s="30" t="s">
        <v>19</v>
      </c>
      <c r="B13" s="70"/>
      <c r="C13" s="70"/>
      <c r="D13" s="71">
        <f>AD108</f>
        <v>17.265763111373012</v>
      </c>
      <c r="E13" s="72" t="s">
        <v>84</v>
      </c>
      <c r="F13" s="24"/>
      <c r="G13" s="142" t="s">
        <v>265</v>
      </c>
      <c r="H13" s="143"/>
      <c r="I13" s="143"/>
      <c r="J13" s="143"/>
      <c r="K13" s="143"/>
      <c r="L13" s="143"/>
      <c r="M13" s="79"/>
      <c r="N13" s="70"/>
      <c r="O13" s="71">
        <f>T132</f>
        <v>14.491407338597305</v>
      </c>
      <c r="P13" s="72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20.536240424278137</v>
      </c>
      <c r="E14" s="72" t="s">
        <v>84</v>
      </c>
      <c r="F14" s="24"/>
      <c r="G14" s="76" t="s">
        <v>94</v>
      </c>
      <c r="H14" s="69"/>
      <c r="I14" s="69"/>
      <c r="J14" s="69"/>
      <c r="K14" s="75"/>
      <c r="L14" s="70"/>
      <c r="M14" s="69"/>
      <c r="N14" s="70"/>
      <c r="O14" s="75" t="str">
        <f>AB118</f>
        <v>46.0</v>
      </c>
      <c r="P14" s="72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18.591632292280494</v>
      </c>
      <c r="E15" s="72" t="s">
        <v>84</v>
      </c>
      <c r="F15" s="24"/>
      <c r="G15" s="33" t="s">
        <v>259</v>
      </c>
      <c r="H15" s="70"/>
      <c r="I15" s="70"/>
      <c r="J15" s="70"/>
      <c r="K15" s="80"/>
      <c r="L15" s="70"/>
      <c r="M15" s="70"/>
      <c r="N15" s="70"/>
      <c r="O15" s="71">
        <f>AB38</f>
        <v>18.253599628425452</v>
      </c>
      <c r="P15" s="72" t="s">
        <v>84</v>
      </c>
      <c r="S15" s="115" t="s">
        <v>60</v>
      </c>
      <c r="T15" s="115"/>
      <c r="U15" s="116"/>
      <c r="V15" s="116">
        <v>839</v>
      </c>
      <c r="W15" s="116">
        <v>762</v>
      </c>
      <c r="X15" s="116">
        <v>840</v>
      </c>
      <c r="Y15" s="112">
        <v>829</v>
      </c>
      <c r="Z15" s="112">
        <v>810</v>
      </c>
      <c r="AB15" s="117">
        <f t="shared" ref="AB15:AB34" si="2">IF(Z15="np",0,Z15/$Z$34)</f>
        <v>0.23851590106007067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21.950500883912788</v>
      </c>
      <c r="E16" s="83" t="s">
        <v>84</v>
      </c>
      <c r="F16" s="24"/>
      <c r="G16" s="84" t="s">
        <v>260</v>
      </c>
      <c r="H16" s="35"/>
      <c r="I16" s="35"/>
      <c r="J16" s="35"/>
      <c r="K16" s="36"/>
      <c r="L16" s="35"/>
      <c r="M16" s="35"/>
      <c r="N16" s="35"/>
      <c r="O16" s="82">
        <f>AB37</f>
        <v>81.746400371574552</v>
      </c>
      <c r="P16" s="37" t="s">
        <v>84</v>
      </c>
      <c r="S16" s="115" t="s">
        <v>61</v>
      </c>
      <c r="T16" s="115"/>
      <c r="U16" s="116"/>
      <c r="V16" s="116">
        <v>24</v>
      </c>
      <c r="W16" s="116">
        <v>18</v>
      </c>
      <c r="X16" s="116">
        <v>26</v>
      </c>
      <c r="Y16" s="112">
        <v>28</v>
      </c>
      <c r="Z16" s="112">
        <v>30</v>
      </c>
      <c r="AB16" s="117">
        <f t="shared" si="2"/>
        <v>8.8339222614840993E-3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282</v>
      </c>
      <c r="W17" s="116">
        <v>240</v>
      </c>
      <c r="X17" s="116">
        <v>253</v>
      </c>
      <c r="Y17" s="112">
        <v>254</v>
      </c>
      <c r="Z17" s="112">
        <v>268</v>
      </c>
      <c r="AB17" s="117">
        <f t="shared" si="2"/>
        <v>7.8916372202591289E-2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268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63</v>
      </c>
      <c r="T18" s="115"/>
      <c r="U18" s="116"/>
      <c r="V18" s="116">
        <v>14</v>
      </c>
      <c r="W18" s="116">
        <v>12</v>
      </c>
      <c r="X18" s="116">
        <v>13</v>
      </c>
      <c r="Y18" s="112">
        <v>13</v>
      </c>
      <c r="Z18" s="112">
        <v>10</v>
      </c>
      <c r="AB18" s="117">
        <f t="shared" si="2"/>
        <v>2.9446407538280331E-3</v>
      </c>
    </row>
    <row r="19" spans="1:28" x14ac:dyDescent="0.25">
      <c r="A19" s="61" t="str">
        <f>$S$1&amp;" ("&amp;$V$2&amp;" to "&amp;$Z$2&amp;")"</f>
        <v>Goyder (2017-18 to 2021-22)</v>
      </c>
      <c r="B19" s="61"/>
      <c r="C19" s="61"/>
      <c r="D19" s="61"/>
      <c r="E19" s="61"/>
      <c r="F19" s="61"/>
      <c r="G19" s="61" t="str">
        <f>$S$1&amp;" ("&amp;$V$2&amp;" to "&amp;$Z$2&amp;")"</f>
        <v>Goyder (2017-18 to 2021-22)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64</v>
      </c>
      <c r="T19" s="115"/>
      <c r="U19" s="116"/>
      <c r="V19" s="116">
        <v>124</v>
      </c>
      <c r="W19" s="116">
        <v>123</v>
      </c>
      <c r="X19" s="116">
        <v>132</v>
      </c>
      <c r="Y19" s="112">
        <v>122</v>
      </c>
      <c r="Z19" s="112">
        <v>134</v>
      </c>
      <c r="AB19" s="117">
        <f t="shared" si="2"/>
        <v>3.9458186101295645E-2</v>
      </c>
    </row>
    <row r="20" spans="1:28" x14ac:dyDescent="0.25">
      <c r="S20" s="115" t="s">
        <v>65</v>
      </c>
      <c r="T20" s="115"/>
      <c r="U20" s="116"/>
      <c r="V20" s="116">
        <v>71</v>
      </c>
      <c r="W20" s="116">
        <v>85</v>
      </c>
      <c r="X20" s="116">
        <v>97</v>
      </c>
      <c r="Y20" s="112">
        <v>79</v>
      </c>
      <c r="Z20" s="112">
        <v>87</v>
      </c>
      <c r="AB20" s="117">
        <f t="shared" si="2"/>
        <v>2.5618374558303889E-2</v>
      </c>
    </row>
    <row r="21" spans="1:28" x14ac:dyDescent="0.25">
      <c r="S21" s="115" t="s">
        <v>66</v>
      </c>
      <c r="T21" s="115"/>
      <c r="U21" s="116"/>
      <c r="V21" s="116">
        <v>204</v>
      </c>
      <c r="W21" s="116">
        <v>177</v>
      </c>
      <c r="X21" s="116">
        <v>211</v>
      </c>
      <c r="Y21" s="112">
        <v>231</v>
      </c>
      <c r="Z21" s="112">
        <v>231</v>
      </c>
      <c r="AB21" s="117">
        <f t="shared" si="2"/>
        <v>6.8021201413427559E-2</v>
      </c>
    </row>
    <row r="22" spans="1:28" x14ac:dyDescent="0.25">
      <c r="S22" s="115" t="s">
        <v>67</v>
      </c>
      <c r="T22" s="115"/>
      <c r="U22" s="116"/>
      <c r="V22" s="116">
        <v>99</v>
      </c>
      <c r="W22" s="116">
        <v>105</v>
      </c>
      <c r="X22" s="116">
        <v>81</v>
      </c>
      <c r="Y22" s="112">
        <v>110</v>
      </c>
      <c r="Z22" s="112">
        <v>140</v>
      </c>
      <c r="AB22" s="117">
        <f t="shared" si="2"/>
        <v>4.1224970553592463E-2</v>
      </c>
    </row>
    <row r="23" spans="1:28" x14ac:dyDescent="0.25">
      <c r="S23" s="115" t="s">
        <v>68</v>
      </c>
      <c r="T23" s="115"/>
      <c r="U23" s="116"/>
      <c r="V23" s="116">
        <v>122</v>
      </c>
      <c r="W23" s="116">
        <v>108</v>
      </c>
      <c r="X23" s="116">
        <v>104</v>
      </c>
      <c r="Y23" s="112">
        <v>111</v>
      </c>
      <c r="Z23" s="112">
        <v>126</v>
      </c>
      <c r="AB23" s="117">
        <f t="shared" si="2"/>
        <v>3.7102473498233215E-2</v>
      </c>
    </row>
    <row r="24" spans="1:28" x14ac:dyDescent="0.25">
      <c r="S24" s="115" t="s">
        <v>69</v>
      </c>
      <c r="T24" s="115"/>
      <c r="U24" s="116"/>
      <c r="V24" s="116">
        <v>8</v>
      </c>
      <c r="W24" s="116">
        <v>8</v>
      </c>
      <c r="X24" s="116">
        <v>8</v>
      </c>
      <c r="Y24" s="112">
        <v>25</v>
      </c>
      <c r="Z24" s="112">
        <v>16</v>
      </c>
      <c r="AB24" s="117">
        <f t="shared" si="2"/>
        <v>4.7114252061248524E-3</v>
      </c>
    </row>
    <row r="25" spans="1:28" x14ac:dyDescent="0.25">
      <c r="S25" s="115" t="s">
        <v>70</v>
      </c>
      <c r="T25" s="115"/>
      <c r="U25" s="116"/>
      <c r="V25" s="116">
        <v>52</v>
      </c>
      <c r="W25" s="116">
        <v>37</v>
      </c>
      <c r="X25" s="116">
        <v>45</v>
      </c>
      <c r="Y25" s="112">
        <v>50</v>
      </c>
      <c r="Z25" s="112">
        <v>49</v>
      </c>
      <c r="AB25" s="117">
        <f t="shared" si="2"/>
        <v>1.4428739693757362E-2</v>
      </c>
    </row>
    <row r="26" spans="1:28" x14ac:dyDescent="0.25">
      <c r="S26" s="115" t="s">
        <v>71</v>
      </c>
      <c r="T26" s="115"/>
      <c r="U26" s="116"/>
      <c r="V26" s="116">
        <v>44</v>
      </c>
      <c r="W26" s="116">
        <v>27</v>
      </c>
      <c r="X26" s="116">
        <v>39</v>
      </c>
      <c r="Y26" s="112">
        <v>34</v>
      </c>
      <c r="Z26" s="112">
        <v>35</v>
      </c>
      <c r="AB26" s="117">
        <f t="shared" si="2"/>
        <v>1.0306242638398116E-2</v>
      </c>
    </row>
    <row r="27" spans="1:28" x14ac:dyDescent="0.25">
      <c r="S27" s="115" t="s">
        <v>72</v>
      </c>
      <c r="T27" s="115"/>
      <c r="U27" s="116"/>
      <c r="V27" s="116">
        <v>84</v>
      </c>
      <c r="W27" s="116">
        <v>83</v>
      </c>
      <c r="X27" s="116">
        <v>88</v>
      </c>
      <c r="Y27" s="112">
        <v>99</v>
      </c>
      <c r="Z27" s="112">
        <v>104</v>
      </c>
      <c r="AB27" s="117">
        <f t="shared" si="2"/>
        <v>3.0624263839811542E-2</v>
      </c>
    </row>
    <row r="28" spans="1:28" x14ac:dyDescent="0.25">
      <c r="S28" s="115" t="s">
        <v>73</v>
      </c>
      <c r="T28" s="115"/>
      <c r="U28" s="116"/>
      <c r="V28" s="116">
        <v>135</v>
      </c>
      <c r="W28" s="116">
        <v>137</v>
      </c>
      <c r="X28" s="116">
        <v>153</v>
      </c>
      <c r="Y28" s="112">
        <v>184</v>
      </c>
      <c r="Z28" s="112">
        <v>198</v>
      </c>
      <c r="AB28" s="117">
        <f t="shared" si="2"/>
        <v>5.8303886925795051E-2</v>
      </c>
    </row>
    <row r="29" spans="1:28" x14ac:dyDescent="0.25">
      <c r="S29" s="115" t="s">
        <v>74</v>
      </c>
      <c r="T29" s="115"/>
      <c r="U29" s="116"/>
      <c r="V29" s="116">
        <v>132</v>
      </c>
      <c r="W29" s="116">
        <v>125</v>
      </c>
      <c r="X29" s="116">
        <v>91</v>
      </c>
      <c r="Y29" s="112">
        <v>86</v>
      </c>
      <c r="Z29" s="112">
        <v>161</v>
      </c>
      <c r="AB29" s="117">
        <f t="shared" si="2"/>
        <v>4.7408716136631328E-2</v>
      </c>
    </row>
    <row r="30" spans="1:28" x14ac:dyDescent="0.25">
      <c r="S30" s="115" t="s">
        <v>75</v>
      </c>
      <c r="T30" s="115"/>
      <c r="U30" s="116"/>
      <c r="V30" s="116">
        <v>190</v>
      </c>
      <c r="W30" s="116">
        <v>169</v>
      </c>
      <c r="X30" s="116">
        <v>197</v>
      </c>
      <c r="Y30" s="112">
        <v>195</v>
      </c>
      <c r="Z30" s="112">
        <v>191</v>
      </c>
      <c r="AB30" s="117">
        <f t="shared" si="2"/>
        <v>5.6242638398115427E-2</v>
      </c>
    </row>
    <row r="31" spans="1:28" x14ac:dyDescent="0.25">
      <c r="S31" s="115" t="s">
        <v>76</v>
      </c>
      <c r="T31" s="115"/>
      <c r="U31" s="116"/>
      <c r="V31" s="116">
        <v>195</v>
      </c>
      <c r="W31" s="116">
        <v>172</v>
      </c>
      <c r="X31" s="116">
        <v>222</v>
      </c>
      <c r="Y31" s="112">
        <v>242</v>
      </c>
      <c r="Z31" s="112">
        <v>233</v>
      </c>
      <c r="AB31" s="117">
        <f t="shared" si="2"/>
        <v>6.861012956419317E-2</v>
      </c>
    </row>
    <row r="32" spans="1:28" ht="15.75" customHeight="1" x14ac:dyDescent="0.25">
      <c r="A32" s="61" t="str">
        <f>"Distribution of jobs per industry "&amp;"("&amp;Z2&amp;") *"</f>
        <v>Distribution of jobs per industry (2021-22)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77</v>
      </c>
      <c r="T32" s="115"/>
      <c r="U32" s="116"/>
      <c r="V32" s="116">
        <v>25</v>
      </c>
      <c r="W32" s="116">
        <v>15</v>
      </c>
      <c r="X32" s="116">
        <v>23</v>
      </c>
      <c r="Y32" s="112">
        <v>21</v>
      </c>
      <c r="Z32" s="112">
        <v>34</v>
      </c>
      <c r="AB32" s="117">
        <f t="shared" si="2"/>
        <v>1.0011778563015312E-2</v>
      </c>
    </row>
    <row r="33" spans="19:32" x14ac:dyDescent="0.25">
      <c r="S33" s="115" t="s">
        <v>78</v>
      </c>
      <c r="T33" s="115"/>
      <c r="U33" s="116"/>
      <c r="V33" s="116">
        <v>82</v>
      </c>
      <c r="W33" s="116">
        <v>60</v>
      </c>
      <c r="X33" s="116">
        <v>83</v>
      </c>
      <c r="Y33" s="112">
        <v>89</v>
      </c>
      <c r="Z33" s="112">
        <v>98</v>
      </c>
      <c r="AB33" s="117">
        <f t="shared" si="2"/>
        <v>2.8857479387514724E-2</v>
      </c>
    </row>
    <row r="34" spans="19:32" x14ac:dyDescent="0.25">
      <c r="S34" s="118" t="s">
        <v>53</v>
      </c>
      <c r="T34" s="118"/>
      <c r="U34" s="119"/>
      <c r="V34" s="119">
        <v>3270</v>
      </c>
      <c r="W34" s="119">
        <v>2888</v>
      </c>
      <c r="X34" s="119">
        <v>3141</v>
      </c>
      <c r="Y34" s="120">
        <v>3258</v>
      </c>
      <c r="Z34" s="120">
        <v>3396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1724</v>
      </c>
      <c r="W37" s="112">
        <v>1544</v>
      </c>
      <c r="X37" s="112">
        <v>1676</v>
      </c>
      <c r="Y37" s="112">
        <v>1720</v>
      </c>
      <c r="Z37" s="112">
        <v>1760</v>
      </c>
      <c r="AB37" s="132">
        <f>Z37/Z40*100</f>
        <v>81.746400371574552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334</v>
      </c>
      <c r="W38" s="112">
        <v>315</v>
      </c>
      <c r="X38" s="112">
        <v>367</v>
      </c>
      <c r="Y38" s="112">
        <v>370</v>
      </c>
      <c r="Z38" s="112">
        <v>393</v>
      </c>
      <c r="AB38" s="132">
        <f>Z38/Z40*100</f>
        <v>18.253599628425452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2058</v>
      </c>
      <c r="W40" s="112">
        <v>1859</v>
      </c>
      <c r="X40" s="112">
        <v>2043</v>
      </c>
      <c r="Y40" s="112">
        <v>2090</v>
      </c>
      <c r="Z40" s="112">
        <v>2153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4</v>
      </c>
      <c r="W44" s="112">
        <v>5</v>
      </c>
      <c r="X44" s="112">
        <v>0</v>
      </c>
      <c r="Y44" s="112">
        <v>3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32</v>
      </c>
      <c r="W45" s="112">
        <v>26</v>
      </c>
      <c r="X45" s="112">
        <v>38</v>
      </c>
      <c r="Y45" s="112">
        <v>45</v>
      </c>
      <c r="Z45" s="112">
        <v>50</v>
      </c>
    </row>
    <row r="46" spans="19:32" x14ac:dyDescent="0.25">
      <c r="S46" s="115" t="s">
        <v>38</v>
      </c>
      <c r="T46" s="115"/>
      <c r="U46" s="112"/>
      <c r="V46" s="112">
        <v>152</v>
      </c>
      <c r="W46" s="112">
        <v>134</v>
      </c>
      <c r="X46" s="112">
        <v>103</v>
      </c>
      <c r="Y46" s="112">
        <v>94</v>
      </c>
      <c r="Z46" s="112">
        <v>104</v>
      </c>
    </row>
    <row r="47" spans="19:32" x14ac:dyDescent="0.25">
      <c r="S47" s="115" t="s">
        <v>39</v>
      </c>
      <c r="T47" s="115"/>
      <c r="U47" s="112"/>
      <c r="V47" s="112">
        <v>176</v>
      </c>
      <c r="W47" s="112">
        <v>150</v>
      </c>
      <c r="X47" s="112">
        <v>170</v>
      </c>
      <c r="Y47" s="112">
        <v>160</v>
      </c>
      <c r="Z47" s="112">
        <v>149</v>
      </c>
    </row>
    <row r="48" spans="19:32" x14ac:dyDescent="0.25">
      <c r="S48" s="115" t="s">
        <v>40</v>
      </c>
      <c r="T48" s="115"/>
      <c r="U48" s="112"/>
      <c r="V48" s="112">
        <v>201</v>
      </c>
      <c r="W48" s="112">
        <v>174</v>
      </c>
      <c r="X48" s="112">
        <v>150</v>
      </c>
      <c r="Y48" s="112">
        <v>179</v>
      </c>
      <c r="Z48" s="112">
        <v>198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155</v>
      </c>
      <c r="W49" s="112">
        <v>139</v>
      </c>
      <c r="X49" s="112">
        <v>156</v>
      </c>
      <c r="Y49" s="112">
        <v>169</v>
      </c>
      <c r="Z49" s="112">
        <v>181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Goyder (2021-22)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133</v>
      </c>
      <c r="W50" s="112">
        <v>120</v>
      </c>
      <c r="X50" s="112">
        <v>135</v>
      </c>
      <c r="Y50" s="112">
        <v>128</v>
      </c>
      <c r="Z50" s="112">
        <v>141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147</v>
      </c>
      <c r="W51" s="112">
        <v>114</v>
      </c>
      <c r="X51" s="112">
        <v>145</v>
      </c>
      <c r="Y51" s="112">
        <v>130</v>
      </c>
      <c r="Z51" s="112">
        <v>123</v>
      </c>
    </row>
    <row r="52" spans="1:26" ht="15" customHeight="1" x14ac:dyDescent="0.25">
      <c r="S52" s="115" t="s">
        <v>44</v>
      </c>
      <c r="T52" s="115"/>
      <c r="U52" s="112"/>
      <c r="V52" s="112">
        <v>148</v>
      </c>
      <c r="W52" s="112">
        <v>134</v>
      </c>
      <c r="X52" s="112">
        <v>143</v>
      </c>
      <c r="Y52" s="112">
        <v>147</v>
      </c>
      <c r="Z52" s="112">
        <v>133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181</v>
      </c>
      <c r="W53" s="112">
        <v>166</v>
      </c>
      <c r="X53" s="112">
        <v>174</v>
      </c>
      <c r="Y53" s="112">
        <v>164</v>
      </c>
      <c r="Z53" s="112">
        <v>182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208</v>
      </c>
      <c r="W54" s="112">
        <v>167</v>
      </c>
      <c r="X54" s="112">
        <v>172</v>
      </c>
      <c r="Y54" s="112">
        <v>184</v>
      </c>
      <c r="Z54" s="112">
        <v>154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172</v>
      </c>
      <c r="W55" s="112">
        <v>145</v>
      </c>
      <c r="X55" s="112">
        <v>169</v>
      </c>
      <c r="Y55" s="112">
        <v>193</v>
      </c>
      <c r="Z55" s="112">
        <v>176</v>
      </c>
    </row>
    <row r="56" spans="1:26" ht="15" customHeight="1" x14ac:dyDescent="0.25">
      <c r="S56" s="115" t="s">
        <v>48</v>
      </c>
      <c r="T56" s="115"/>
      <c r="U56" s="112"/>
      <c r="V56" s="112">
        <v>114</v>
      </c>
      <c r="W56" s="112">
        <v>107</v>
      </c>
      <c r="X56" s="112">
        <v>120</v>
      </c>
      <c r="Y56" s="112">
        <v>114</v>
      </c>
      <c r="Z56" s="112">
        <v>125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33</v>
      </c>
      <c r="W57" s="112">
        <v>38</v>
      </c>
      <c r="X57" s="112">
        <v>51</v>
      </c>
      <c r="Y57" s="112">
        <v>51</v>
      </c>
      <c r="Z57" s="112">
        <v>48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21</v>
      </c>
      <c r="W58" s="112">
        <v>11</v>
      </c>
      <c r="X58" s="112">
        <v>25</v>
      </c>
      <c r="Y58" s="112">
        <v>23</v>
      </c>
      <c r="Z58" s="112">
        <v>24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10</v>
      </c>
      <c r="W59" s="112">
        <v>13</v>
      </c>
      <c r="X59" s="112">
        <v>9</v>
      </c>
      <c r="Y59" s="112">
        <v>17</v>
      </c>
      <c r="Z59" s="112">
        <v>20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7</v>
      </c>
      <c r="W60" s="112">
        <v>8</v>
      </c>
      <c r="X60" s="112">
        <v>9</v>
      </c>
      <c r="Y60" s="112">
        <v>7</v>
      </c>
      <c r="Z60" s="112">
        <v>9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1885</v>
      </c>
      <c r="W61" s="112">
        <v>1637</v>
      </c>
      <c r="X61" s="112">
        <v>1769</v>
      </c>
      <c r="Y61" s="112">
        <v>1808</v>
      </c>
      <c r="Z61" s="112">
        <v>1813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6</v>
      </c>
      <c r="Y63" s="112">
        <v>3</v>
      </c>
      <c r="Z63" s="112">
        <v>12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26</v>
      </c>
      <c r="W64" s="112">
        <v>32</v>
      </c>
      <c r="X64" s="112">
        <v>37</v>
      </c>
      <c r="Y64" s="112">
        <v>47</v>
      </c>
      <c r="Z64" s="112">
        <v>59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Goyder (2021-22)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54</v>
      </c>
      <c r="W65" s="112">
        <v>69</v>
      </c>
      <c r="X65" s="112">
        <v>70</v>
      </c>
      <c r="Y65" s="112">
        <v>112</v>
      </c>
      <c r="Z65" s="112">
        <v>136</v>
      </c>
    </row>
    <row r="66" spans="1:26" x14ac:dyDescent="0.25">
      <c r="S66" s="115" t="s">
        <v>39</v>
      </c>
      <c r="T66" s="115"/>
      <c r="U66" s="112"/>
      <c r="V66" s="112">
        <v>121</v>
      </c>
      <c r="W66" s="112">
        <v>84</v>
      </c>
      <c r="X66" s="112">
        <v>107</v>
      </c>
      <c r="Y66" s="112">
        <v>113</v>
      </c>
      <c r="Z66" s="112">
        <v>103</v>
      </c>
    </row>
    <row r="67" spans="1:26" x14ac:dyDescent="0.25">
      <c r="S67" s="115" t="s">
        <v>40</v>
      </c>
      <c r="T67" s="115"/>
      <c r="U67" s="112"/>
      <c r="V67" s="112">
        <v>139</v>
      </c>
      <c r="W67" s="112">
        <v>106</v>
      </c>
      <c r="X67" s="112">
        <v>114</v>
      </c>
      <c r="Y67" s="112">
        <v>102</v>
      </c>
      <c r="Z67" s="112">
        <v>100</v>
      </c>
    </row>
    <row r="68" spans="1:26" x14ac:dyDescent="0.25">
      <c r="S68" s="115" t="s">
        <v>41</v>
      </c>
      <c r="T68" s="115"/>
      <c r="U68" s="112"/>
      <c r="V68" s="112">
        <v>97</v>
      </c>
      <c r="W68" s="112">
        <v>105</v>
      </c>
      <c r="X68" s="112">
        <v>96</v>
      </c>
      <c r="Y68" s="112">
        <v>102</v>
      </c>
      <c r="Z68" s="112">
        <v>128</v>
      </c>
    </row>
    <row r="69" spans="1:26" x14ac:dyDescent="0.25">
      <c r="S69" s="115" t="s">
        <v>42</v>
      </c>
      <c r="T69" s="115"/>
      <c r="U69" s="112"/>
      <c r="V69" s="112">
        <v>98</v>
      </c>
      <c r="W69" s="112">
        <v>85</v>
      </c>
      <c r="X69" s="112">
        <v>97</v>
      </c>
      <c r="Y69" s="112">
        <v>107</v>
      </c>
      <c r="Z69" s="112">
        <v>122</v>
      </c>
    </row>
    <row r="70" spans="1:26" x14ac:dyDescent="0.25">
      <c r="S70" s="115" t="s">
        <v>43</v>
      </c>
      <c r="T70" s="115"/>
      <c r="U70" s="112"/>
      <c r="V70" s="112">
        <v>122</v>
      </c>
      <c r="W70" s="112">
        <v>120</v>
      </c>
      <c r="X70" s="112">
        <v>153</v>
      </c>
      <c r="Y70" s="112">
        <v>163</v>
      </c>
      <c r="Z70" s="112">
        <v>146</v>
      </c>
    </row>
    <row r="71" spans="1:26" x14ac:dyDescent="0.25">
      <c r="S71" s="115" t="s">
        <v>44</v>
      </c>
      <c r="T71" s="115"/>
      <c r="U71" s="112"/>
      <c r="V71" s="112">
        <v>162</v>
      </c>
      <c r="W71" s="112">
        <v>128</v>
      </c>
      <c r="X71" s="112">
        <v>123</v>
      </c>
      <c r="Y71" s="112">
        <v>126</v>
      </c>
      <c r="Z71" s="112">
        <v>153</v>
      </c>
    </row>
    <row r="72" spans="1:26" x14ac:dyDescent="0.25">
      <c r="S72" s="115" t="s">
        <v>45</v>
      </c>
      <c r="T72" s="115"/>
      <c r="U72" s="112"/>
      <c r="V72" s="112">
        <v>134</v>
      </c>
      <c r="W72" s="112">
        <v>134</v>
      </c>
      <c r="X72" s="112">
        <v>147</v>
      </c>
      <c r="Y72" s="112">
        <v>158</v>
      </c>
      <c r="Z72" s="112">
        <v>151</v>
      </c>
    </row>
    <row r="73" spans="1:26" x14ac:dyDescent="0.25">
      <c r="S73" s="115" t="s">
        <v>46</v>
      </c>
      <c r="T73" s="115"/>
      <c r="U73" s="112"/>
      <c r="V73" s="112">
        <v>183</v>
      </c>
      <c r="W73" s="112">
        <v>141</v>
      </c>
      <c r="X73" s="112">
        <v>146</v>
      </c>
      <c r="Y73" s="112">
        <v>147</v>
      </c>
      <c r="Z73" s="112">
        <v>168</v>
      </c>
    </row>
    <row r="74" spans="1:26" x14ac:dyDescent="0.25">
      <c r="S74" s="115" t="s">
        <v>47</v>
      </c>
      <c r="T74" s="115"/>
      <c r="U74" s="112"/>
      <c r="V74" s="112">
        <v>127</v>
      </c>
      <c r="W74" s="112">
        <v>137</v>
      </c>
      <c r="X74" s="112">
        <v>144</v>
      </c>
      <c r="Y74" s="112">
        <v>141</v>
      </c>
      <c r="Z74" s="112">
        <v>153</v>
      </c>
    </row>
    <row r="75" spans="1:26" x14ac:dyDescent="0.25">
      <c r="S75" s="115" t="s">
        <v>48</v>
      </c>
      <c r="T75" s="115"/>
      <c r="U75" s="112"/>
      <c r="V75" s="112">
        <v>56</v>
      </c>
      <c r="W75" s="112">
        <v>55</v>
      </c>
      <c r="X75" s="112">
        <v>68</v>
      </c>
      <c r="Y75" s="112">
        <v>78</v>
      </c>
      <c r="Z75" s="112">
        <v>93</v>
      </c>
    </row>
    <row r="76" spans="1:26" x14ac:dyDescent="0.25">
      <c r="S76" s="115" t="s">
        <v>49</v>
      </c>
      <c r="T76" s="115"/>
      <c r="U76" s="112"/>
      <c r="V76" s="112">
        <v>23</v>
      </c>
      <c r="W76" s="112">
        <v>16</v>
      </c>
      <c r="X76" s="112">
        <v>15</v>
      </c>
      <c r="Y76" s="112">
        <v>19</v>
      </c>
      <c r="Z76" s="112">
        <v>20</v>
      </c>
    </row>
    <row r="77" spans="1:26" x14ac:dyDescent="0.25">
      <c r="S77" s="115" t="s">
        <v>50</v>
      </c>
      <c r="T77" s="115"/>
      <c r="U77" s="112"/>
      <c r="V77" s="112">
        <v>23</v>
      </c>
      <c r="W77" s="112">
        <v>13</v>
      </c>
      <c r="X77" s="112">
        <v>20</v>
      </c>
      <c r="Y77" s="112">
        <v>17</v>
      </c>
      <c r="Z77" s="112">
        <v>18</v>
      </c>
    </row>
    <row r="78" spans="1:26" x14ac:dyDescent="0.25">
      <c r="S78" s="115" t="s">
        <v>51</v>
      </c>
      <c r="T78" s="115"/>
      <c r="U78" s="112"/>
      <c r="V78" s="112">
        <v>9</v>
      </c>
      <c r="W78" s="112">
        <v>5</v>
      </c>
      <c r="X78" s="112">
        <v>9</v>
      </c>
      <c r="Y78" s="112">
        <v>7</v>
      </c>
      <c r="Z78" s="112">
        <v>10</v>
      </c>
    </row>
    <row r="79" spans="1:26" x14ac:dyDescent="0.25">
      <c r="S79" s="115" t="s">
        <v>52</v>
      </c>
      <c r="T79" s="115"/>
      <c r="U79" s="112"/>
      <c r="V79" s="112">
        <v>8</v>
      </c>
      <c r="W79" s="112">
        <v>5</v>
      </c>
      <c r="X79" s="112">
        <v>6</v>
      </c>
      <c r="Y79" s="112">
        <v>6</v>
      </c>
      <c r="Z79" s="112">
        <v>5</v>
      </c>
    </row>
    <row r="80" spans="1:26" x14ac:dyDescent="0.25">
      <c r="S80" s="118" t="s">
        <v>53</v>
      </c>
      <c r="T80" s="118"/>
      <c r="U80" s="112"/>
      <c r="V80" s="112">
        <v>1381</v>
      </c>
      <c r="W80" s="112">
        <v>1249</v>
      </c>
      <c r="X80" s="112">
        <v>1377</v>
      </c>
      <c r="Y80" s="112">
        <v>1448</v>
      </c>
      <c r="Z80" s="112">
        <v>1585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Goyder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105</v>
      </c>
      <c r="W83" s="112">
        <v>92</v>
      </c>
      <c r="X83" s="112">
        <v>111</v>
      </c>
      <c r="Y83" s="112">
        <v>105</v>
      </c>
      <c r="Z83" s="112">
        <v>102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190</v>
      </c>
      <c r="G84" s="140"/>
      <c r="H84" s="48"/>
      <c r="I84" s="48"/>
      <c r="J84" s="48"/>
      <c r="K84" s="48"/>
      <c r="L84" s="140" t="s">
        <v>0</v>
      </c>
      <c r="M84" s="140"/>
      <c r="N84" s="140" t="s">
        <v>190</v>
      </c>
      <c r="O84" s="140"/>
      <c r="S84" s="115" t="s">
        <v>57</v>
      </c>
      <c r="T84" s="115"/>
      <c r="U84" s="112"/>
      <c r="V84" s="112">
        <v>42</v>
      </c>
      <c r="W84" s="112">
        <v>38</v>
      </c>
      <c r="X84" s="112">
        <v>37</v>
      </c>
      <c r="Y84" s="112">
        <v>35</v>
      </c>
      <c r="Z84" s="112">
        <v>42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2017-18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2017-18</v>
      </c>
      <c r="O85" s="140"/>
      <c r="S85" s="115" t="s">
        <v>185</v>
      </c>
      <c r="T85" s="115"/>
      <c r="U85" s="112"/>
      <c r="V85" s="112">
        <v>177</v>
      </c>
      <c r="W85" s="112">
        <v>147</v>
      </c>
      <c r="X85" s="112">
        <v>171</v>
      </c>
      <c r="Y85" s="112">
        <v>180</v>
      </c>
      <c r="Z85" s="112">
        <v>195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3,394</v>
      </c>
      <c r="D86" s="94">
        <f t="shared" ref="D86:D91" si="4">AD4</f>
        <v>4.1743400859422852E-2</v>
      </c>
      <c r="E86" s="95">
        <f t="shared" ref="E86:E91" si="5">AD4</f>
        <v>4.1743400859422852E-2</v>
      </c>
      <c r="F86" s="94">
        <f t="shared" ref="F86:F91" si="6">AF4</f>
        <v>3.9509954058192909E-2</v>
      </c>
      <c r="G86" s="95">
        <f t="shared" ref="G86:G91" si="7">AF4</f>
        <v>3.9509954058192909E-2</v>
      </c>
      <c r="H86" s="97"/>
      <c r="I86" s="97"/>
      <c r="J86" s="139" t="str">
        <f>'State data for spotlight'!J4</f>
        <v>1,514,413</v>
      </c>
      <c r="K86" s="139"/>
      <c r="L86" s="94">
        <f>'State data for spotlight'!L4</f>
        <v>9.9608707048718825E-2</v>
      </c>
      <c r="M86" s="95">
        <f>'State data for spotlight'!L4</f>
        <v>9.9608707048718825E-2</v>
      </c>
      <c r="N86" s="94">
        <f>'State data for spotlight'!N4</f>
        <v>0.18326365128713196</v>
      </c>
      <c r="O86" s="95">
        <f>'State data for spotlight'!N4</f>
        <v>0.18326365128713196</v>
      </c>
      <c r="S86" s="115" t="s">
        <v>186</v>
      </c>
      <c r="T86" s="115"/>
      <c r="U86" s="112"/>
      <c r="V86" s="112">
        <v>26</v>
      </c>
      <c r="W86" s="112">
        <v>27</v>
      </c>
      <c r="X86" s="112">
        <v>25</v>
      </c>
      <c r="Y86" s="112">
        <v>30</v>
      </c>
      <c r="Z86" s="112">
        <v>25</v>
      </c>
    </row>
    <row r="87" spans="1:30" ht="15" customHeight="1" x14ac:dyDescent="0.25">
      <c r="A87" s="96" t="s">
        <v>4</v>
      </c>
      <c r="B87" s="49"/>
      <c r="C87" s="97" t="str">
        <f t="shared" si="3"/>
        <v>1,811</v>
      </c>
      <c r="D87" s="94">
        <f t="shared" si="4"/>
        <v>1.6592920353981633E-3</v>
      </c>
      <c r="E87" s="95">
        <f t="shared" si="5"/>
        <v>1.6592920353981633E-3</v>
      </c>
      <c r="F87" s="94">
        <f t="shared" si="6"/>
        <v>-4.1798941798941835E-2</v>
      </c>
      <c r="G87" s="95">
        <f t="shared" si="7"/>
        <v>-4.1798941798941835E-2</v>
      </c>
      <c r="H87" s="97"/>
      <c r="I87" s="97"/>
      <c r="J87" s="139" t="str">
        <f>'State data for spotlight'!J5</f>
        <v>761,173</v>
      </c>
      <c r="K87" s="139"/>
      <c r="L87" s="94">
        <f>'State data for spotlight'!L5</f>
        <v>8.820771036521724E-2</v>
      </c>
      <c r="M87" s="95">
        <f>'State data for spotlight'!L5</f>
        <v>8.820771036521724E-2</v>
      </c>
      <c r="N87" s="94">
        <f>'State data for spotlight'!N5</f>
        <v>0.15461673464868042</v>
      </c>
      <c r="O87" s="95">
        <f>'State data for spotlight'!N5</f>
        <v>0.15461673464868042</v>
      </c>
      <c r="S87" s="115" t="s">
        <v>187</v>
      </c>
      <c r="T87" s="115"/>
      <c r="U87" s="112"/>
      <c r="V87" s="112">
        <v>19</v>
      </c>
      <c r="W87" s="112">
        <v>17</v>
      </c>
      <c r="X87" s="112">
        <v>14</v>
      </c>
      <c r="Y87" s="112">
        <v>20</v>
      </c>
      <c r="Z87" s="112">
        <v>21</v>
      </c>
    </row>
    <row r="88" spans="1:30" ht="15" customHeight="1" x14ac:dyDescent="0.25">
      <c r="A88" s="96" t="s">
        <v>5</v>
      </c>
      <c r="B88" s="49"/>
      <c r="C88" s="97" t="str">
        <f t="shared" si="3"/>
        <v>1,584</v>
      </c>
      <c r="D88" s="94">
        <f t="shared" si="4"/>
        <v>9.3922651933701751E-2</v>
      </c>
      <c r="E88" s="95">
        <f t="shared" si="5"/>
        <v>9.3922651933701751E-2</v>
      </c>
      <c r="F88" s="94">
        <f t="shared" si="6"/>
        <v>0.14699493120926865</v>
      </c>
      <c r="G88" s="95">
        <f t="shared" si="7"/>
        <v>0.14699493120926865</v>
      </c>
      <c r="H88" s="97"/>
      <c r="I88" s="97"/>
      <c r="J88" s="139" t="str">
        <f>'State data for spotlight'!J6</f>
        <v>752,279</v>
      </c>
      <c r="K88" s="139"/>
      <c r="L88" s="94">
        <f>'State data for spotlight'!L6</f>
        <v>0.11150035312508311</v>
      </c>
      <c r="M88" s="95">
        <f>'State data for spotlight'!L6</f>
        <v>0.11150035312508311</v>
      </c>
      <c r="N88" s="94">
        <f>'State data for spotlight'!N6</f>
        <v>0.212174288554841</v>
      </c>
      <c r="O88" s="95">
        <f>'State data for spotlight'!N6</f>
        <v>0.212174288554841</v>
      </c>
      <c r="S88" s="115" t="s">
        <v>188</v>
      </c>
      <c r="T88" s="115"/>
      <c r="U88" s="112"/>
      <c r="V88" s="112">
        <v>24</v>
      </c>
      <c r="W88" s="112">
        <v>32</v>
      </c>
      <c r="X88" s="112">
        <v>32</v>
      </c>
      <c r="Y88" s="112">
        <v>32</v>
      </c>
      <c r="Z88" s="112">
        <v>28</v>
      </c>
    </row>
    <row r="89" spans="1:30" ht="15" customHeight="1" x14ac:dyDescent="0.25">
      <c r="A89" s="49" t="s">
        <v>6</v>
      </c>
      <c r="B89" s="49"/>
      <c r="C89" s="97" t="str">
        <f t="shared" si="3"/>
        <v>2,153</v>
      </c>
      <c r="D89" s="94">
        <f t="shared" si="4"/>
        <v>2.9158699808795374E-2</v>
      </c>
      <c r="E89" s="95">
        <f t="shared" si="5"/>
        <v>2.9158699808795374E-2</v>
      </c>
      <c r="F89" s="94">
        <f t="shared" si="6"/>
        <v>4.261501210653762E-2</v>
      </c>
      <c r="G89" s="95">
        <f t="shared" si="7"/>
        <v>4.261501210653762E-2</v>
      </c>
      <c r="H89" s="97"/>
      <c r="I89" s="97"/>
      <c r="J89" s="139" t="str">
        <f>'State data for spotlight'!J7</f>
        <v>1,001,542</v>
      </c>
      <c r="K89" s="139"/>
      <c r="L89" s="94">
        <f>'State data for spotlight'!L7</f>
        <v>4.4621130813623067E-2</v>
      </c>
      <c r="M89" s="95">
        <f>'State data for spotlight'!L7</f>
        <v>4.4621130813623067E-2</v>
      </c>
      <c r="N89" s="94">
        <f>'State data for spotlight'!N7</f>
        <v>9.6689701842120446E-2</v>
      </c>
      <c r="O89" s="95">
        <f>'State data for spotlight'!N7</f>
        <v>9.6689701842120446E-2</v>
      </c>
      <c r="S89" s="115" t="s">
        <v>189</v>
      </c>
      <c r="T89" s="115"/>
      <c r="U89" s="112"/>
      <c r="V89" s="112">
        <v>118</v>
      </c>
      <c r="W89" s="112">
        <v>113</v>
      </c>
      <c r="X89" s="112">
        <v>130</v>
      </c>
      <c r="Y89" s="112">
        <v>129</v>
      </c>
      <c r="Z89" s="112">
        <v>136</v>
      </c>
    </row>
    <row r="90" spans="1:30" ht="15" customHeight="1" x14ac:dyDescent="0.25">
      <c r="A90" s="49" t="s">
        <v>96</v>
      </c>
      <c r="B90" s="49"/>
      <c r="C90" s="97" t="str">
        <f t="shared" si="3"/>
        <v>$27,921</v>
      </c>
      <c r="D90" s="94">
        <f t="shared" si="4"/>
        <v>-7.9119062694759101E-3</v>
      </c>
      <c r="E90" s="95">
        <f t="shared" si="5"/>
        <v>-7.9119062694759101E-3</v>
      </c>
      <c r="F90" s="94">
        <f t="shared" si="6"/>
        <v>-4.2979140566965501E-3</v>
      </c>
      <c r="G90" s="95">
        <f t="shared" si="7"/>
        <v>-4.2979140566965501E-3</v>
      </c>
      <c r="H90" s="97"/>
      <c r="I90" s="97"/>
      <c r="J90" s="97"/>
      <c r="K90" s="97" t="str">
        <f>'State data for spotlight'!J8</f>
        <v>$45,481</v>
      </c>
      <c r="L90" s="94">
        <f>'State data for spotlight'!L8</f>
        <v>-7.6896036558571357E-4</v>
      </c>
      <c r="M90" s="95">
        <f>'State data for spotlight'!L8</f>
        <v>-7.6896036558571357E-4</v>
      </c>
      <c r="N90" s="94">
        <f>'State data for spotlight'!N8</f>
        <v>6.4433558502420718E-2</v>
      </c>
      <c r="O90" s="95">
        <f>'State data for spotlight'!N8</f>
        <v>6.4433558502420718E-2</v>
      </c>
      <c r="S90" s="115" t="s">
        <v>58</v>
      </c>
      <c r="T90" s="115"/>
      <c r="U90" s="112"/>
      <c r="V90" s="112">
        <v>240</v>
      </c>
      <c r="W90" s="112">
        <v>237</v>
      </c>
      <c r="X90" s="112">
        <v>229</v>
      </c>
      <c r="Y90" s="112">
        <v>227</v>
      </c>
      <c r="Z90" s="112">
        <v>224</v>
      </c>
    </row>
    <row r="91" spans="1:30" ht="15" customHeight="1" x14ac:dyDescent="0.25">
      <c r="A91" s="49" t="s">
        <v>7</v>
      </c>
      <c r="B91" s="49"/>
      <c r="C91" s="97" t="str">
        <f t="shared" si="3"/>
        <v>$106.2 mil</v>
      </c>
      <c r="D91" s="94">
        <f t="shared" si="4"/>
        <v>0.15356652660156578</v>
      </c>
      <c r="E91" s="95">
        <f t="shared" si="5"/>
        <v>0.15356652660156578</v>
      </c>
      <c r="F91" s="94">
        <f t="shared" si="6"/>
        <v>0.114971848327871</v>
      </c>
      <c r="G91" s="95">
        <f t="shared" si="7"/>
        <v>0.114971848327871</v>
      </c>
      <c r="H91" s="97"/>
      <c r="I91" s="97"/>
      <c r="J91" s="97"/>
      <c r="K91" s="97" t="str">
        <f>'State data for spotlight'!J9</f>
        <v>$63.1 bil</v>
      </c>
      <c r="L91" s="94">
        <f>'State data for spotlight'!L9</f>
        <v>8.5795971195826271E-2</v>
      </c>
      <c r="M91" s="95">
        <f>'State data for spotlight'!L9</f>
        <v>8.5795971195826271E-2</v>
      </c>
      <c r="N91" s="94">
        <f>'State data for spotlight'!N9</f>
        <v>0.25141602644572436</v>
      </c>
      <c r="O91" s="95">
        <f>'State data for spotlight'!N9</f>
        <v>0.25141602644572436</v>
      </c>
      <c r="S91" s="118" t="s">
        <v>53</v>
      </c>
      <c r="T91" s="118"/>
      <c r="U91" s="112"/>
      <c r="V91" s="112">
        <v>1159</v>
      </c>
      <c r="W91" s="112">
        <v>1018</v>
      </c>
      <c r="X91" s="112">
        <v>1126</v>
      </c>
      <c r="Y91" s="112">
        <v>1135</v>
      </c>
      <c r="Z91" s="112">
        <v>1155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191</v>
      </c>
      <c r="S93" s="115" t="s">
        <v>56</v>
      </c>
      <c r="T93" s="115"/>
      <c r="U93" s="112"/>
      <c r="V93" s="112">
        <v>54</v>
      </c>
      <c r="W93" s="112">
        <v>42</v>
      </c>
      <c r="X93" s="112">
        <v>47</v>
      </c>
      <c r="Y93" s="112">
        <v>48</v>
      </c>
      <c r="Z93" s="112">
        <v>45</v>
      </c>
    </row>
    <row r="94" spans="1:30" ht="15" customHeight="1" x14ac:dyDescent="0.25">
      <c r="A94" s="135" t="s">
        <v>192</v>
      </c>
      <c r="S94" s="115" t="s">
        <v>57</v>
      </c>
      <c r="T94" s="115"/>
      <c r="U94" s="112"/>
      <c r="V94" s="112">
        <v>120</v>
      </c>
      <c r="W94" s="112">
        <v>121</v>
      </c>
      <c r="X94" s="112">
        <v>125</v>
      </c>
      <c r="Y94" s="112">
        <v>129</v>
      </c>
      <c r="Z94" s="112">
        <v>134</v>
      </c>
    </row>
    <row r="95" spans="1:30" ht="15" customHeight="1" x14ac:dyDescent="0.25">
      <c r="A95" s="136" t="s">
        <v>266</v>
      </c>
      <c r="S95" s="115" t="s">
        <v>185</v>
      </c>
      <c r="T95" s="115"/>
      <c r="U95" s="112"/>
      <c r="V95" s="112">
        <v>39</v>
      </c>
      <c r="W95" s="112">
        <v>38</v>
      </c>
      <c r="X95" s="112">
        <v>41</v>
      </c>
      <c r="Y95" s="112">
        <v>46</v>
      </c>
      <c r="Z95" s="112">
        <v>43</v>
      </c>
    </row>
    <row r="96" spans="1:30" ht="15" customHeight="1" x14ac:dyDescent="0.25">
      <c r="A96" s="134" t="s">
        <v>258</v>
      </c>
      <c r="S96" s="115" t="s">
        <v>186</v>
      </c>
      <c r="T96" s="115"/>
      <c r="U96" s="112"/>
      <c r="V96" s="112">
        <v>113</v>
      </c>
      <c r="W96" s="112">
        <v>104</v>
      </c>
      <c r="X96" s="112">
        <v>122</v>
      </c>
      <c r="Y96" s="112">
        <v>122</v>
      </c>
      <c r="Z96" s="112">
        <v>130</v>
      </c>
    </row>
    <row r="97" spans="1:32" ht="15" customHeight="1" x14ac:dyDescent="0.25">
      <c r="A97" s="136" t="s">
        <v>269</v>
      </c>
      <c r="S97" s="115" t="s">
        <v>187</v>
      </c>
      <c r="T97" s="115"/>
      <c r="U97" s="112"/>
      <c r="V97" s="112">
        <v>122</v>
      </c>
      <c r="W97" s="112">
        <v>100</v>
      </c>
      <c r="X97" s="112">
        <v>118</v>
      </c>
      <c r="Y97" s="112">
        <v>120</v>
      </c>
      <c r="Z97" s="112">
        <v>130</v>
      </c>
    </row>
    <row r="98" spans="1:32" ht="15" customHeight="1" x14ac:dyDescent="0.25">
      <c r="A98" s="136" t="s">
        <v>275</v>
      </c>
      <c r="S98" s="115" t="s">
        <v>188</v>
      </c>
      <c r="T98" s="115"/>
      <c r="U98" s="112"/>
      <c r="V98" s="112">
        <v>74</v>
      </c>
      <c r="W98" s="112">
        <v>77</v>
      </c>
      <c r="X98" s="112">
        <v>87</v>
      </c>
      <c r="Y98" s="112">
        <v>98</v>
      </c>
      <c r="Z98" s="112">
        <v>95</v>
      </c>
    </row>
    <row r="99" spans="1:32" ht="15" customHeight="1" x14ac:dyDescent="0.25">
      <c r="S99" s="115" t="s">
        <v>189</v>
      </c>
      <c r="T99" s="115"/>
      <c r="U99" s="112"/>
      <c r="V99" s="112">
        <v>5</v>
      </c>
      <c r="W99" s="112">
        <v>6</v>
      </c>
      <c r="X99" s="112">
        <v>6</v>
      </c>
      <c r="Y99" s="112">
        <v>7</v>
      </c>
      <c r="Z99" s="112">
        <v>6</v>
      </c>
    </row>
    <row r="100" spans="1:32" ht="15" customHeight="1" x14ac:dyDescent="0.25">
      <c r="S100" s="115" t="s">
        <v>58</v>
      </c>
      <c r="T100" s="115"/>
      <c r="U100" s="112"/>
      <c r="V100" s="112">
        <v>112</v>
      </c>
      <c r="W100" s="112">
        <v>112</v>
      </c>
      <c r="X100" s="112">
        <v>109</v>
      </c>
      <c r="Y100" s="112">
        <v>115</v>
      </c>
      <c r="Z100" s="112">
        <v>125</v>
      </c>
    </row>
    <row r="101" spans="1:32" x14ac:dyDescent="0.25">
      <c r="A101" s="18"/>
      <c r="S101" s="118" t="s">
        <v>53</v>
      </c>
      <c r="T101" s="118"/>
      <c r="U101" s="112"/>
      <c r="V101" s="112">
        <v>906</v>
      </c>
      <c r="W101" s="112">
        <v>834</v>
      </c>
      <c r="X101" s="112">
        <v>921</v>
      </c>
      <c r="Y101" s="112">
        <v>962</v>
      </c>
      <c r="Z101" s="112">
        <v>1001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184</v>
      </c>
      <c r="W103" s="106" t="s">
        <v>193</v>
      </c>
      <c r="X103" s="106" t="s">
        <v>261</v>
      </c>
      <c r="Y103" s="106" t="s">
        <v>267</v>
      </c>
      <c r="Z103" s="106" t="s">
        <v>273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1968</v>
      </c>
      <c r="W104" s="112">
        <v>1861</v>
      </c>
      <c r="X104" s="112">
        <v>2066</v>
      </c>
      <c r="Y104" s="112">
        <v>2121</v>
      </c>
      <c r="Z104" s="112">
        <v>2206</v>
      </c>
      <c r="AB104" s="109" t="str">
        <f>TEXT(Z104,"###,###")</f>
        <v>2,206</v>
      </c>
      <c r="AD104" s="130">
        <f>Z104/($Z$4)*100</f>
        <v>64.997053624042422</v>
      </c>
      <c r="AF104" s="109"/>
    </row>
    <row r="105" spans="1:32" x14ac:dyDescent="0.25">
      <c r="S105" s="115" t="s">
        <v>17</v>
      </c>
      <c r="T105" s="115"/>
      <c r="U105" s="112"/>
      <c r="V105" s="112">
        <v>423</v>
      </c>
      <c r="W105" s="112">
        <v>370</v>
      </c>
      <c r="X105" s="112">
        <v>375</v>
      </c>
      <c r="Y105" s="112">
        <v>379</v>
      </c>
      <c r="Z105" s="112">
        <v>452</v>
      </c>
      <c r="AB105" s="109" t="str">
        <f>TEXT(Z105,"###,###")</f>
        <v>452</v>
      </c>
      <c r="AD105" s="130">
        <f>Z105/($Z$4)*100</f>
        <v>13.317619328226282</v>
      </c>
      <c r="AF105" s="109"/>
    </row>
    <row r="106" spans="1:32" x14ac:dyDescent="0.25">
      <c r="S106" s="118" t="s">
        <v>53</v>
      </c>
      <c r="T106" s="118"/>
      <c r="U106" s="120"/>
      <c r="V106" s="120">
        <v>2391</v>
      </c>
      <c r="W106" s="120">
        <v>2231</v>
      </c>
      <c r="X106" s="120">
        <v>2441</v>
      </c>
      <c r="Y106" s="120">
        <v>2500</v>
      </c>
      <c r="Z106" s="120">
        <v>2658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656</v>
      </c>
      <c r="W108" s="112">
        <v>504</v>
      </c>
      <c r="X108" s="112">
        <v>569</v>
      </c>
      <c r="Y108" s="112">
        <v>634</v>
      </c>
      <c r="Z108" s="112">
        <v>586</v>
      </c>
      <c r="AB108" s="109" t="str">
        <f>TEXT(Z108,"###,###")</f>
        <v>586</v>
      </c>
      <c r="AD108" s="130">
        <f>Z108/($Z$4)*100</f>
        <v>17.265763111373012</v>
      </c>
      <c r="AF108" s="109"/>
    </row>
    <row r="109" spans="1:32" x14ac:dyDescent="0.25">
      <c r="S109" s="115" t="s">
        <v>20</v>
      </c>
      <c r="T109" s="115"/>
      <c r="U109" s="112"/>
      <c r="V109" s="112">
        <v>590</v>
      </c>
      <c r="W109" s="112">
        <v>550</v>
      </c>
      <c r="X109" s="112">
        <v>571</v>
      </c>
      <c r="Y109" s="112">
        <v>610</v>
      </c>
      <c r="Z109" s="112">
        <v>697</v>
      </c>
      <c r="AB109" s="109" t="str">
        <f>TEXT(Z109,"###,###")</f>
        <v>697</v>
      </c>
      <c r="AD109" s="130">
        <f>Z109/($Z$4)*100</f>
        <v>20.536240424278137</v>
      </c>
      <c r="AF109" s="109"/>
    </row>
    <row r="110" spans="1:32" x14ac:dyDescent="0.25">
      <c r="S110" s="115" t="s">
        <v>21</v>
      </c>
      <c r="T110" s="115"/>
      <c r="U110" s="112"/>
      <c r="V110" s="112">
        <v>496</v>
      </c>
      <c r="W110" s="112">
        <v>501</v>
      </c>
      <c r="X110" s="112">
        <v>578</v>
      </c>
      <c r="Y110" s="112">
        <v>590</v>
      </c>
      <c r="Z110" s="112">
        <v>631</v>
      </c>
      <c r="AB110" s="109" t="str">
        <f>TEXT(Z110,"###,###")</f>
        <v>631</v>
      </c>
      <c r="AD110" s="130">
        <f>Z110/($Z$4)*100</f>
        <v>18.591632292280494</v>
      </c>
      <c r="AF110" s="109"/>
    </row>
    <row r="111" spans="1:32" x14ac:dyDescent="0.25">
      <c r="S111" s="115" t="s">
        <v>22</v>
      </c>
      <c r="T111" s="115"/>
      <c r="U111" s="112"/>
      <c r="V111" s="112">
        <v>653</v>
      </c>
      <c r="W111" s="112">
        <v>604</v>
      </c>
      <c r="X111" s="112">
        <v>644</v>
      </c>
      <c r="Y111" s="112">
        <v>666</v>
      </c>
      <c r="Z111" s="112">
        <v>745</v>
      </c>
      <c r="AB111" s="109" t="str">
        <f>TEXT(Z111,"###,###")</f>
        <v>745</v>
      </c>
      <c r="AD111" s="130">
        <f>Z111/($Z$4)*100</f>
        <v>21.950500883912788</v>
      </c>
      <c r="AF111" s="109"/>
    </row>
    <row r="112" spans="1:32" x14ac:dyDescent="0.25">
      <c r="S112" s="118" t="s">
        <v>53</v>
      </c>
      <c r="T112" s="118"/>
      <c r="U112" s="112"/>
      <c r="V112" s="112">
        <v>3266</v>
      </c>
      <c r="W112" s="112">
        <v>2887</v>
      </c>
      <c r="X112" s="112">
        <v>3146</v>
      </c>
      <c r="Y112" s="112">
        <v>3258</v>
      </c>
      <c r="Z112" s="112">
        <v>3397</v>
      </c>
    </row>
    <row r="113" spans="19:32" x14ac:dyDescent="0.25">
      <c r="AB113" s="125" t="s">
        <v>24</v>
      </c>
      <c r="AC113" s="106"/>
      <c r="AD113" s="106" t="s">
        <v>182</v>
      </c>
      <c r="AF113" s="106" t="s">
        <v>183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46.29</v>
      </c>
      <c r="W118" s="131">
        <v>45.81</v>
      </c>
      <c r="X118" s="131">
        <v>46.47</v>
      </c>
      <c r="Y118" s="131">
        <v>46.4</v>
      </c>
      <c r="Z118" s="131">
        <v>45.97</v>
      </c>
      <c r="AB118" s="109" t="str">
        <f>TEXT(Z118,"##.0")</f>
        <v>46.0</v>
      </c>
    </row>
    <row r="120" spans="19:32" x14ac:dyDescent="0.25">
      <c r="S120" s="101" t="s">
        <v>98</v>
      </c>
      <c r="T120" s="112"/>
      <c r="U120" s="112"/>
      <c r="V120" s="112">
        <v>1282</v>
      </c>
      <c r="W120" s="112">
        <v>1248</v>
      </c>
      <c r="X120" s="112">
        <v>1322</v>
      </c>
      <c r="Y120" s="112">
        <v>1341</v>
      </c>
      <c r="Z120" s="112">
        <v>1384</v>
      </c>
      <c r="AB120" s="109" t="str">
        <f>TEXT(Z120,"###,###")</f>
        <v>1,384</v>
      </c>
    </row>
    <row r="121" spans="19:32" x14ac:dyDescent="0.25">
      <c r="S121" s="101" t="s">
        <v>99</v>
      </c>
      <c r="T121" s="112"/>
      <c r="U121" s="112"/>
      <c r="V121" s="112">
        <v>493</v>
      </c>
      <c r="W121" s="112">
        <v>360</v>
      </c>
      <c r="X121" s="112">
        <v>453</v>
      </c>
      <c r="Y121" s="112">
        <v>464</v>
      </c>
      <c r="Z121" s="112">
        <v>467</v>
      </c>
      <c r="AB121" s="109" t="str">
        <f>TEXT(Z121,"###,###")</f>
        <v>467</v>
      </c>
    </row>
    <row r="122" spans="19:32" x14ac:dyDescent="0.25">
      <c r="S122" s="101" t="s">
        <v>100</v>
      </c>
      <c r="T122" s="112"/>
      <c r="U122" s="112"/>
      <c r="V122" s="112">
        <v>293</v>
      </c>
      <c r="W122" s="112">
        <v>245</v>
      </c>
      <c r="X122" s="112">
        <v>274</v>
      </c>
      <c r="Y122" s="112">
        <v>285</v>
      </c>
      <c r="Z122" s="112">
        <v>312</v>
      </c>
      <c r="AB122" s="109" t="str">
        <f>TEXT(Z122,"###,###")</f>
        <v>312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1575</v>
      </c>
      <c r="W124" s="112">
        <v>1493</v>
      </c>
      <c r="X124" s="112">
        <v>1596</v>
      </c>
      <c r="Y124" s="112">
        <v>1626</v>
      </c>
      <c r="Z124" s="112">
        <v>1696</v>
      </c>
      <c r="AB124" s="109" t="str">
        <f>TEXT(Z124,"###,###")</f>
        <v>1,696</v>
      </c>
      <c r="AD124" s="127">
        <f>Z124/$Z$7*100</f>
        <v>78.773803994426387</v>
      </c>
    </row>
    <row r="125" spans="19:32" x14ac:dyDescent="0.25">
      <c r="S125" s="101" t="s">
        <v>102</v>
      </c>
      <c r="T125" s="112"/>
      <c r="U125" s="112"/>
      <c r="V125" s="112">
        <v>786</v>
      </c>
      <c r="W125" s="112">
        <v>605</v>
      </c>
      <c r="X125" s="112">
        <v>727</v>
      </c>
      <c r="Y125" s="112">
        <v>749</v>
      </c>
      <c r="Z125" s="112">
        <v>779</v>
      </c>
      <c r="AB125" s="109" t="str">
        <f>TEXT(Z125,"###,###")</f>
        <v>779</v>
      </c>
      <c r="AD125" s="127">
        <f>Z125/$Z$7*100</f>
        <v>36.182071528100323</v>
      </c>
    </row>
    <row r="127" spans="19:32" x14ac:dyDescent="0.25">
      <c r="S127" s="101" t="s">
        <v>103</v>
      </c>
      <c r="T127" s="112"/>
      <c r="U127" s="112"/>
      <c r="V127" s="112">
        <v>1158</v>
      </c>
      <c r="W127" s="112">
        <v>1017</v>
      </c>
      <c r="X127" s="112">
        <v>1123</v>
      </c>
      <c r="Y127" s="112">
        <v>1130</v>
      </c>
      <c r="Z127" s="112">
        <v>1157</v>
      </c>
      <c r="AB127" s="109" t="str">
        <f>TEXT(Z127,"###,###")</f>
        <v>1,157</v>
      </c>
      <c r="AD127" s="127">
        <f>Z127/$Z$7*100</f>
        <v>53.738968880631674</v>
      </c>
    </row>
    <row r="128" spans="19:32" x14ac:dyDescent="0.25">
      <c r="S128" s="101" t="s">
        <v>104</v>
      </c>
      <c r="T128" s="112"/>
      <c r="U128" s="112"/>
      <c r="V128" s="112">
        <v>904</v>
      </c>
      <c r="W128" s="112">
        <v>834</v>
      </c>
      <c r="X128" s="112">
        <v>921</v>
      </c>
      <c r="Y128" s="112">
        <v>961</v>
      </c>
      <c r="Z128" s="112">
        <v>1001</v>
      </c>
      <c r="AB128" s="109" t="str">
        <f>TEXT(Z128,"###,###")</f>
        <v>1,001</v>
      </c>
      <c r="AD128" s="127">
        <f>Z128/$Z$7*100</f>
        <v>46.493265211333025</v>
      </c>
    </row>
    <row r="130" spans="19:20" x14ac:dyDescent="0.25">
      <c r="S130" s="101" t="s">
        <v>262</v>
      </c>
      <c r="T130" s="127">
        <v>64.282396655829075</v>
      </c>
    </row>
    <row r="131" spans="19:20" x14ac:dyDescent="0.25">
      <c r="S131" s="101" t="s">
        <v>263</v>
      </c>
      <c r="T131" s="127">
        <v>21.690664189503021</v>
      </c>
    </row>
    <row r="132" spans="19:20" x14ac:dyDescent="0.25">
      <c r="S132" s="101" t="s">
        <v>264</v>
      </c>
      <c r="T132" s="127">
        <v>14.491407338597305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EB92CD89-84C9-465A-8725-668185CF17D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0771DC91-5EE8-4616-BD75-FC7B3526317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16901414-1B65-4ADA-9DE6-FE209AB5486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011F462A-7C90-4648-8652-C521E81EBD5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67DF14-2556-4D2D-9BC1-E3185DCF5B2E}">
  <sheetPr codeName="Sheet86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129</v>
      </c>
      <c r="T1" s="99"/>
      <c r="U1" s="99"/>
      <c r="V1" s="99"/>
      <c r="W1" s="99"/>
      <c r="X1" s="99"/>
      <c r="Y1" s="100" t="s">
        <v>214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184</v>
      </c>
      <c r="W2" s="103" t="s">
        <v>193</v>
      </c>
      <c r="X2" s="103" t="s">
        <v>261</v>
      </c>
      <c r="Y2" s="103" t="s">
        <v>267</v>
      </c>
      <c r="Z2" s="103" t="s">
        <v>273</v>
      </c>
      <c r="AB2" s="141" t="str">
        <f>$Z$2</f>
        <v>2021-22</v>
      </c>
      <c r="AC2" s="141"/>
      <c r="AD2" s="141"/>
      <c r="AE2" s="141"/>
      <c r="AF2" s="141"/>
    </row>
    <row r="3" spans="1:32" ht="15" customHeight="1" x14ac:dyDescent="0.25">
      <c r="A3" s="58" t="s">
        <v>272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129</v>
      </c>
      <c r="Y3" s="105" t="s">
        <v>214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10.22 Grant, South Australia,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5946</v>
      </c>
      <c r="W4" s="108">
        <v>6035</v>
      </c>
      <c r="X4" s="108">
        <v>6365</v>
      </c>
      <c r="Y4" s="108">
        <v>6725</v>
      </c>
      <c r="Z4" s="108">
        <v>7068</v>
      </c>
      <c r="AB4" s="109" t="str">
        <f>TEXT(Z4,"###,###")</f>
        <v>7,068</v>
      </c>
      <c r="AD4" s="110">
        <f>Z4/Y4-1</f>
        <v>5.1003717472118959E-2</v>
      </c>
      <c r="AF4" s="110">
        <f>Z4/V4-1</f>
        <v>0.18869828456104942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3163</v>
      </c>
      <c r="W5" s="108">
        <v>3167</v>
      </c>
      <c r="X5" s="108">
        <v>3330</v>
      </c>
      <c r="Y5" s="108">
        <v>3485</v>
      </c>
      <c r="Z5" s="108">
        <v>3644</v>
      </c>
      <c r="AB5" s="109" t="str">
        <f>TEXT(Z5,"###,###")</f>
        <v>3,644</v>
      </c>
      <c r="AD5" s="110">
        <f t="shared" ref="AD5:AD9" si="0">Z5/Y5-1</f>
        <v>4.5624103299856555E-2</v>
      </c>
      <c r="AF5" s="110">
        <f t="shared" ref="AF5:AF9" si="1">Z5/V5-1</f>
        <v>0.15207081884287077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2787</v>
      </c>
      <c r="W6" s="108">
        <v>2863</v>
      </c>
      <c r="X6" s="108">
        <v>3027</v>
      </c>
      <c r="Y6" s="108">
        <v>3237</v>
      </c>
      <c r="Z6" s="108">
        <v>3413</v>
      </c>
      <c r="AB6" s="109" t="str">
        <f>TEXT(Z6,"###,###")</f>
        <v>3,413</v>
      </c>
      <c r="AD6" s="110">
        <f t="shared" si="0"/>
        <v>5.4371331479765139E-2</v>
      </c>
      <c r="AF6" s="110">
        <f t="shared" si="1"/>
        <v>0.22461428058844635</v>
      </c>
    </row>
    <row r="7" spans="1:32" ht="16.5" customHeight="1" thickBot="1" x14ac:dyDescent="0.3">
      <c r="A7" s="61" t="str">
        <f>"QUICK STATS for "&amp;Z2&amp;" *"</f>
        <v>QUICK STATS for 2021-22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4064</v>
      </c>
      <c r="W7" s="108">
        <v>4090</v>
      </c>
      <c r="X7" s="108">
        <v>4333</v>
      </c>
      <c r="Y7" s="108">
        <v>4497</v>
      </c>
      <c r="Z7" s="108">
        <v>4694</v>
      </c>
      <c r="AB7" s="109" t="str">
        <f>TEXT(Z7,"###,###")</f>
        <v>4,694</v>
      </c>
      <c r="AD7" s="110">
        <f t="shared" si="0"/>
        <v>4.3806982432732955E-2</v>
      </c>
      <c r="AF7" s="110">
        <f t="shared" si="1"/>
        <v>0.15501968503937014</v>
      </c>
    </row>
    <row r="8" spans="1:32" ht="17.25" customHeight="1" x14ac:dyDescent="0.25">
      <c r="A8" s="62" t="s">
        <v>12</v>
      </c>
      <c r="B8" s="63"/>
      <c r="C8" s="29"/>
      <c r="D8" s="64" t="str">
        <f>AB4</f>
        <v>7,068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4,694</v>
      </c>
      <c r="P8" s="65"/>
      <c r="S8" s="107" t="s">
        <v>83</v>
      </c>
      <c r="T8" s="108"/>
      <c r="U8" s="108"/>
      <c r="V8" s="108">
        <v>37742.769999999997</v>
      </c>
      <c r="W8" s="108">
        <v>37055.370000000003</v>
      </c>
      <c r="X8" s="108">
        <v>37522.199999999997</v>
      </c>
      <c r="Y8" s="108">
        <v>39636.519999999997</v>
      </c>
      <c r="Z8" s="108">
        <v>39465.5</v>
      </c>
      <c r="AB8" s="109" t="str">
        <f>TEXT(Z8,"$###,###")</f>
        <v>$39,466</v>
      </c>
      <c r="AD8" s="110">
        <f t="shared" si="0"/>
        <v>-4.3147077493179697E-3</v>
      </c>
      <c r="AF8" s="110">
        <f t="shared" si="1"/>
        <v>4.5643973667009785E-2</v>
      </c>
    </row>
    <row r="9" spans="1:32" x14ac:dyDescent="0.25">
      <c r="A9" s="30" t="s">
        <v>14</v>
      </c>
      <c r="B9" s="69"/>
      <c r="C9" s="70"/>
      <c r="D9" s="71">
        <f>AD104</f>
        <v>70.882852292020374</v>
      </c>
      <c r="E9" s="72" t="s">
        <v>84</v>
      </c>
      <c r="F9" s="24"/>
      <c r="G9" s="73" t="s">
        <v>81</v>
      </c>
      <c r="H9" s="70"/>
      <c r="I9" s="69"/>
      <c r="J9" s="70"/>
      <c r="K9" s="69"/>
      <c r="L9" s="69"/>
      <c r="M9" s="74"/>
      <c r="N9" s="70"/>
      <c r="O9" s="71">
        <f>AD127</f>
        <v>53.302087771623349</v>
      </c>
      <c r="P9" s="72" t="s">
        <v>84</v>
      </c>
      <c r="S9" s="107" t="s">
        <v>7</v>
      </c>
      <c r="T9" s="108"/>
      <c r="U9" s="108"/>
      <c r="V9" s="108">
        <v>207391060</v>
      </c>
      <c r="W9" s="108">
        <v>219210123</v>
      </c>
      <c r="X9" s="108">
        <v>230327612</v>
      </c>
      <c r="Y9" s="108">
        <v>247175131</v>
      </c>
      <c r="Z9" s="108">
        <v>272224007</v>
      </c>
      <c r="AB9" s="109" t="str">
        <f>TEXT(Z9/1000000,"$#,###.0")&amp;" mil"</f>
        <v>$272.2 mil</v>
      </c>
      <c r="AD9" s="110">
        <f t="shared" si="0"/>
        <v>0.10134059967384013</v>
      </c>
      <c r="AF9" s="110">
        <f t="shared" si="1"/>
        <v>0.31261206244859352</v>
      </c>
    </row>
    <row r="10" spans="1:32" x14ac:dyDescent="0.25">
      <c r="A10" s="30" t="s">
        <v>17</v>
      </c>
      <c r="B10" s="69"/>
      <c r="C10" s="70"/>
      <c r="D10" s="71">
        <f>AD105</f>
        <v>12.492925863044709</v>
      </c>
      <c r="E10" s="72" t="s">
        <v>84</v>
      </c>
      <c r="F10" s="24"/>
      <c r="G10" s="73" t="s">
        <v>82</v>
      </c>
      <c r="H10" s="70"/>
      <c r="I10" s="69"/>
      <c r="J10" s="70"/>
      <c r="K10" s="69"/>
      <c r="L10" s="69"/>
      <c r="M10" s="74"/>
      <c r="N10" s="70"/>
      <c r="O10" s="71">
        <f>AD128</f>
        <v>46.506178099701742</v>
      </c>
      <c r="P10" s="72" t="s">
        <v>84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85</v>
      </c>
      <c r="H11" s="77"/>
      <c r="I11" s="78"/>
      <c r="J11" s="78"/>
      <c r="K11" s="78"/>
      <c r="L11" s="78"/>
      <c r="M11" s="69"/>
      <c r="N11" s="70"/>
      <c r="O11" s="71">
        <f>T130</f>
        <v>70.366425223689816</v>
      </c>
      <c r="P11" s="72" t="s">
        <v>84</v>
      </c>
      <c r="S11" s="107" t="s">
        <v>29</v>
      </c>
      <c r="T11" s="112"/>
      <c r="U11" s="112"/>
      <c r="V11" s="112">
        <v>4698</v>
      </c>
      <c r="W11" s="112">
        <v>4856</v>
      </c>
      <c r="X11" s="112">
        <v>5088</v>
      </c>
      <c r="Y11" s="112">
        <v>5402</v>
      </c>
      <c r="Z11" s="112">
        <v>5681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15.658287175117172</v>
      </c>
      <c r="P12" s="72" t="s">
        <v>84</v>
      </c>
      <c r="S12" s="107" t="s">
        <v>30</v>
      </c>
      <c r="T12" s="112"/>
      <c r="U12" s="112"/>
      <c r="V12" s="112">
        <v>1246</v>
      </c>
      <c r="W12" s="112">
        <v>1178</v>
      </c>
      <c r="X12" s="112">
        <v>1278</v>
      </c>
      <c r="Y12" s="112">
        <v>1323</v>
      </c>
      <c r="Z12" s="112">
        <v>1385</v>
      </c>
    </row>
    <row r="13" spans="1:32" ht="15" customHeight="1" x14ac:dyDescent="0.25">
      <c r="A13" s="30" t="s">
        <v>19</v>
      </c>
      <c r="B13" s="70"/>
      <c r="C13" s="70"/>
      <c r="D13" s="71">
        <f>AD108</f>
        <v>15.959252971137522</v>
      </c>
      <c r="E13" s="72" t="s">
        <v>84</v>
      </c>
      <c r="F13" s="24"/>
      <c r="G13" s="142" t="s">
        <v>265</v>
      </c>
      <c r="H13" s="143"/>
      <c r="I13" s="143"/>
      <c r="J13" s="143"/>
      <c r="K13" s="143"/>
      <c r="L13" s="143"/>
      <c r="M13" s="79"/>
      <c r="N13" s="70"/>
      <c r="O13" s="71">
        <f>T132</f>
        <v>13.847464848743076</v>
      </c>
      <c r="P13" s="72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18.237125070741371</v>
      </c>
      <c r="E14" s="72" t="s">
        <v>84</v>
      </c>
      <c r="F14" s="24"/>
      <c r="G14" s="76" t="s">
        <v>94</v>
      </c>
      <c r="H14" s="69"/>
      <c r="I14" s="69"/>
      <c r="J14" s="69"/>
      <c r="K14" s="75"/>
      <c r="L14" s="70"/>
      <c r="M14" s="69"/>
      <c r="N14" s="70"/>
      <c r="O14" s="75" t="str">
        <f>AB118</f>
        <v>43.6</v>
      </c>
      <c r="P14" s="72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21.929824561403507</v>
      </c>
      <c r="E15" s="72" t="s">
        <v>84</v>
      </c>
      <c r="F15" s="24"/>
      <c r="G15" s="33" t="s">
        <v>259</v>
      </c>
      <c r="H15" s="70"/>
      <c r="I15" s="70"/>
      <c r="J15" s="70"/>
      <c r="K15" s="80"/>
      <c r="L15" s="70"/>
      <c r="M15" s="70"/>
      <c r="N15" s="70"/>
      <c r="O15" s="71">
        <f>AB38</f>
        <v>18.245688737492017</v>
      </c>
      <c r="P15" s="72" t="s">
        <v>84</v>
      </c>
      <c r="S15" s="115" t="s">
        <v>60</v>
      </c>
      <c r="T15" s="115"/>
      <c r="U15" s="116"/>
      <c r="V15" s="116">
        <v>877</v>
      </c>
      <c r="W15" s="116">
        <v>945</v>
      </c>
      <c r="X15" s="116">
        <v>1072</v>
      </c>
      <c r="Y15" s="112">
        <v>1089</v>
      </c>
      <c r="Z15" s="112">
        <v>1160</v>
      </c>
      <c r="AB15" s="117">
        <f t="shared" ref="AB15:AB34" si="2">IF(Z15="np",0,Z15/$Z$34)</f>
        <v>0.16414320079241546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27.44765138653084</v>
      </c>
      <c r="E16" s="83" t="s">
        <v>84</v>
      </c>
      <c r="F16" s="24"/>
      <c r="G16" s="84" t="s">
        <v>260</v>
      </c>
      <c r="H16" s="35"/>
      <c r="I16" s="35"/>
      <c r="J16" s="35"/>
      <c r="K16" s="36"/>
      <c r="L16" s="35"/>
      <c r="M16" s="35"/>
      <c r="N16" s="35"/>
      <c r="O16" s="82">
        <f>AB37</f>
        <v>81.754311262507983</v>
      </c>
      <c r="P16" s="37" t="s">
        <v>84</v>
      </c>
      <c r="S16" s="115" t="s">
        <v>61</v>
      </c>
      <c r="T16" s="115"/>
      <c r="U16" s="116"/>
      <c r="V16" s="116">
        <v>28</v>
      </c>
      <c r="W16" s="116">
        <v>27</v>
      </c>
      <c r="X16" s="116">
        <v>28</v>
      </c>
      <c r="Y16" s="112">
        <v>36</v>
      </c>
      <c r="Z16" s="112">
        <v>31</v>
      </c>
      <c r="AB16" s="117">
        <f t="shared" si="2"/>
        <v>4.3865855384179996E-3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517</v>
      </c>
      <c r="W17" s="116">
        <v>456</v>
      </c>
      <c r="X17" s="116">
        <v>469</v>
      </c>
      <c r="Y17" s="112">
        <v>464</v>
      </c>
      <c r="Z17" s="112">
        <v>495</v>
      </c>
      <c r="AB17" s="117">
        <f t="shared" si="2"/>
        <v>7.0043865855384177E-2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268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63</v>
      </c>
      <c r="T18" s="115"/>
      <c r="U18" s="116"/>
      <c r="V18" s="116">
        <v>31</v>
      </c>
      <c r="W18" s="116">
        <v>43</v>
      </c>
      <c r="X18" s="116">
        <v>40</v>
      </c>
      <c r="Y18" s="112">
        <v>37</v>
      </c>
      <c r="Z18" s="112">
        <v>45</v>
      </c>
      <c r="AB18" s="117">
        <f t="shared" si="2"/>
        <v>6.3676241686712893E-3</v>
      </c>
    </row>
    <row r="19" spans="1:28" x14ac:dyDescent="0.25">
      <c r="A19" s="61" t="str">
        <f>$S$1&amp;" ("&amp;$V$2&amp;" to "&amp;$Z$2&amp;")"</f>
        <v>Grant (2017-18 to 2021-22)</v>
      </c>
      <c r="B19" s="61"/>
      <c r="C19" s="61"/>
      <c r="D19" s="61"/>
      <c r="E19" s="61"/>
      <c r="F19" s="61"/>
      <c r="G19" s="61" t="str">
        <f>$S$1&amp;" ("&amp;$V$2&amp;" to "&amp;$Z$2&amp;")"</f>
        <v>Grant (2017-18 to 2021-22)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64</v>
      </c>
      <c r="T19" s="115"/>
      <c r="U19" s="116"/>
      <c r="V19" s="116">
        <v>368</v>
      </c>
      <c r="W19" s="116">
        <v>333</v>
      </c>
      <c r="X19" s="116">
        <v>425</v>
      </c>
      <c r="Y19" s="112">
        <v>449</v>
      </c>
      <c r="Z19" s="112">
        <v>504</v>
      </c>
      <c r="AB19" s="117">
        <f t="shared" si="2"/>
        <v>7.1317390689118437E-2</v>
      </c>
    </row>
    <row r="20" spans="1:28" x14ac:dyDescent="0.25">
      <c r="S20" s="115" t="s">
        <v>65</v>
      </c>
      <c r="T20" s="115"/>
      <c r="U20" s="116"/>
      <c r="V20" s="116">
        <v>198</v>
      </c>
      <c r="W20" s="116">
        <v>214</v>
      </c>
      <c r="X20" s="116">
        <v>250</v>
      </c>
      <c r="Y20" s="112">
        <v>254</v>
      </c>
      <c r="Z20" s="112">
        <v>232</v>
      </c>
      <c r="AB20" s="117">
        <f t="shared" si="2"/>
        <v>3.2828640158483087E-2</v>
      </c>
    </row>
    <row r="21" spans="1:28" x14ac:dyDescent="0.25">
      <c r="S21" s="115" t="s">
        <v>66</v>
      </c>
      <c r="T21" s="115"/>
      <c r="U21" s="116"/>
      <c r="V21" s="116">
        <v>449</v>
      </c>
      <c r="W21" s="116">
        <v>460</v>
      </c>
      <c r="X21" s="116">
        <v>450</v>
      </c>
      <c r="Y21" s="112">
        <v>486</v>
      </c>
      <c r="Z21" s="112">
        <v>537</v>
      </c>
      <c r="AB21" s="117">
        <f t="shared" si="2"/>
        <v>7.5986981746144044E-2</v>
      </c>
    </row>
    <row r="22" spans="1:28" x14ac:dyDescent="0.25">
      <c r="S22" s="115" t="s">
        <v>67</v>
      </c>
      <c r="T22" s="115"/>
      <c r="U22" s="116"/>
      <c r="V22" s="116">
        <v>338</v>
      </c>
      <c r="W22" s="116">
        <v>412</v>
      </c>
      <c r="X22" s="116">
        <v>377</v>
      </c>
      <c r="Y22" s="112">
        <v>448</v>
      </c>
      <c r="Z22" s="112">
        <v>456</v>
      </c>
      <c r="AB22" s="117">
        <f t="shared" si="2"/>
        <v>6.452525824253573E-2</v>
      </c>
    </row>
    <row r="23" spans="1:28" x14ac:dyDescent="0.25">
      <c r="S23" s="115" t="s">
        <v>68</v>
      </c>
      <c r="T23" s="115"/>
      <c r="U23" s="116"/>
      <c r="V23" s="116">
        <v>214</v>
      </c>
      <c r="W23" s="116">
        <v>201</v>
      </c>
      <c r="X23" s="116">
        <v>228</v>
      </c>
      <c r="Y23" s="112">
        <v>224</v>
      </c>
      <c r="Z23" s="112">
        <v>235</v>
      </c>
      <c r="AB23" s="117">
        <f t="shared" si="2"/>
        <v>3.3253148436394507E-2</v>
      </c>
    </row>
    <row r="24" spans="1:28" x14ac:dyDescent="0.25">
      <c r="S24" s="115" t="s">
        <v>69</v>
      </c>
      <c r="T24" s="115"/>
      <c r="U24" s="116"/>
      <c r="V24" s="116">
        <v>37</v>
      </c>
      <c r="W24" s="116">
        <v>36</v>
      </c>
      <c r="X24" s="116">
        <v>29</v>
      </c>
      <c r="Y24" s="112">
        <v>34</v>
      </c>
      <c r="Z24" s="112">
        <v>27</v>
      </c>
      <c r="AB24" s="117">
        <f t="shared" si="2"/>
        <v>3.8205745012027735E-3</v>
      </c>
    </row>
    <row r="25" spans="1:28" x14ac:dyDescent="0.25">
      <c r="S25" s="115" t="s">
        <v>70</v>
      </c>
      <c r="T25" s="115"/>
      <c r="U25" s="116"/>
      <c r="V25" s="116">
        <v>130</v>
      </c>
      <c r="W25" s="116">
        <v>124</v>
      </c>
      <c r="X25" s="116">
        <v>146</v>
      </c>
      <c r="Y25" s="112">
        <v>143</v>
      </c>
      <c r="Z25" s="112">
        <v>141</v>
      </c>
      <c r="AB25" s="117">
        <f t="shared" si="2"/>
        <v>1.9951889061836706E-2</v>
      </c>
    </row>
    <row r="26" spans="1:28" x14ac:dyDescent="0.25">
      <c r="S26" s="115" t="s">
        <v>71</v>
      </c>
      <c r="T26" s="115"/>
      <c r="U26" s="116"/>
      <c r="V26" s="116">
        <v>121</v>
      </c>
      <c r="W26" s="116">
        <v>115</v>
      </c>
      <c r="X26" s="116">
        <v>140</v>
      </c>
      <c r="Y26" s="112">
        <v>133</v>
      </c>
      <c r="Z26" s="112">
        <v>114</v>
      </c>
      <c r="AB26" s="117">
        <f t="shared" si="2"/>
        <v>1.6131314560633932E-2</v>
      </c>
    </row>
    <row r="27" spans="1:28" x14ac:dyDescent="0.25">
      <c r="S27" s="115" t="s">
        <v>72</v>
      </c>
      <c r="T27" s="115"/>
      <c r="U27" s="116"/>
      <c r="V27" s="116">
        <v>159</v>
      </c>
      <c r="W27" s="116">
        <v>192</v>
      </c>
      <c r="X27" s="116">
        <v>196</v>
      </c>
      <c r="Y27" s="112">
        <v>211</v>
      </c>
      <c r="Z27" s="112">
        <v>226</v>
      </c>
      <c r="AB27" s="117">
        <f t="shared" si="2"/>
        <v>3.1979623602660254E-2</v>
      </c>
    </row>
    <row r="28" spans="1:28" x14ac:dyDescent="0.25">
      <c r="S28" s="115" t="s">
        <v>73</v>
      </c>
      <c r="T28" s="115"/>
      <c r="U28" s="116"/>
      <c r="V28" s="116">
        <v>262</v>
      </c>
      <c r="W28" s="116">
        <v>288</v>
      </c>
      <c r="X28" s="116">
        <v>313</v>
      </c>
      <c r="Y28" s="112">
        <v>363</v>
      </c>
      <c r="Z28" s="112">
        <v>372</v>
      </c>
      <c r="AB28" s="117">
        <f t="shared" si="2"/>
        <v>5.2639026461015988E-2</v>
      </c>
    </row>
    <row r="29" spans="1:28" x14ac:dyDescent="0.25">
      <c r="S29" s="115" t="s">
        <v>74</v>
      </c>
      <c r="T29" s="115"/>
      <c r="U29" s="116"/>
      <c r="V29" s="116">
        <v>184</v>
      </c>
      <c r="W29" s="116">
        <v>236</v>
      </c>
      <c r="X29" s="116">
        <v>197</v>
      </c>
      <c r="Y29" s="112">
        <v>185</v>
      </c>
      <c r="Z29" s="112">
        <v>238</v>
      </c>
      <c r="AB29" s="117">
        <f t="shared" si="2"/>
        <v>3.3677656714305927E-2</v>
      </c>
    </row>
    <row r="30" spans="1:28" x14ac:dyDescent="0.25">
      <c r="S30" s="115" t="s">
        <v>75</v>
      </c>
      <c r="T30" s="115"/>
      <c r="U30" s="116"/>
      <c r="V30" s="116">
        <v>383</v>
      </c>
      <c r="W30" s="116">
        <v>388</v>
      </c>
      <c r="X30" s="116">
        <v>392</v>
      </c>
      <c r="Y30" s="112">
        <v>420</v>
      </c>
      <c r="Z30" s="112">
        <v>453</v>
      </c>
      <c r="AB30" s="117">
        <f t="shared" si="2"/>
        <v>6.410074996462431E-2</v>
      </c>
    </row>
    <row r="31" spans="1:28" x14ac:dyDescent="0.25">
      <c r="S31" s="115" t="s">
        <v>76</v>
      </c>
      <c r="T31" s="115"/>
      <c r="U31" s="116"/>
      <c r="V31" s="116">
        <v>482</v>
      </c>
      <c r="W31" s="116">
        <v>500</v>
      </c>
      <c r="X31" s="116">
        <v>534</v>
      </c>
      <c r="Y31" s="112">
        <v>634</v>
      </c>
      <c r="Z31" s="112">
        <v>668</v>
      </c>
      <c r="AB31" s="117">
        <f t="shared" si="2"/>
        <v>9.4523843214942685E-2</v>
      </c>
    </row>
    <row r="32" spans="1:28" ht="15.75" customHeight="1" x14ac:dyDescent="0.25">
      <c r="A32" s="61" t="str">
        <f>"Distribution of jobs per industry "&amp;"("&amp;Z2&amp;") *"</f>
        <v>Distribution of jobs per industry (2021-22)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77</v>
      </c>
      <c r="T32" s="115"/>
      <c r="U32" s="116"/>
      <c r="V32" s="116">
        <v>139</v>
      </c>
      <c r="W32" s="116">
        <v>156</v>
      </c>
      <c r="X32" s="116">
        <v>136</v>
      </c>
      <c r="Y32" s="112">
        <v>142</v>
      </c>
      <c r="Z32" s="112">
        <v>142</v>
      </c>
      <c r="AB32" s="117">
        <f t="shared" si="2"/>
        <v>2.0093391821140512E-2</v>
      </c>
    </row>
    <row r="33" spans="19:32" x14ac:dyDescent="0.25">
      <c r="S33" s="115" t="s">
        <v>78</v>
      </c>
      <c r="T33" s="115"/>
      <c r="U33" s="116"/>
      <c r="V33" s="116">
        <v>129</v>
      </c>
      <c r="W33" s="116">
        <v>133</v>
      </c>
      <c r="X33" s="116">
        <v>165</v>
      </c>
      <c r="Y33" s="112">
        <v>208</v>
      </c>
      <c r="Z33" s="112">
        <v>227</v>
      </c>
      <c r="AB33" s="117">
        <f t="shared" si="2"/>
        <v>3.2121126361964056E-2</v>
      </c>
    </row>
    <row r="34" spans="19:32" x14ac:dyDescent="0.25">
      <c r="S34" s="118" t="s">
        <v>53</v>
      </c>
      <c r="T34" s="118"/>
      <c r="U34" s="119"/>
      <c r="V34" s="119">
        <v>5950</v>
      </c>
      <c r="W34" s="119">
        <v>6029</v>
      </c>
      <c r="X34" s="119">
        <v>6364</v>
      </c>
      <c r="Y34" s="120">
        <v>6725</v>
      </c>
      <c r="Z34" s="120">
        <v>7067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3398</v>
      </c>
      <c r="W37" s="112">
        <v>3359</v>
      </c>
      <c r="X37" s="112">
        <v>3564</v>
      </c>
      <c r="Y37" s="112">
        <v>3652</v>
      </c>
      <c r="Z37" s="112">
        <v>3840</v>
      </c>
      <c r="AB37" s="132">
        <f>Z37/Z40*100</f>
        <v>81.754311262507983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662</v>
      </c>
      <c r="W38" s="112">
        <v>737</v>
      </c>
      <c r="X38" s="112">
        <v>765</v>
      </c>
      <c r="Y38" s="112">
        <v>840</v>
      </c>
      <c r="Z38" s="112">
        <v>857</v>
      </c>
      <c r="AB38" s="132">
        <f>Z38/Z40*100</f>
        <v>18.245688737492017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4060</v>
      </c>
      <c r="W40" s="112">
        <v>4096</v>
      </c>
      <c r="X40" s="112">
        <v>4329</v>
      </c>
      <c r="Y40" s="112">
        <v>4492</v>
      </c>
      <c r="Z40" s="112">
        <v>4697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8</v>
      </c>
      <c r="W44" s="112">
        <v>10</v>
      </c>
      <c r="X44" s="112">
        <v>14</v>
      </c>
      <c r="Y44" s="112">
        <v>17</v>
      </c>
      <c r="Z44" s="112">
        <v>12</v>
      </c>
    </row>
    <row r="45" spans="19:32" x14ac:dyDescent="0.25">
      <c r="S45" s="115" t="s">
        <v>37</v>
      </c>
      <c r="T45" s="115"/>
      <c r="U45" s="112"/>
      <c r="V45" s="112">
        <v>89</v>
      </c>
      <c r="W45" s="112">
        <v>126</v>
      </c>
      <c r="X45" s="112">
        <v>103</v>
      </c>
      <c r="Y45" s="112">
        <v>160</v>
      </c>
      <c r="Z45" s="112">
        <v>163</v>
      </c>
    </row>
    <row r="46" spans="19:32" x14ac:dyDescent="0.25">
      <c r="S46" s="115" t="s">
        <v>38</v>
      </c>
      <c r="T46" s="115"/>
      <c r="U46" s="112"/>
      <c r="V46" s="112">
        <v>227</v>
      </c>
      <c r="W46" s="112">
        <v>232</v>
      </c>
      <c r="X46" s="112">
        <v>223</v>
      </c>
      <c r="Y46" s="112">
        <v>208</v>
      </c>
      <c r="Z46" s="112">
        <v>269</v>
      </c>
    </row>
    <row r="47" spans="19:32" x14ac:dyDescent="0.25">
      <c r="S47" s="115" t="s">
        <v>39</v>
      </c>
      <c r="T47" s="115"/>
      <c r="U47" s="112"/>
      <c r="V47" s="112">
        <v>269</v>
      </c>
      <c r="W47" s="112">
        <v>291</v>
      </c>
      <c r="X47" s="112">
        <v>309</v>
      </c>
      <c r="Y47" s="112">
        <v>292</v>
      </c>
      <c r="Z47" s="112">
        <v>300</v>
      </c>
    </row>
    <row r="48" spans="19:32" x14ac:dyDescent="0.25">
      <c r="S48" s="115" t="s">
        <v>40</v>
      </c>
      <c r="T48" s="115"/>
      <c r="U48" s="112"/>
      <c r="V48" s="112">
        <v>287</v>
      </c>
      <c r="W48" s="112">
        <v>272</v>
      </c>
      <c r="X48" s="112">
        <v>283</v>
      </c>
      <c r="Y48" s="112">
        <v>292</v>
      </c>
      <c r="Z48" s="112">
        <v>282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240</v>
      </c>
      <c r="W49" s="112">
        <v>252</v>
      </c>
      <c r="X49" s="112">
        <v>294</v>
      </c>
      <c r="Y49" s="112">
        <v>277</v>
      </c>
      <c r="Z49" s="112">
        <v>276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Grant (2021-22)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231</v>
      </c>
      <c r="W50" s="112">
        <v>219</v>
      </c>
      <c r="X50" s="112">
        <v>273</v>
      </c>
      <c r="Y50" s="112">
        <v>272</v>
      </c>
      <c r="Z50" s="112">
        <v>298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285</v>
      </c>
      <c r="W51" s="112">
        <v>271</v>
      </c>
      <c r="X51" s="112">
        <v>277</v>
      </c>
      <c r="Y51" s="112">
        <v>292</v>
      </c>
      <c r="Z51" s="112">
        <v>340</v>
      </c>
    </row>
    <row r="52" spans="1:26" ht="15" customHeight="1" x14ac:dyDescent="0.25">
      <c r="S52" s="115" t="s">
        <v>44</v>
      </c>
      <c r="T52" s="115"/>
      <c r="U52" s="112"/>
      <c r="V52" s="112">
        <v>351</v>
      </c>
      <c r="W52" s="112">
        <v>320</v>
      </c>
      <c r="X52" s="112">
        <v>293</v>
      </c>
      <c r="Y52" s="112">
        <v>338</v>
      </c>
      <c r="Z52" s="112">
        <v>353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332</v>
      </c>
      <c r="W53" s="112">
        <v>350</v>
      </c>
      <c r="X53" s="112">
        <v>375</v>
      </c>
      <c r="Y53" s="112">
        <v>387</v>
      </c>
      <c r="Z53" s="112">
        <v>347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320</v>
      </c>
      <c r="W54" s="112">
        <v>312</v>
      </c>
      <c r="X54" s="112">
        <v>326</v>
      </c>
      <c r="Y54" s="112">
        <v>353</v>
      </c>
      <c r="Z54" s="112">
        <v>377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247</v>
      </c>
      <c r="W55" s="112">
        <v>256</v>
      </c>
      <c r="X55" s="112">
        <v>264</v>
      </c>
      <c r="Y55" s="112">
        <v>285</v>
      </c>
      <c r="Z55" s="112">
        <v>283</v>
      </c>
    </row>
    <row r="56" spans="1:26" ht="15" customHeight="1" x14ac:dyDescent="0.25">
      <c r="S56" s="115" t="s">
        <v>48</v>
      </c>
      <c r="T56" s="115"/>
      <c r="U56" s="112"/>
      <c r="V56" s="112">
        <v>148</v>
      </c>
      <c r="W56" s="112">
        <v>131</v>
      </c>
      <c r="X56" s="112">
        <v>165</v>
      </c>
      <c r="Y56" s="112">
        <v>166</v>
      </c>
      <c r="Z56" s="112">
        <v>187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61</v>
      </c>
      <c r="W57" s="112">
        <v>74</v>
      </c>
      <c r="X57" s="112">
        <v>75</v>
      </c>
      <c r="Y57" s="112">
        <v>90</v>
      </c>
      <c r="Z57" s="112">
        <v>93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37</v>
      </c>
      <c r="W58" s="112">
        <v>33</v>
      </c>
      <c r="X58" s="112">
        <v>29</v>
      </c>
      <c r="Y58" s="112">
        <v>29</v>
      </c>
      <c r="Z58" s="112">
        <v>42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8</v>
      </c>
      <c r="W59" s="112">
        <v>8</v>
      </c>
      <c r="X59" s="112">
        <v>17</v>
      </c>
      <c r="Y59" s="112">
        <v>14</v>
      </c>
      <c r="Z59" s="112">
        <v>17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12</v>
      </c>
      <c r="W60" s="112">
        <v>13</v>
      </c>
      <c r="X60" s="112">
        <v>11</v>
      </c>
      <c r="Y60" s="112">
        <v>13</v>
      </c>
      <c r="Z60" s="112">
        <v>11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3161</v>
      </c>
      <c r="W61" s="112">
        <v>3171</v>
      </c>
      <c r="X61" s="112">
        <v>3335</v>
      </c>
      <c r="Y61" s="112">
        <v>3485</v>
      </c>
      <c r="Z61" s="112">
        <v>3647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14</v>
      </c>
      <c r="W63" s="112">
        <v>12</v>
      </c>
      <c r="X63" s="112">
        <v>11</v>
      </c>
      <c r="Y63" s="112">
        <v>12</v>
      </c>
      <c r="Z63" s="112">
        <v>16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94</v>
      </c>
      <c r="W64" s="112">
        <v>102</v>
      </c>
      <c r="X64" s="112">
        <v>117</v>
      </c>
      <c r="Y64" s="112">
        <v>151</v>
      </c>
      <c r="Z64" s="112">
        <v>168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Grant (2021-22)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240</v>
      </c>
      <c r="W65" s="112">
        <v>206</v>
      </c>
      <c r="X65" s="112">
        <v>222</v>
      </c>
      <c r="Y65" s="112">
        <v>294</v>
      </c>
      <c r="Z65" s="112">
        <v>311</v>
      </c>
    </row>
    <row r="66" spans="1:26" x14ac:dyDescent="0.25">
      <c r="S66" s="115" t="s">
        <v>39</v>
      </c>
      <c r="T66" s="115"/>
      <c r="U66" s="112"/>
      <c r="V66" s="112">
        <v>216</v>
      </c>
      <c r="W66" s="112">
        <v>240</v>
      </c>
      <c r="X66" s="112">
        <v>243</v>
      </c>
      <c r="Y66" s="112">
        <v>248</v>
      </c>
      <c r="Z66" s="112">
        <v>258</v>
      </c>
    </row>
    <row r="67" spans="1:26" x14ac:dyDescent="0.25">
      <c r="S67" s="115" t="s">
        <v>40</v>
      </c>
      <c r="T67" s="115"/>
      <c r="U67" s="112"/>
      <c r="V67" s="112">
        <v>221</v>
      </c>
      <c r="W67" s="112">
        <v>246</v>
      </c>
      <c r="X67" s="112">
        <v>254</v>
      </c>
      <c r="Y67" s="112">
        <v>271</v>
      </c>
      <c r="Z67" s="112">
        <v>257</v>
      </c>
    </row>
    <row r="68" spans="1:26" x14ac:dyDescent="0.25">
      <c r="S68" s="115" t="s">
        <v>41</v>
      </c>
      <c r="T68" s="115"/>
      <c r="U68" s="112"/>
      <c r="V68" s="112">
        <v>191</v>
      </c>
      <c r="W68" s="112">
        <v>227</v>
      </c>
      <c r="X68" s="112">
        <v>272</v>
      </c>
      <c r="Y68" s="112">
        <v>259</v>
      </c>
      <c r="Z68" s="112">
        <v>251</v>
      </c>
    </row>
    <row r="69" spans="1:26" x14ac:dyDescent="0.25">
      <c r="S69" s="115" t="s">
        <v>42</v>
      </c>
      <c r="T69" s="115"/>
      <c r="U69" s="112"/>
      <c r="V69" s="112">
        <v>237</v>
      </c>
      <c r="W69" s="112">
        <v>232</v>
      </c>
      <c r="X69" s="112">
        <v>256</v>
      </c>
      <c r="Y69" s="112">
        <v>270</v>
      </c>
      <c r="Z69" s="112">
        <v>315</v>
      </c>
    </row>
    <row r="70" spans="1:26" x14ac:dyDescent="0.25">
      <c r="S70" s="115" t="s">
        <v>43</v>
      </c>
      <c r="T70" s="115"/>
      <c r="U70" s="112"/>
      <c r="V70" s="112">
        <v>283</v>
      </c>
      <c r="W70" s="112">
        <v>302</v>
      </c>
      <c r="X70" s="112">
        <v>294</v>
      </c>
      <c r="Y70" s="112">
        <v>333</v>
      </c>
      <c r="Z70" s="112">
        <v>373</v>
      </c>
    </row>
    <row r="71" spans="1:26" x14ac:dyDescent="0.25">
      <c r="S71" s="115" t="s">
        <v>44</v>
      </c>
      <c r="T71" s="115"/>
      <c r="U71" s="112"/>
      <c r="V71" s="112">
        <v>327</v>
      </c>
      <c r="W71" s="112">
        <v>323</v>
      </c>
      <c r="X71" s="112">
        <v>313</v>
      </c>
      <c r="Y71" s="112">
        <v>298</v>
      </c>
      <c r="Z71" s="112">
        <v>302</v>
      </c>
    </row>
    <row r="72" spans="1:26" x14ac:dyDescent="0.25">
      <c r="S72" s="115" t="s">
        <v>45</v>
      </c>
      <c r="T72" s="115"/>
      <c r="U72" s="112"/>
      <c r="V72" s="112">
        <v>322</v>
      </c>
      <c r="W72" s="112">
        <v>325</v>
      </c>
      <c r="X72" s="112">
        <v>358</v>
      </c>
      <c r="Y72" s="112">
        <v>382</v>
      </c>
      <c r="Z72" s="112">
        <v>390</v>
      </c>
    </row>
    <row r="73" spans="1:26" x14ac:dyDescent="0.25">
      <c r="S73" s="115" t="s">
        <v>46</v>
      </c>
      <c r="T73" s="115"/>
      <c r="U73" s="112"/>
      <c r="V73" s="112">
        <v>278</v>
      </c>
      <c r="W73" s="112">
        <v>249</v>
      </c>
      <c r="X73" s="112">
        <v>257</v>
      </c>
      <c r="Y73" s="112">
        <v>274</v>
      </c>
      <c r="Z73" s="112">
        <v>305</v>
      </c>
    </row>
    <row r="74" spans="1:26" x14ac:dyDescent="0.25">
      <c r="S74" s="115" t="s">
        <v>47</v>
      </c>
      <c r="T74" s="115"/>
      <c r="U74" s="112"/>
      <c r="V74" s="112">
        <v>155</v>
      </c>
      <c r="W74" s="112">
        <v>186</v>
      </c>
      <c r="X74" s="112">
        <v>196</v>
      </c>
      <c r="Y74" s="112">
        <v>221</v>
      </c>
      <c r="Z74" s="112">
        <v>232</v>
      </c>
    </row>
    <row r="75" spans="1:26" x14ac:dyDescent="0.25">
      <c r="S75" s="115" t="s">
        <v>48</v>
      </c>
      <c r="T75" s="115"/>
      <c r="U75" s="112"/>
      <c r="V75" s="112">
        <v>107</v>
      </c>
      <c r="W75" s="112">
        <v>100</v>
      </c>
      <c r="X75" s="112">
        <v>104</v>
      </c>
      <c r="Y75" s="112">
        <v>101</v>
      </c>
      <c r="Z75" s="112">
        <v>106</v>
      </c>
    </row>
    <row r="76" spans="1:26" x14ac:dyDescent="0.25">
      <c r="S76" s="115" t="s">
        <v>49</v>
      </c>
      <c r="T76" s="115"/>
      <c r="U76" s="112"/>
      <c r="V76" s="112">
        <v>58</v>
      </c>
      <c r="W76" s="112">
        <v>62</v>
      </c>
      <c r="X76" s="112">
        <v>64</v>
      </c>
      <c r="Y76" s="112">
        <v>66</v>
      </c>
      <c r="Z76" s="112">
        <v>74</v>
      </c>
    </row>
    <row r="77" spans="1:26" x14ac:dyDescent="0.25">
      <c r="S77" s="115" t="s">
        <v>50</v>
      </c>
      <c r="T77" s="115"/>
      <c r="U77" s="112"/>
      <c r="V77" s="112">
        <v>17</v>
      </c>
      <c r="W77" s="112">
        <v>30</v>
      </c>
      <c r="X77" s="112">
        <v>28</v>
      </c>
      <c r="Y77" s="112">
        <v>34</v>
      </c>
      <c r="Z77" s="112">
        <v>37</v>
      </c>
    </row>
    <row r="78" spans="1:26" x14ac:dyDescent="0.25">
      <c r="S78" s="115" t="s">
        <v>51</v>
      </c>
      <c r="T78" s="115"/>
      <c r="U78" s="112"/>
      <c r="V78" s="112">
        <v>16</v>
      </c>
      <c r="W78" s="112">
        <v>13</v>
      </c>
      <c r="X78" s="112">
        <v>16</v>
      </c>
      <c r="Y78" s="112">
        <v>15</v>
      </c>
      <c r="Z78" s="112">
        <v>7</v>
      </c>
    </row>
    <row r="79" spans="1:26" x14ac:dyDescent="0.25">
      <c r="S79" s="115" t="s">
        <v>52</v>
      </c>
      <c r="T79" s="115"/>
      <c r="U79" s="112"/>
      <c r="V79" s="112">
        <v>8</v>
      </c>
      <c r="W79" s="112">
        <v>10</v>
      </c>
      <c r="X79" s="112">
        <v>6</v>
      </c>
      <c r="Y79" s="112">
        <v>8</v>
      </c>
      <c r="Z79" s="112">
        <v>14</v>
      </c>
    </row>
    <row r="80" spans="1:26" x14ac:dyDescent="0.25">
      <c r="S80" s="118" t="s">
        <v>53</v>
      </c>
      <c r="T80" s="118"/>
      <c r="U80" s="112"/>
      <c r="V80" s="112">
        <v>2791</v>
      </c>
      <c r="W80" s="112">
        <v>2861</v>
      </c>
      <c r="X80" s="112">
        <v>3031</v>
      </c>
      <c r="Y80" s="112">
        <v>3237</v>
      </c>
      <c r="Z80" s="112">
        <v>3414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Grant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186</v>
      </c>
      <c r="W83" s="112">
        <v>188</v>
      </c>
      <c r="X83" s="112">
        <v>223</v>
      </c>
      <c r="Y83" s="112">
        <v>215</v>
      </c>
      <c r="Z83" s="112">
        <v>218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190</v>
      </c>
      <c r="G84" s="140"/>
      <c r="H84" s="48"/>
      <c r="I84" s="48"/>
      <c r="J84" s="48"/>
      <c r="K84" s="48"/>
      <c r="L84" s="140" t="s">
        <v>0</v>
      </c>
      <c r="M84" s="140"/>
      <c r="N84" s="140" t="s">
        <v>190</v>
      </c>
      <c r="O84" s="140"/>
      <c r="S84" s="115" t="s">
        <v>57</v>
      </c>
      <c r="T84" s="115"/>
      <c r="U84" s="112"/>
      <c r="V84" s="112">
        <v>119</v>
      </c>
      <c r="W84" s="112">
        <v>134</v>
      </c>
      <c r="X84" s="112">
        <v>135</v>
      </c>
      <c r="Y84" s="112">
        <v>149</v>
      </c>
      <c r="Z84" s="112">
        <v>163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2017-18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2017-18</v>
      </c>
      <c r="O85" s="140"/>
      <c r="S85" s="115" t="s">
        <v>185</v>
      </c>
      <c r="T85" s="115"/>
      <c r="U85" s="112"/>
      <c r="V85" s="112">
        <v>386</v>
      </c>
      <c r="W85" s="112">
        <v>420</v>
      </c>
      <c r="X85" s="112">
        <v>431</v>
      </c>
      <c r="Y85" s="112">
        <v>451</v>
      </c>
      <c r="Z85" s="112">
        <v>470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7,068</v>
      </c>
      <c r="D86" s="94">
        <f t="shared" ref="D86:D91" si="4">AD4</f>
        <v>5.1003717472118959E-2</v>
      </c>
      <c r="E86" s="95">
        <f t="shared" ref="E86:E91" si="5">AD4</f>
        <v>5.1003717472118959E-2</v>
      </c>
      <c r="F86" s="94">
        <f t="shared" ref="F86:F91" si="6">AF4</f>
        <v>0.18869828456104942</v>
      </c>
      <c r="G86" s="95">
        <f t="shared" ref="G86:G91" si="7">AF4</f>
        <v>0.18869828456104942</v>
      </c>
      <c r="H86" s="97"/>
      <c r="I86" s="97"/>
      <c r="J86" s="139" t="str">
        <f>'State data for spotlight'!J4</f>
        <v>1,514,413</v>
      </c>
      <c r="K86" s="139"/>
      <c r="L86" s="94">
        <f>'State data for spotlight'!L4</f>
        <v>9.9608707048718825E-2</v>
      </c>
      <c r="M86" s="95">
        <f>'State data for spotlight'!L4</f>
        <v>9.9608707048718825E-2</v>
      </c>
      <c r="N86" s="94">
        <f>'State data for spotlight'!N4</f>
        <v>0.18326365128713196</v>
      </c>
      <c r="O86" s="95">
        <f>'State data for spotlight'!N4</f>
        <v>0.18326365128713196</v>
      </c>
      <c r="S86" s="115" t="s">
        <v>186</v>
      </c>
      <c r="T86" s="115"/>
      <c r="U86" s="112"/>
      <c r="V86" s="112">
        <v>63</v>
      </c>
      <c r="W86" s="112">
        <v>77</v>
      </c>
      <c r="X86" s="112">
        <v>72</v>
      </c>
      <c r="Y86" s="112">
        <v>79</v>
      </c>
      <c r="Z86" s="112">
        <v>82</v>
      </c>
    </row>
    <row r="87" spans="1:30" ht="15" customHeight="1" x14ac:dyDescent="0.25">
      <c r="A87" s="96" t="s">
        <v>4</v>
      </c>
      <c r="B87" s="49"/>
      <c r="C87" s="97" t="str">
        <f t="shared" si="3"/>
        <v>3,644</v>
      </c>
      <c r="D87" s="94">
        <f t="shared" si="4"/>
        <v>4.5624103299856555E-2</v>
      </c>
      <c r="E87" s="95">
        <f t="shared" si="5"/>
        <v>4.5624103299856555E-2</v>
      </c>
      <c r="F87" s="94">
        <f t="shared" si="6"/>
        <v>0.15207081884287077</v>
      </c>
      <c r="G87" s="95">
        <f t="shared" si="7"/>
        <v>0.15207081884287077</v>
      </c>
      <c r="H87" s="97"/>
      <c r="I87" s="97"/>
      <c r="J87" s="139" t="str">
        <f>'State data for spotlight'!J5</f>
        <v>761,173</v>
      </c>
      <c r="K87" s="139"/>
      <c r="L87" s="94">
        <f>'State data for spotlight'!L5</f>
        <v>8.820771036521724E-2</v>
      </c>
      <c r="M87" s="95">
        <f>'State data for spotlight'!L5</f>
        <v>8.820771036521724E-2</v>
      </c>
      <c r="N87" s="94">
        <f>'State data for spotlight'!N5</f>
        <v>0.15461673464868042</v>
      </c>
      <c r="O87" s="95">
        <f>'State data for spotlight'!N5</f>
        <v>0.15461673464868042</v>
      </c>
      <c r="S87" s="115" t="s">
        <v>187</v>
      </c>
      <c r="T87" s="115"/>
      <c r="U87" s="112"/>
      <c r="V87" s="112">
        <v>41</v>
      </c>
      <c r="W87" s="112">
        <v>46</v>
      </c>
      <c r="X87" s="112">
        <v>40</v>
      </c>
      <c r="Y87" s="112">
        <v>41</v>
      </c>
      <c r="Z87" s="112">
        <v>44</v>
      </c>
    </row>
    <row r="88" spans="1:30" ht="15" customHeight="1" x14ac:dyDescent="0.25">
      <c r="A88" s="96" t="s">
        <v>5</v>
      </c>
      <c r="B88" s="49"/>
      <c r="C88" s="97" t="str">
        <f t="shared" si="3"/>
        <v>3,413</v>
      </c>
      <c r="D88" s="94">
        <f t="shared" si="4"/>
        <v>5.4371331479765139E-2</v>
      </c>
      <c r="E88" s="95">
        <f t="shared" si="5"/>
        <v>5.4371331479765139E-2</v>
      </c>
      <c r="F88" s="94">
        <f t="shared" si="6"/>
        <v>0.22461428058844635</v>
      </c>
      <c r="G88" s="95">
        <f t="shared" si="7"/>
        <v>0.22461428058844635</v>
      </c>
      <c r="H88" s="97"/>
      <c r="I88" s="97"/>
      <c r="J88" s="139" t="str">
        <f>'State data for spotlight'!J6</f>
        <v>752,279</v>
      </c>
      <c r="K88" s="139"/>
      <c r="L88" s="94">
        <f>'State data for spotlight'!L6</f>
        <v>0.11150035312508311</v>
      </c>
      <c r="M88" s="95">
        <f>'State data for spotlight'!L6</f>
        <v>0.11150035312508311</v>
      </c>
      <c r="N88" s="94">
        <f>'State data for spotlight'!N6</f>
        <v>0.212174288554841</v>
      </c>
      <c r="O88" s="95">
        <f>'State data for spotlight'!N6</f>
        <v>0.212174288554841</v>
      </c>
      <c r="S88" s="115" t="s">
        <v>188</v>
      </c>
      <c r="T88" s="115"/>
      <c r="U88" s="112"/>
      <c r="V88" s="112">
        <v>92</v>
      </c>
      <c r="W88" s="112">
        <v>91</v>
      </c>
      <c r="X88" s="112">
        <v>86</v>
      </c>
      <c r="Y88" s="112">
        <v>88</v>
      </c>
      <c r="Z88" s="112">
        <v>94</v>
      </c>
    </row>
    <row r="89" spans="1:30" ht="15" customHeight="1" x14ac:dyDescent="0.25">
      <c r="A89" s="49" t="s">
        <v>6</v>
      </c>
      <c r="B89" s="49"/>
      <c r="C89" s="97" t="str">
        <f t="shared" si="3"/>
        <v>4,694</v>
      </c>
      <c r="D89" s="94">
        <f t="shared" si="4"/>
        <v>4.3806982432732955E-2</v>
      </c>
      <c r="E89" s="95">
        <f t="shared" si="5"/>
        <v>4.3806982432732955E-2</v>
      </c>
      <c r="F89" s="94">
        <f t="shared" si="6"/>
        <v>0.15501968503937014</v>
      </c>
      <c r="G89" s="95">
        <f t="shared" si="7"/>
        <v>0.15501968503937014</v>
      </c>
      <c r="H89" s="97"/>
      <c r="I89" s="97"/>
      <c r="J89" s="139" t="str">
        <f>'State data for spotlight'!J7</f>
        <v>1,001,542</v>
      </c>
      <c r="K89" s="139"/>
      <c r="L89" s="94">
        <f>'State data for spotlight'!L7</f>
        <v>4.4621130813623067E-2</v>
      </c>
      <c r="M89" s="95">
        <f>'State data for spotlight'!L7</f>
        <v>4.4621130813623067E-2</v>
      </c>
      <c r="N89" s="94">
        <f>'State data for spotlight'!N7</f>
        <v>9.6689701842120446E-2</v>
      </c>
      <c r="O89" s="95">
        <f>'State data for spotlight'!N7</f>
        <v>9.6689701842120446E-2</v>
      </c>
      <c r="S89" s="115" t="s">
        <v>189</v>
      </c>
      <c r="T89" s="115"/>
      <c r="U89" s="112"/>
      <c r="V89" s="112">
        <v>252</v>
      </c>
      <c r="W89" s="112">
        <v>245</v>
      </c>
      <c r="X89" s="112">
        <v>261</v>
      </c>
      <c r="Y89" s="112">
        <v>274</v>
      </c>
      <c r="Z89" s="112">
        <v>284</v>
      </c>
    </row>
    <row r="90" spans="1:30" ht="15" customHeight="1" x14ac:dyDescent="0.25">
      <c r="A90" s="49" t="s">
        <v>96</v>
      </c>
      <c r="B90" s="49"/>
      <c r="C90" s="97" t="str">
        <f t="shared" si="3"/>
        <v>$39,466</v>
      </c>
      <c r="D90" s="94">
        <f t="shared" si="4"/>
        <v>-4.3147077493179697E-3</v>
      </c>
      <c r="E90" s="95">
        <f t="shared" si="5"/>
        <v>-4.3147077493179697E-3</v>
      </c>
      <c r="F90" s="94">
        <f t="shared" si="6"/>
        <v>4.5643973667009785E-2</v>
      </c>
      <c r="G90" s="95">
        <f t="shared" si="7"/>
        <v>4.5643973667009785E-2</v>
      </c>
      <c r="H90" s="97"/>
      <c r="I90" s="97"/>
      <c r="J90" s="97"/>
      <c r="K90" s="97" t="str">
        <f>'State data for spotlight'!J8</f>
        <v>$45,481</v>
      </c>
      <c r="L90" s="94">
        <f>'State data for spotlight'!L8</f>
        <v>-7.6896036558571357E-4</v>
      </c>
      <c r="M90" s="95">
        <f>'State data for spotlight'!L8</f>
        <v>-7.6896036558571357E-4</v>
      </c>
      <c r="N90" s="94">
        <f>'State data for spotlight'!N8</f>
        <v>6.4433558502420718E-2</v>
      </c>
      <c r="O90" s="95">
        <f>'State data for spotlight'!N8</f>
        <v>6.4433558502420718E-2</v>
      </c>
      <c r="S90" s="115" t="s">
        <v>58</v>
      </c>
      <c r="T90" s="115"/>
      <c r="U90" s="112"/>
      <c r="V90" s="112">
        <v>466</v>
      </c>
      <c r="W90" s="112">
        <v>475</v>
      </c>
      <c r="X90" s="112">
        <v>484</v>
      </c>
      <c r="Y90" s="112">
        <v>488</v>
      </c>
      <c r="Z90" s="112">
        <v>510</v>
      </c>
    </row>
    <row r="91" spans="1:30" ht="15" customHeight="1" x14ac:dyDescent="0.25">
      <c r="A91" s="49" t="s">
        <v>7</v>
      </c>
      <c r="B91" s="49"/>
      <c r="C91" s="97" t="str">
        <f t="shared" si="3"/>
        <v>$272.2 mil</v>
      </c>
      <c r="D91" s="94">
        <f t="shared" si="4"/>
        <v>0.10134059967384013</v>
      </c>
      <c r="E91" s="95">
        <f t="shared" si="5"/>
        <v>0.10134059967384013</v>
      </c>
      <c r="F91" s="94">
        <f t="shared" si="6"/>
        <v>0.31261206244859352</v>
      </c>
      <c r="G91" s="95">
        <f t="shared" si="7"/>
        <v>0.31261206244859352</v>
      </c>
      <c r="H91" s="97"/>
      <c r="I91" s="97"/>
      <c r="J91" s="97"/>
      <c r="K91" s="97" t="str">
        <f>'State data for spotlight'!J9</f>
        <v>$63.1 bil</v>
      </c>
      <c r="L91" s="94">
        <f>'State data for spotlight'!L9</f>
        <v>8.5795971195826271E-2</v>
      </c>
      <c r="M91" s="95">
        <f>'State data for spotlight'!L9</f>
        <v>8.5795971195826271E-2</v>
      </c>
      <c r="N91" s="94">
        <f>'State data for spotlight'!N9</f>
        <v>0.25141602644572436</v>
      </c>
      <c r="O91" s="95">
        <f>'State data for spotlight'!N9</f>
        <v>0.25141602644572436</v>
      </c>
      <c r="S91" s="118" t="s">
        <v>53</v>
      </c>
      <c r="T91" s="118"/>
      <c r="U91" s="112"/>
      <c r="V91" s="112">
        <v>2159</v>
      </c>
      <c r="W91" s="112">
        <v>2179</v>
      </c>
      <c r="X91" s="112">
        <v>2313</v>
      </c>
      <c r="Y91" s="112">
        <v>2381</v>
      </c>
      <c r="Z91" s="112">
        <v>2502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191</v>
      </c>
      <c r="S93" s="115" t="s">
        <v>56</v>
      </c>
      <c r="T93" s="115"/>
      <c r="U93" s="112"/>
      <c r="V93" s="112">
        <v>115</v>
      </c>
      <c r="W93" s="112">
        <v>125</v>
      </c>
      <c r="X93" s="112">
        <v>142</v>
      </c>
      <c r="Y93" s="112">
        <v>142</v>
      </c>
      <c r="Z93" s="112">
        <v>150</v>
      </c>
    </row>
    <row r="94" spans="1:30" ht="15" customHeight="1" x14ac:dyDescent="0.25">
      <c r="A94" s="135" t="s">
        <v>192</v>
      </c>
      <c r="S94" s="115" t="s">
        <v>57</v>
      </c>
      <c r="T94" s="115"/>
      <c r="U94" s="112"/>
      <c r="V94" s="112">
        <v>272</v>
      </c>
      <c r="W94" s="112">
        <v>291</v>
      </c>
      <c r="X94" s="112">
        <v>289</v>
      </c>
      <c r="Y94" s="112">
        <v>315</v>
      </c>
      <c r="Z94" s="112">
        <v>320</v>
      </c>
    </row>
    <row r="95" spans="1:30" ht="15" customHeight="1" x14ac:dyDescent="0.25">
      <c r="A95" s="136" t="s">
        <v>266</v>
      </c>
      <c r="S95" s="115" t="s">
        <v>185</v>
      </c>
      <c r="T95" s="115"/>
      <c r="U95" s="112"/>
      <c r="V95" s="112">
        <v>57</v>
      </c>
      <c r="W95" s="112">
        <v>72</v>
      </c>
      <c r="X95" s="112">
        <v>76</v>
      </c>
      <c r="Y95" s="112">
        <v>77</v>
      </c>
      <c r="Z95" s="112">
        <v>73</v>
      </c>
    </row>
    <row r="96" spans="1:30" ht="15" customHeight="1" x14ac:dyDescent="0.25">
      <c r="A96" s="134" t="s">
        <v>258</v>
      </c>
      <c r="S96" s="115" t="s">
        <v>186</v>
      </c>
      <c r="T96" s="115"/>
      <c r="U96" s="112"/>
      <c r="V96" s="112">
        <v>297</v>
      </c>
      <c r="W96" s="112">
        <v>296</v>
      </c>
      <c r="X96" s="112">
        <v>326</v>
      </c>
      <c r="Y96" s="112">
        <v>363</v>
      </c>
      <c r="Z96" s="112">
        <v>366</v>
      </c>
    </row>
    <row r="97" spans="1:32" ht="15" customHeight="1" x14ac:dyDescent="0.25">
      <c r="A97" s="136" t="s">
        <v>269</v>
      </c>
      <c r="S97" s="115" t="s">
        <v>187</v>
      </c>
      <c r="T97" s="115"/>
      <c r="U97" s="112"/>
      <c r="V97" s="112">
        <v>354</v>
      </c>
      <c r="W97" s="112">
        <v>338</v>
      </c>
      <c r="X97" s="112">
        <v>337</v>
      </c>
      <c r="Y97" s="112">
        <v>350</v>
      </c>
      <c r="Z97" s="112">
        <v>340</v>
      </c>
    </row>
    <row r="98" spans="1:32" ht="15" customHeight="1" x14ac:dyDescent="0.25">
      <c r="A98" s="136" t="s">
        <v>275</v>
      </c>
      <c r="S98" s="115" t="s">
        <v>188</v>
      </c>
      <c r="T98" s="115"/>
      <c r="U98" s="112"/>
      <c r="V98" s="112">
        <v>204</v>
      </c>
      <c r="W98" s="112">
        <v>217</v>
      </c>
      <c r="X98" s="112">
        <v>224</v>
      </c>
      <c r="Y98" s="112">
        <v>237</v>
      </c>
      <c r="Z98" s="112">
        <v>249</v>
      </c>
    </row>
    <row r="99" spans="1:32" ht="15" customHeight="1" x14ac:dyDescent="0.25">
      <c r="S99" s="115" t="s">
        <v>189</v>
      </c>
      <c r="T99" s="115"/>
      <c r="U99" s="112"/>
      <c r="V99" s="112">
        <v>17</v>
      </c>
      <c r="W99" s="112">
        <v>14</v>
      </c>
      <c r="X99" s="112">
        <v>20</v>
      </c>
      <c r="Y99" s="112">
        <v>21</v>
      </c>
      <c r="Z99" s="112">
        <v>21</v>
      </c>
    </row>
    <row r="100" spans="1:32" ht="15" customHeight="1" x14ac:dyDescent="0.25">
      <c r="S100" s="115" t="s">
        <v>58</v>
      </c>
      <c r="T100" s="115"/>
      <c r="U100" s="112"/>
      <c r="V100" s="112">
        <v>185</v>
      </c>
      <c r="W100" s="112">
        <v>199</v>
      </c>
      <c r="X100" s="112">
        <v>180</v>
      </c>
      <c r="Y100" s="112">
        <v>197</v>
      </c>
      <c r="Z100" s="112">
        <v>211</v>
      </c>
    </row>
    <row r="101" spans="1:32" x14ac:dyDescent="0.25">
      <c r="A101" s="18"/>
      <c r="S101" s="118" t="s">
        <v>53</v>
      </c>
      <c r="T101" s="118"/>
      <c r="U101" s="112"/>
      <c r="V101" s="112">
        <v>1908</v>
      </c>
      <c r="W101" s="112">
        <v>1908</v>
      </c>
      <c r="X101" s="112">
        <v>2017</v>
      </c>
      <c r="Y101" s="112">
        <v>2113</v>
      </c>
      <c r="Z101" s="112">
        <v>2187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184</v>
      </c>
      <c r="W103" s="106" t="s">
        <v>193</v>
      </c>
      <c r="X103" s="106" t="s">
        <v>261</v>
      </c>
      <c r="Y103" s="106" t="s">
        <v>267</v>
      </c>
      <c r="Z103" s="106" t="s">
        <v>273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3989</v>
      </c>
      <c r="W104" s="112">
        <v>4217</v>
      </c>
      <c r="X104" s="112">
        <v>4603</v>
      </c>
      <c r="Y104" s="112">
        <v>4739</v>
      </c>
      <c r="Z104" s="112">
        <v>5010</v>
      </c>
      <c r="AB104" s="109" t="str">
        <f>TEXT(Z104,"###,###")</f>
        <v>5,010</v>
      </c>
      <c r="AD104" s="130">
        <f>Z104/($Z$4)*100</f>
        <v>70.882852292020374</v>
      </c>
      <c r="AF104" s="109"/>
    </row>
    <row r="105" spans="1:32" x14ac:dyDescent="0.25">
      <c r="S105" s="115" t="s">
        <v>17</v>
      </c>
      <c r="T105" s="115"/>
      <c r="U105" s="112"/>
      <c r="V105" s="112">
        <v>779</v>
      </c>
      <c r="W105" s="112">
        <v>829</v>
      </c>
      <c r="X105" s="112">
        <v>828</v>
      </c>
      <c r="Y105" s="112">
        <v>872</v>
      </c>
      <c r="Z105" s="112">
        <v>883</v>
      </c>
      <c r="AB105" s="109" t="str">
        <f>TEXT(Z105,"###,###")</f>
        <v>883</v>
      </c>
      <c r="AD105" s="130">
        <f>Z105/($Z$4)*100</f>
        <v>12.492925863044709</v>
      </c>
      <c r="AF105" s="109"/>
    </row>
    <row r="106" spans="1:32" x14ac:dyDescent="0.25">
      <c r="S106" s="118" t="s">
        <v>53</v>
      </c>
      <c r="T106" s="118"/>
      <c r="U106" s="120"/>
      <c r="V106" s="120">
        <v>4768</v>
      </c>
      <c r="W106" s="120">
        <v>5046</v>
      </c>
      <c r="X106" s="120">
        <v>5431</v>
      </c>
      <c r="Y106" s="120">
        <v>5611</v>
      </c>
      <c r="Z106" s="120">
        <v>5893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1106</v>
      </c>
      <c r="W108" s="112">
        <v>998</v>
      </c>
      <c r="X108" s="112">
        <v>1113</v>
      </c>
      <c r="Y108" s="112">
        <v>1111</v>
      </c>
      <c r="Z108" s="112">
        <v>1128</v>
      </c>
      <c r="AB108" s="109" t="str">
        <f>TEXT(Z108,"###,###")</f>
        <v>1,128</v>
      </c>
      <c r="AD108" s="130">
        <f>Z108/($Z$4)*100</f>
        <v>15.959252971137522</v>
      </c>
      <c r="AF108" s="109"/>
    </row>
    <row r="109" spans="1:32" x14ac:dyDescent="0.25">
      <c r="S109" s="115" t="s">
        <v>20</v>
      </c>
      <c r="T109" s="115"/>
      <c r="U109" s="112"/>
      <c r="V109" s="112">
        <v>918</v>
      </c>
      <c r="W109" s="112">
        <v>1006</v>
      </c>
      <c r="X109" s="112">
        <v>1132</v>
      </c>
      <c r="Y109" s="112">
        <v>1245</v>
      </c>
      <c r="Z109" s="112">
        <v>1289</v>
      </c>
      <c r="AB109" s="109" t="str">
        <f>TEXT(Z109,"###,###")</f>
        <v>1,289</v>
      </c>
      <c r="AD109" s="130">
        <f>Z109/($Z$4)*100</f>
        <v>18.237125070741371</v>
      </c>
      <c r="AF109" s="109"/>
    </row>
    <row r="110" spans="1:32" x14ac:dyDescent="0.25">
      <c r="S110" s="115" t="s">
        <v>21</v>
      </c>
      <c r="T110" s="115"/>
      <c r="U110" s="112"/>
      <c r="V110" s="112">
        <v>1269</v>
      </c>
      <c r="W110" s="112">
        <v>1338</v>
      </c>
      <c r="X110" s="112">
        <v>1457</v>
      </c>
      <c r="Y110" s="112">
        <v>1529</v>
      </c>
      <c r="Z110" s="112">
        <v>1550</v>
      </c>
      <c r="AB110" s="109" t="str">
        <f>TEXT(Z110,"###,###")</f>
        <v>1,550</v>
      </c>
      <c r="AD110" s="130">
        <f>Z110/($Z$4)*100</f>
        <v>21.929824561403507</v>
      </c>
      <c r="AF110" s="109"/>
    </row>
    <row r="111" spans="1:32" x14ac:dyDescent="0.25">
      <c r="S111" s="115" t="s">
        <v>22</v>
      </c>
      <c r="T111" s="115"/>
      <c r="U111" s="112"/>
      <c r="V111" s="112">
        <v>1481</v>
      </c>
      <c r="W111" s="112">
        <v>1610</v>
      </c>
      <c r="X111" s="112">
        <v>1560</v>
      </c>
      <c r="Y111" s="112">
        <v>1726</v>
      </c>
      <c r="Z111" s="112">
        <v>1940</v>
      </c>
      <c r="AB111" s="109" t="str">
        <f>TEXT(Z111,"###,###")</f>
        <v>1,940</v>
      </c>
      <c r="AD111" s="130">
        <f>Z111/($Z$4)*100</f>
        <v>27.44765138653084</v>
      </c>
      <c r="AF111" s="109"/>
    </row>
    <row r="112" spans="1:32" x14ac:dyDescent="0.25">
      <c r="S112" s="118" t="s">
        <v>53</v>
      </c>
      <c r="T112" s="118"/>
      <c r="U112" s="112"/>
      <c r="V112" s="112">
        <v>5950</v>
      </c>
      <c r="W112" s="112">
        <v>6032</v>
      </c>
      <c r="X112" s="112">
        <v>6364</v>
      </c>
      <c r="Y112" s="112">
        <v>6725</v>
      </c>
      <c r="Z112" s="112">
        <v>7063</v>
      </c>
    </row>
    <row r="113" spans="19:32" x14ac:dyDescent="0.25">
      <c r="AB113" s="125" t="s">
        <v>24</v>
      </c>
      <c r="AC113" s="106"/>
      <c r="AD113" s="106" t="s">
        <v>182</v>
      </c>
      <c r="AF113" s="106" t="s">
        <v>183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43.72</v>
      </c>
      <c r="W118" s="131">
        <v>43.49</v>
      </c>
      <c r="X118" s="131">
        <v>43.68</v>
      </c>
      <c r="Y118" s="131">
        <v>43.54</v>
      </c>
      <c r="Z118" s="131">
        <v>43.6</v>
      </c>
      <c r="AB118" s="109" t="str">
        <f>TEXT(Z118,"##.0")</f>
        <v>43.6</v>
      </c>
    </row>
    <row r="120" spans="19:32" x14ac:dyDescent="0.25">
      <c r="S120" s="101" t="s">
        <v>98</v>
      </c>
      <c r="T120" s="112"/>
      <c r="U120" s="112"/>
      <c r="V120" s="112">
        <v>2815</v>
      </c>
      <c r="W120" s="112">
        <v>2908</v>
      </c>
      <c r="X120" s="112">
        <v>3055</v>
      </c>
      <c r="Y120" s="112">
        <v>3169</v>
      </c>
      <c r="Z120" s="112">
        <v>3303</v>
      </c>
      <c r="AB120" s="109" t="str">
        <f>TEXT(Z120,"###,###")</f>
        <v>3,303</v>
      </c>
    </row>
    <row r="121" spans="19:32" x14ac:dyDescent="0.25">
      <c r="S121" s="101" t="s">
        <v>99</v>
      </c>
      <c r="T121" s="112"/>
      <c r="U121" s="112"/>
      <c r="V121" s="112">
        <v>682</v>
      </c>
      <c r="W121" s="112">
        <v>611</v>
      </c>
      <c r="X121" s="112">
        <v>652</v>
      </c>
      <c r="Y121" s="112">
        <v>687</v>
      </c>
      <c r="Z121" s="112">
        <v>735</v>
      </c>
      <c r="AB121" s="109" t="str">
        <f>TEXT(Z121,"###,###")</f>
        <v>735</v>
      </c>
    </row>
    <row r="122" spans="19:32" x14ac:dyDescent="0.25">
      <c r="S122" s="101" t="s">
        <v>100</v>
      </c>
      <c r="T122" s="112"/>
      <c r="U122" s="112"/>
      <c r="V122" s="112">
        <v>567</v>
      </c>
      <c r="W122" s="112">
        <v>564</v>
      </c>
      <c r="X122" s="112">
        <v>625</v>
      </c>
      <c r="Y122" s="112">
        <v>635</v>
      </c>
      <c r="Z122" s="112">
        <v>650</v>
      </c>
      <c r="AB122" s="109" t="str">
        <f>TEXT(Z122,"###,###")</f>
        <v>650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3382</v>
      </c>
      <c r="W124" s="112">
        <v>3472</v>
      </c>
      <c r="X124" s="112">
        <v>3680</v>
      </c>
      <c r="Y124" s="112">
        <v>3804</v>
      </c>
      <c r="Z124" s="112">
        <v>3953</v>
      </c>
      <c r="AB124" s="109" t="str">
        <f>TEXT(Z124,"###,###")</f>
        <v>3,953</v>
      </c>
      <c r="AD124" s="127">
        <f>Z124/$Z$7*100</f>
        <v>84.213890072432889</v>
      </c>
    </row>
    <row r="125" spans="19:32" x14ac:dyDescent="0.25">
      <c r="S125" s="101" t="s">
        <v>102</v>
      </c>
      <c r="T125" s="112"/>
      <c r="U125" s="112"/>
      <c r="V125" s="112">
        <v>1249</v>
      </c>
      <c r="W125" s="112">
        <v>1175</v>
      </c>
      <c r="X125" s="112">
        <v>1277</v>
      </c>
      <c r="Y125" s="112">
        <v>1322</v>
      </c>
      <c r="Z125" s="112">
        <v>1385</v>
      </c>
      <c r="AB125" s="109" t="str">
        <f>TEXT(Z125,"###,###")</f>
        <v>1,385</v>
      </c>
      <c r="AD125" s="127">
        <f>Z125/$Z$7*100</f>
        <v>29.50575202386025</v>
      </c>
    </row>
    <row r="127" spans="19:32" x14ac:dyDescent="0.25">
      <c r="S127" s="101" t="s">
        <v>103</v>
      </c>
      <c r="T127" s="112"/>
      <c r="U127" s="112"/>
      <c r="V127" s="112">
        <v>2154</v>
      </c>
      <c r="W127" s="112">
        <v>2182</v>
      </c>
      <c r="X127" s="112">
        <v>2314</v>
      </c>
      <c r="Y127" s="112">
        <v>2380</v>
      </c>
      <c r="Z127" s="112">
        <v>2502</v>
      </c>
      <c r="AB127" s="109" t="str">
        <f>TEXT(Z127,"###,###")</f>
        <v>2,502</v>
      </c>
      <c r="AD127" s="127">
        <f>Z127/$Z$7*100</f>
        <v>53.302087771623349</v>
      </c>
    </row>
    <row r="128" spans="19:32" x14ac:dyDescent="0.25">
      <c r="S128" s="101" t="s">
        <v>104</v>
      </c>
      <c r="T128" s="112"/>
      <c r="U128" s="112"/>
      <c r="V128" s="112">
        <v>1909</v>
      </c>
      <c r="W128" s="112">
        <v>1912</v>
      </c>
      <c r="X128" s="112">
        <v>2019</v>
      </c>
      <c r="Y128" s="112">
        <v>2115</v>
      </c>
      <c r="Z128" s="112">
        <v>2183</v>
      </c>
      <c r="AB128" s="109" t="str">
        <f>TEXT(Z128,"###,###")</f>
        <v>2,183</v>
      </c>
      <c r="AD128" s="127">
        <f>Z128/$Z$7*100</f>
        <v>46.506178099701742</v>
      </c>
    </row>
    <row r="130" spans="19:20" x14ac:dyDescent="0.25">
      <c r="S130" s="101" t="s">
        <v>262</v>
      </c>
      <c r="T130" s="127">
        <v>70.366425223689816</v>
      </c>
    </row>
    <row r="131" spans="19:20" x14ac:dyDescent="0.25">
      <c r="S131" s="101" t="s">
        <v>263</v>
      </c>
      <c r="T131" s="127">
        <v>15.658287175117172</v>
      </c>
    </row>
    <row r="132" spans="19:20" x14ac:dyDescent="0.25">
      <c r="S132" s="101" t="s">
        <v>264</v>
      </c>
      <c r="T132" s="127">
        <v>13.847464848743076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DA811058-8228-4D41-924D-0D140C5B90E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EB918465-9BB0-417D-BD4D-0E07CDEB56D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21BC13FB-5922-4D3E-BADD-CFBCACAA86C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84BDBE54-3FD1-4CF0-B255-59B956201F5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A84852-AEFC-4826-BD86-679B7464D690}">
  <sheetPr codeName="Sheet87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130</v>
      </c>
      <c r="T1" s="99"/>
      <c r="U1" s="99"/>
      <c r="V1" s="99"/>
      <c r="W1" s="99"/>
      <c r="X1" s="99"/>
      <c r="Y1" s="100" t="s">
        <v>215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184</v>
      </c>
      <c r="W2" s="103" t="s">
        <v>193</v>
      </c>
      <c r="X2" s="103" t="s">
        <v>261</v>
      </c>
      <c r="Y2" s="103" t="s">
        <v>267</v>
      </c>
      <c r="Z2" s="103" t="s">
        <v>273</v>
      </c>
      <c r="AB2" s="141" t="str">
        <f>$Z$2</f>
        <v>2021-22</v>
      </c>
      <c r="AC2" s="141"/>
      <c r="AD2" s="141"/>
      <c r="AE2" s="141"/>
      <c r="AF2" s="141"/>
    </row>
    <row r="3" spans="1:32" ht="15" customHeight="1" x14ac:dyDescent="0.25">
      <c r="A3" s="58" t="s">
        <v>272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130</v>
      </c>
      <c r="Y3" s="105" t="s">
        <v>215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10.23 Holdfast Bay, South Australia,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28908</v>
      </c>
      <c r="W4" s="108">
        <v>29089</v>
      </c>
      <c r="X4" s="108">
        <v>29058</v>
      </c>
      <c r="Y4" s="108">
        <v>29542</v>
      </c>
      <c r="Z4" s="108">
        <v>31715</v>
      </c>
      <c r="AB4" s="109" t="str">
        <f>TEXT(Z4,"###,###")</f>
        <v>31,715</v>
      </c>
      <c r="AD4" s="110">
        <f>Z4/Y4-1</f>
        <v>7.3556292735766027E-2</v>
      </c>
      <c r="AF4" s="110">
        <f>Z4/V4-1</f>
        <v>9.7101148471011589E-2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14096</v>
      </c>
      <c r="W5" s="108">
        <v>14171</v>
      </c>
      <c r="X5" s="108">
        <v>14151</v>
      </c>
      <c r="Y5" s="108">
        <v>14292</v>
      </c>
      <c r="Z5" s="108">
        <v>15019</v>
      </c>
      <c r="AB5" s="109" t="str">
        <f>TEXT(Z5,"###,###")</f>
        <v>15,019</v>
      </c>
      <c r="AD5" s="110">
        <f t="shared" ref="AD5:AD9" si="0">Z5/Y5-1</f>
        <v>5.0867618247970814E-2</v>
      </c>
      <c r="AF5" s="110">
        <f t="shared" ref="AF5:AF9" si="1">Z5/V5-1</f>
        <v>6.5479568671963584E-2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14814</v>
      </c>
      <c r="W6" s="108">
        <v>14913</v>
      </c>
      <c r="X6" s="108">
        <v>14908</v>
      </c>
      <c r="Y6" s="108">
        <v>15226</v>
      </c>
      <c r="Z6" s="108">
        <v>16684</v>
      </c>
      <c r="AB6" s="109" t="str">
        <f>TEXT(Z6,"###,###")</f>
        <v>16,684</v>
      </c>
      <c r="AD6" s="110">
        <f t="shared" si="0"/>
        <v>9.5757257323000111E-2</v>
      </c>
      <c r="AF6" s="110">
        <f t="shared" si="1"/>
        <v>0.12623194275685168</v>
      </c>
    </row>
    <row r="7" spans="1:32" ht="16.5" customHeight="1" thickBot="1" x14ac:dyDescent="0.3">
      <c r="A7" s="61" t="str">
        <f>"QUICK STATS for "&amp;Z2&amp;" *"</f>
        <v>QUICK STATS for 2021-22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20518</v>
      </c>
      <c r="W7" s="108">
        <v>20591</v>
      </c>
      <c r="X7" s="108">
        <v>20769</v>
      </c>
      <c r="Y7" s="108">
        <v>20696</v>
      </c>
      <c r="Z7" s="108">
        <v>21174</v>
      </c>
      <c r="AB7" s="109" t="str">
        <f>TEXT(Z7,"###,###")</f>
        <v>21,174</v>
      </c>
      <c r="AD7" s="110">
        <f t="shared" si="0"/>
        <v>2.3096250483185088E-2</v>
      </c>
      <c r="AF7" s="110">
        <f t="shared" si="1"/>
        <v>3.1971927088410235E-2</v>
      </c>
    </row>
    <row r="8" spans="1:32" ht="17.25" customHeight="1" x14ac:dyDescent="0.25">
      <c r="A8" s="62" t="s">
        <v>12</v>
      </c>
      <c r="B8" s="63"/>
      <c r="C8" s="29"/>
      <c r="D8" s="64" t="str">
        <f>AB4</f>
        <v>31,715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21,174</v>
      </c>
      <c r="P8" s="65"/>
      <c r="S8" s="107" t="s">
        <v>83</v>
      </c>
      <c r="T8" s="108"/>
      <c r="U8" s="108"/>
      <c r="V8" s="108">
        <v>46674.38</v>
      </c>
      <c r="W8" s="108">
        <v>47920.5</v>
      </c>
      <c r="X8" s="108">
        <v>48047.360000000001</v>
      </c>
      <c r="Y8" s="108">
        <v>49881.5</v>
      </c>
      <c r="Z8" s="108">
        <v>50000</v>
      </c>
      <c r="AB8" s="109" t="str">
        <f>TEXT(Z8,"$###,###")</f>
        <v>$50,000</v>
      </c>
      <c r="AD8" s="110">
        <f t="shared" si="0"/>
        <v>2.3756302436774845E-3</v>
      </c>
      <c r="AF8" s="110">
        <f t="shared" si="1"/>
        <v>7.1251508857750334E-2</v>
      </c>
    </row>
    <row r="9" spans="1:32" x14ac:dyDescent="0.25">
      <c r="A9" s="30" t="s">
        <v>14</v>
      </c>
      <c r="B9" s="69"/>
      <c r="C9" s="70"/>
      <c r="D9" s="71">
        <f>AD104</f>
        <v>73.378527510641661</v>
      </c>
      <c r="E9" s="72" t="s">
        <v>84</v>
      </c>
      <c r="F9" s="24"/>
      <c r="G9" s="73" t="s">
        <v>81</v>
      </c>
      <c r="H9" s="70"/>
      <c r="I9" s="69"/>
      <c r="J9" s="70"/>
      <c r="K9" s="69"/>
      <c r="L9" s="69"/>
      <c r="M9" s="74"/>
      <c r="N9" s="70"/>
      <c r="O9" s="71">
        <f>AD127</f>
        <v>48.720128459431379</v>
      </c>
      <c r="P9" s="72" t="s">
        <v>84</v>
      </c>
      <c r="S9" s="107" t="s">
        <v>7</v>
      </c>
      <c r="T9" s="108"/>
      <c r="U9" s="108"/>
      <c r="V9" s="108">
        <v>1347530366</v>
      </c>
      <c r="W9" s="108">
        <v>1390414245</v>
      </c>
      <c r="X9" s="108">
        <v>1446341451</v>
      </c>
      <c r="Y9" s="108">
        <v>1509736340</v>
      </c>
      <c r="Z9" s="108">
        <v>1597801630</v>
      </c>
      <c r="AB9" s="109" t="str">
        <f>TEXT(Z9/1000000,"$#,###.0")&amp;" mil"</f>
        <v>$1,597.8 mil</v>
      </c>
      <c r="AD9" s="110">
        <f t="shared" si="0"/>
        <v>5.8331569338789357E-2</v>
      </c>
      <c r="AF9" s="110">
        <f t="shared" si="1"/>
        <v>0.18572588070345564</v>
      </c>
    </row>
    <row r="10" spans="1:32" x14ac:dyDescent="0.25">
      <c r="A10" s="30" t="s">
        <v>17</v>
      </c>
      <c r="B10" s="69"/>
      <c r="C10" s="70"/>
      <c r="D10" s="71">
        <f>AD105</f>
        <v>20.441431499290559</v>
      </c>
      <c r="E10" s="72" t="s">
        <v>84</v>
      </c>
      <c r="F10" s="24"/>
      <c r="G10" s="73" t="s">
        <v>82</v>
      </c>
      <c r="H10" s="70"/>
      <c r="I10" s="69"/>
      <c r="J10" s="70"/>
      <c r="K10" s="69"/>
      <c r="L10" s="69"/>
      <c r="M10" s="74"/>
      <c r="N10" s="70"/>
      <c r="O10" s="71">
        <f>AD128</f>
        <v>51.237366581656751</v>
      </c>
      <c r="P10" s="72" t="s">
        <v>84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85</v>
      </c>
      <c r="H11" s="77"/>
      <c r="I11" s="78"/>
      <c r="J11" s="78"/>
      <c r="K11" s="78"/>
      <c r="L11" s="78"/>
      <c r="M11" s="69"/>
      <c r="N11" s="70"/>
      <c r="O11" s="71">
        <f>T130</f>
        <v>84.570699914990072</v>
      </c>
      <c r="P11" s="72" t="s">
        <v>84</v>
      </c>
      <c r="S11" s="107" t="s">
        <v>29</v>
      </c>
      <c r="T11" s="112"/>
      <c r="U11" s="112"/>
      <c r="V11" s="112">
        <v>25854</v>
      </c>
      <c r="W11" s="112">
        <v>25857</v>
      </c>
      <c r="X11" s="112">
        <v>25798</v>
      </c>
      <c r="Y11" s="112">
        <v>26269</v>
      </c>
      <c r="Z11" s="112">
        <v>28449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7.2069519221686971</v>
      </c>
      <c r="P12" s="72" t="s">
        <v>84</v>
      </c>
      <c r="S12" s="107" t="s">
        <v>30</v>
      </c>
      <c r="T12" s="112"/>
      <c r="U12" s="112"/>
      <c r="V12" s="112">
        <v>3055</v>
      </c>
      <c r="W12" s="112">
        <v>3227</v>
      </c>
      <c r="X12" s="112">
        <v>3265</v>
      </c>
      <c r="Y12" s="112">
        <v>3273</v>
      </c>
      <c r="Z12" s="112">
        <v>3270</v>
      </c>
    </row>
    <row r="13" spans="1:32" ht="15" customHeight="1" x14ac:dyDescent="0.25">
      <c r="A13" s="30" t="s">
        <v>19</v>
      </c>
      <c r="B13" s="70"/>
      <c r="C13" s="70"/>
      <c r="D13" s="71">
        <f>AD108</f>
        <v>13.211414157338799</v>
      </c>
      <c r="E13" s="72" t="s">
        <v>84</v>
      </c>
      <c r="F13" s="24"/>
      <c r="G13" s="142" t="s">
        <v>265</v>
      </c>
      <c r="H13" s="143"/>
      <c r="I13" s="143"/>
      <c r="J13" s="143"/>
      <c r="K13" s="143"/>
      <c r="L13" s="143"/>
      <c r="M13" s="79"/>
      <c r="N13" s="70"/>
      <c r="O13" s="71">
        <f>T132</f>
        <v>8.2365164824785122</v>
      </c>
      <c r="P13" s="72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13.883020652688002</v>
      </c>
      <c r="E14" s="72" t="s">
        <v>84</v>
      </c>
      <c r="F14" s="24"/>
      <c r="G14" s="76" t="s">
        <v>94</v>
      </c>
      <c r="H14" s="69"/>
      <c r="I14" s="69"/>
      <c r="J14" s="69"/>
      <c r="K14" s="75"/>
      <c r="L14" s="70"/>
      <c r="M14" s="69"/>
      <c r="N14" s="70"/>
      <c r="O14" s="75" t="str">
        <f>AB118</f>
        <v>43.2</v>
      </c>
      <c r="P14" s="72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22.405801671133531</v>
      </c>
      <c r="E15" s="72" t="s">
        <v>84</v>
      </c>
      <c r="F15" s="24"/>
      <c r="G15" s="33" t="s">
        <v>259</v>
      </c>
      <c r="H15" s="70"/>
      <c r="I15" s="70"/>
      <c r="J15" s="70"/>
      <c r="K15" s="80"/>
      <c r="L15" s="70"/>
      <c r="M15" s="70"/>
      <c r="N15" s="70"/>
      <c r="O15" s="71">
        <f>AB38</f>
        <v>19.420043449513553</v>
      </c>
      <c r="P15" s="72" t="s">
        <v>84</v>
      </c>
      <c r="S15" s="115" t="s">
        <v>60</v>
      </c>
      <c r="T15" s="115"/>
      <c r="U15" s="116"/>
      <c r="V15" s="116">
        <v>222</v>
      </c>
      <c r="W15" s="116">
        <v>214</v>
      </c>
      <c r="X15" s="116">
        <v>174</v>
      </c>
      <c r="Y15" s="112">
        <v>155</v>
      </c>
      <c r="Z15" s="112">
        <v>184</v>
      </c>
      <c r="AB15" s="117">
        <f t="shared" ref="AB15:AB34" si="2">IF(Z15="np",0,Z15/$Z$34)</f>
        <v>5.8013052936910807E-3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44.310263282358505</v>
      </c>
      <c r="E16" s="83" t="s">
        <v>84</v>
      </c>
      <c r="F16" s="24"/>
      <c r="G16" s="84" t="s">
        <v>260</v>
      </c>
      <c r="H16" s="35"/>
      <c r="I16" s="35"/>
      <c r="J16" s="35"/>
      <c r="K16" s="36"/>
      <c r="L16" s="35"/>
      <c r="M16" s="35"/>
      <c r="N16" s="35"/>
      <c r="O16" s="82">
        <f>AB37</f>
        <v>80.579956550486443</v>
      </c>
      <c r="P16" s="37" t="s">
        <v>84</v>
      </c>
      <c r="S16" s="115" t="s">
        <v>61</v>
      </c>
      <c r="T16" s="115"/>
      <c r="U16" s="116"/>
      <c r="V16" s="116">
        <v>199</v>
      </c>
      <c r="W16" s="116">
        <v>242</v>
      </c>
      <c r="X16" s="116">
        <v>284</v>
      </c>
      <c r="Y16" s="112">
        <v>299</v>
      </c>
      <c r="Z16" s="112">
        <v>306</v>
      </c>
      <c r="AB16" s="117">
        <f t="shared" si="2"/>
        <v>9.6478229340732097E-3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1253</v>
      </c>
      <c r="W17" s="116">
        <v>1230</v>
      </c>
      <c r="X17" s="116">
        <v>1211</v>
      </c>
      <c r="Y17" s="112">
        <v>1250</v>
      </c>
      <c r="Z17" s="112">
        <v>1332</v>
      </c>
      <c r="AB17" s="117">
        <f t="shared" si="2"/>
        <v>4.1996405713024564E-2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268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63</v>
      </c>
      <c r="T18" s="115"/>
      <c r="U18" s="116"/>
      <c r="V18" s="116">
        <v>195</v>
      </c>
      <c r="W18" s="116">
        <v>187</v>
      </c>
      <c r="X18" s="116">
        <v>151</v>
      </c>
      <c r="Y18" s="112">
        <v>199</v>
      </c>
      <c r="Z18" s="112">
        <v>222</v>
      </c>
      <c r="AB18" s="117">
        <f t="shared" si="2"/>
        <v>6.99940095217076E-3</v>
      </c>
    </row>
    <row r="19" spans="1:28" x14ac:dyDescent="0.25">
      <c r="A19" s="61" t="str">
        <f>$S$1&amp;" ("&amp;$V$2&amp;" to "&amp;$Z$2&amp;")"</f>
        <v>Holdfast Bay (2017-18 to 2021-22)</v>
      </c>
      <c r="B19" s="61"/>
      <c r="C19" s="61"/>
      <c r="D19" s="61"/>
      <c r="E19" s="61"/>
      <c r="F19" s="61"/>
      <c r="G19" s="61" t="str">
        <f>$S$1&amp;" ("&amp;$V$2&amp;" to "&amp;$Z$2&amp;")"</f>
        <v>Holdfast Bay (2017-18 to 2021-22)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64</v>
      </c>
      <c r="T19" s="115"/>
      <c r="U19" s="116"/>
      <c r="V19" s="116">
        <v>1772</v>
      </c>
      <c r="W19" s="116">
        <v>1789</v>
      </c>
      <c r="X19" s="116">
        <v>1763</v>
      </c>
      <c r="Y19" s="112">
        <v>1842</v>
      </c>
      <c r="Z19" s="112">
        <v>1829</v>
      </c>
      <c r="AB19" s="117">
        <f t="shared" si="2"/>
        <v>5.7666235772614052E-2</v>
      </c>
    </row>
    <row r="20" spans="1:28" x14ac:dyDescent="0.25">
      <c r="S20" s="115" t="s">
        <v>65</v>
      </c>
      <c r="T20" s="115"/>
      <c r="U20" s="116"/>
      <c r="V20" s="116">
        <v>824</v>
      </c>
      <c r="W20" s="116">
        <v>824</v>
      </c>
      <c r="X20" s="116">
        <v>872</v>
      </c>
      <c r="Y20" s="112">
        <v>892</v>
      </c>
      <c r="Z20" s="112">
        <v>932</v>
      </c>
      <c r="AB20" s="117">
        <f t="shared" si="2"/>
        <v>2.938487246587004E-2</v>
      </c>
    </row>
    <row r="21" spans="1:28" x14ac:dyDescent="0.25">
      <c r="S21" s="115" t="s">
        <v>66</v>
      </c>
      <c r="T21" s="115"/>
      <c r="U21" s="116"/>
      <c r="V21" s="116">
        <v>2203</v>
      </c>
      <c r="W21" s="116">
        <v>2091</v>
      </c>
      <c r="X21" s="116">
        <v>2136</v>
      </c>
      <c r="Y21" s="112">
        <v>2285</v>
      </c>
      <c r="Z21" s="112">
        <v>2511</v>
      </c>
      <c r="AB21" s="117">
        <f t="shared" si="2"/>
        <v>7.9168899959012523E-2</v>
      </c>
    </row>
    <row r="22" spans="1:28" x14ac:dyDescent="0.25">
      <c r="S22" s="115" t="s">
        <v>67</v>
      </c>
      <c r="T22" s="115"/>
      <c r="U22" s="116"/>
      <c r="V22" s="116">
        <v>2219</v>
      </c>
      <c r="W22" s="116">
        <v>2300</v>
      </c>
      <c r="X22" s="116">
        <v>2226</v>
      </c>
      <c r="Y22" s="112">
        <v>2327</v>
      </c>
      <c r="Z22" s="112">
        <v>2485</v>
      </c>
      <c r="AB22" s="117">
        <f t="shared" si="2"/>
        <v>7.8349150297947479E-2</v>
      </c>
    </row>
    <row r="23" spans="1:28" x14ac:dyDescent="0.25">
      <c r="S23" s="115" t="s">
        <v>68</v>
      </c>
      <c r="T23" s="115"/>
      <c r="U23" s="116"/>
      <c r="V23" s="116">
        <v>853</v>
      </c>
      <c r="W23" s="116">
        <v>848</v>
      </c>
      <c r="X23" s="116">
        <v>866</v>
      </c>
      <c r="Y23" s="112">
        <v>891</v>
      </c>
      <c r="Z23" s="112">
        <v>939</v>
      </c>
      <c r="AB23" s="117">
        <f t="shared" si="2"/>
        <v>2.9605574297695243E-2</v>
      </c>
    </row>
    <row r="24" spans="1:28" x14ac:dyDescent="0.25">
      <c r="S24" s="115" t="s">
        <v>69</v>
      </c>
      <c r="T24" s="115"/>
      <c r="U24" s="116"/>
      <c r="V24" s="116">
        <v>401</v>
      </c>
      <c r="W24" s="116">
        <v>479</v>
      </c>
      <c r="X24" s="116">
        <v>419</v>
      </c>
      <c r="Y24" s="112">
        <v>383</v>
      </c>
      <c r="Z24" s="112">
        <v>419</v>
      </c>
      <c r="AB24" s="117">
        <f t="shared" si="2"/>
        <v>1.3210581076394362E-2</v>
      </c>
    </row>
    <row r="25" spans="1:28" x14ac:dyDescent="0.25">
      <c r="S25" s="115" t="s">
        <v>70</v>
      </c>
      <c r="T25" s="115"/>
      <c r="U25" s="116"/>
      <c r="V25" s="116">
        <v>1170</v>
      </c>
      <c r="W25" s="116">
        <v>1188</v>
      </c>
      <c r="X25" s="116">
        <v>1270</v>
      </c>
      <c r="Y25" s="112">
        <v>1305</v>
      </c>
      <c r="Z25" s="112">
        <v>1359</v>
      </c>
      <c r="AB25" s="117">
        <f t="shared" si="2"/>
        <v>4.2847684207207491E-2</v>
      </c>
    </row>
    <row r="26" spans="1:28" x14ac:dyDescent="0.25">
      <c r="S26" s="115" t="s">
        <v>71</v>
      </c>
      <c r="T26" s="115"/>
      <c r="U26" s="116"/>
      <c r="V26" s="116">
        <v>609</v>
      </c>
      <c r="W26" s="116">
        <v>548</v>
      </c>
      <c r="X26" s="116">
        <v>567</v>
      </c>
      <c r="Y26" s="112">
        <v>602</v>
      </c>
      <c r="Z26" s="112">
        <v>594</v>
      </c>
      <c r="AB26" s="117">
        <f t="shared" si="2"/>
        <v>1.8728126872024468E-2</v>
      </c>
    </row>
    <row r="27" spans="1:28" x14ac:dyDescent="0.25">
      <c r="S27" s="115" t="s">
        <v>72</v>
      </c>
      <c r="T27" s="115"/>
      <c r="U27" s="116"/>
      <c r="V27" s="116">
        <v>2268</v>
      </c>
      <c r="W27" s="116">
        <v>2391</v>
      </c>
      <c r="X27" s="116">
        <v>2458</v>
      </c>
      <c r="Y27" s="112">
        <v>2524</v>
      </c>
      <c r="Z27" s="112">
        <v>2750</v>
      </c>
      <c r="AB27" s="117">
        <f t="shared" si="2"/>
        <v>8.670429107418734E-2</v>
      </c>
    </row>
    <row r="28" spans="1:28" x14ac:dyDescent="0.25">
      <c r="S28" s="115" t="s">
        <v>73</v>
      </c>
      <c r="T28" s="115"/>
      <c r="U28" s="116"/>
      <c r="V28" s="116">
        <v>2337</v>
      </c>
      <c r="W28" s="116">
        <v>2352</v>
      </c>
      <c r="X28" s="116">
        <v>2373</v>
      </c>
      <c r="Y28" s="112">
        <v>2440</v>
      </c>
      <c r="Z28" s="112">
        <v>2604</v>
      </c>
      <c r="AB28" s="117">
        <f t="shared" si="2"/>
        <v>8.2101081438975945E-2</v>
      </c>
    </row>
    <row r="29" spans="1:28" x14ac:dyDescent="0.25">
      <c r="S29" s="115" t="s">
        <v>74</v>
      </c>
      <c r="T29" s="115"/>
      <c r="U29" s="116"/>
      <c r="V29" s="116">
        <v>1899</v>
      </c>
      <c r="W29" s="116">
        <v>2075</v>
      </c>
      <c r="X29" s="116">
        <v>1838</v>
      </c>
      <c r="Y29" s="112">
        <v>1805</v>
      </c>
      <c r="Z29" s="112">
        <v>2174</v>
      </c>
      <c r="AB29" s="117">
        <f t="shared" si="2"/>
        <v>6.8543683198284827E-2</v>
      </c>
    </row>
    <row r="30" spans="1:28" x14ac:dyDescent="0.25">
      <c r="S30" s="115" t="s">
        <v>75</v>
      </c>
      <c r="T30" s="115"/>
      <c r="U30" s="116"/>
      <c r="V30" s="116">
        <v>3294</v>
      </c>
      <c r="W30" s="116">
        <v>3105</v>
      </c>
      <c r="X30" s="116">
        <v>3167</v>
      </c>
      <c r="Y30" s="112">
        <v>3025</v>
      </c>
      <c r="Z30" s="112">
        <v>3184</v>
      </c>
      <c r="AB30" s="117">
        <f t="shared" si="2"/>
        <v>0.10038780464735</v>
      </c>
    </row>
    <row r="31" spans="1:28" x14ac:dyDescent="0.25">
      <c r="S31" s="115" t="s">
        <v>76</v>
      </c>
      <c r="T31" s="115"/>
      <c r="U31" s="116"/>
      <c r="V31" s="116">
        <v>4123</v>
      </c>
      <c r="W31" s="116">
        <v>4297</v>
      </c>
      <c r="X31" s="116">
        <v>4358</v>
      </c>
      <c r="Y31" s="112">
        <v>4611</v>
      </c>
      <c r="Z31" s="112">
        <v>5034</v>
      </c>
      <c r="AB31" s="117">
        <f t="shared" si="2"/>
        <v>0.15871614591543967</v>
      </c>
    </row>
    <row r="32" spans="1:28" ht="15.75" customHeight="1" x14ac:dyDescent="0.25">
      <c r="A32" s="61" t="str">
        <f>"Distribution of jobs per industry "&amp;"("&amp;Z2&amp;") *"</f>
        <v>Distribution of jobs per industry (2021-22)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77</v>
      </c>
      <c r="T32" s="115"/>
      <c r="U32" s="116"/>
      <c r="V32" s="116">
        <v>715</v>
      </c>
      <c r="W32" s="116">
        <v>735</v>
      </c>
      <c r="X32" s="116">
        <v>828</v>
      </c>
      <c r="Y32" s="112">
        <v>787</v>
      </c>
      <c r="Z32" s="112">
        <v>915</v>
      </c>
      <c r="AB32" s="117">
        <f t="shared" si="2"/>
        <v>2.8848882302865971E-2</v>
      </c>
    </row>
    <row r="33" spans="19:32" x14ac:dyDescent="0.25">
      <c r="S33" s="115" t="s">
        <v>78</v>
      </c>
      <c r="T33" s="115"/>
      <c r="U33" s="116"/>
      <c r="V33" s="116">
        <v>963</v>
      </c>
      <c r="W33" s="116">
        <v>1012</v>
      </c>
      <c r="X33" s="116">
        <v>1081</v>
      </c>
      <c r="Y33" s="112">
        <v>1102</v>
      </c>
      <c r="Z33" s="112">
        <v>1153</v>
      </c>
      <c r="AB33" s="117">
        <f t="shared" si="2"/>
        <v>3.6352744584922915E-2</v>
      </c>
    </row>
    <row r="34" spans="19:32" x14ac:dyDescent="0.25">
      <c r="S34" s="118" t="s">
        <v>53</v>
      </c>
      <c r="T34" s="118"/>
      <c r="U34" s="119"/>
      <c r="V34" s="119">
        <v>28912</v>
      </c>
      <c r="W34" s="119">
        <v>29086</v>
      </c>
      <c r="X34" s="119">
        <v>29061</v>
      </c>
      <c r="Y34" s="120">
        <v>29542</v>
      </c>
      <c r="Z34" s="120">
        <v>31717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17259</v>
      </c>
      <c r="W37" s="112">
        <v>17232</v>
      </c>
      <c r="X37" s="112">
        <v>17350</v>
      </c>
      <c r="Y37" s="112">
        <v>17241</v>
      </c>
      <c r="Z37" s="112">
        <v>17062</v>
      </c>
      <c r="AB37" s="132">
        <f>Z37/Z40*100</f>
        <v>80.579956550486443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3265</v>
      </c>
      <c r="W38" s="112">
        <v>3360</v>
      </c>
      <c r="X38" s="112">
        <v>3420</v>
      </c>
      <c r="Y38" s="112">
        <v>3447</v>
      </c>
      <c r="Z38" s="112">
        <v>4112</v>
      </c>
      <c r="AB38" s="132">
        <f>Z38/Z40*100</f>
        <v>19.420043449513553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20524</v>
      </c>
      <c r="W40" s="112">
        <v>20592</v>
      </c>
      <c r="X40" s="112">
        <v>20770</v>
      </c>
      <c r="Y40" s="112">
        <v>20688</v>
      </c>
      <c r="Z40" s="112">
        <v>21174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10</v>
      </c>
      <c r="W44" s="112">
        <v>9</v>
      </c>
      <c r="X44" s="112">
        <v>13</v>
      </c>
      <c r="Y44" s="112">
        <v>14</v>
      </c>
      <c r="Z44" s="112">
        <v>36</v>
      </c>
    </row>
    <row r="45" spans="19:32" x14ac:dyDescent="0.25">
      <c r="S45" s="115" t="s">
        <v>37</v>
      </c>
      <c r="T45" s="115"/>
      <c r="U45" s="112"/>
      <c r="V45" s="112">
        <v>208</v>
      </c>
      <c r="W45" s="112">
        <v>248</v>
      </c>
      <c r="X45" s="112">
        <v>255</v>
      </c>
      <c r="Y45" s="112">
        <v>305</v>
      </c>
      <c r="Z45" s="112">
        <v>349</v>
      </c>
    </row>
    <row r="46" spans="19:32" x14ac:dyDescent="0.25">
      <c r="S46" s="115" t="s">
        <v>38</v>
      </c>
      <c r="T46" s="115"/>
      <c r="U46" s="112"/>
      <c r="V46" s="112">
        <v>710</v>
      </c>
      <c r="W46" s="112">
        <v>728</v>
      </c>
      <c r="X46" s="112">
        <v>731</v>
      </c>
      <c r="Y46" s="112">
        <v>768</v>
      </c>
      <c r="Z46" s="112">
        <v>915</v>
      </c>
    </row>
    <row r="47" spans="19:32" x14ac:dyDescent="0.25">
      <c r="S47" s="115" t="s">
        <v>39</v>
      </c>
      <c r="T47" s="115"/>
      <c r="U47" s="112"/>
      <c r="V47" s="112">
        <v>1308</v>
      </c>
      <c r="W47" s="112">
        <v>1228</v>
      </c>
      <c r="X47" s="112">
        <v>1134</v>
      </c>
      <c r="Y47" s="112">
        <v>1214</v>
      </c>
      <c r="Z47" s="112">
        <v>1270</v>
      </c>
    </row>
    <row r="48" spans="19:32" x14ac:dyDescent="0.25">
      <c r="S48" s="115" t="s">
        <v>40</v>
      </c>
      <c r="T48" s="115"/>
      <c r="U48" s="112"/>
      <c r="V48" s="112">
        <v>1663</v>
      </c>
      <c r="W48" s="112">
        <v>1698</v>
      </c>
      <c r="X48" s="112">
        <v>1681</v>
      </c>
      <c r="Y48" s="112">
        <v>1552</v>
      </c>
      <c r="Z48" s="112">
        <v>1609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1480</v>
      </c>
      <c r="W49" s="112">
        <v>1518</v>
      </c>
      <c r="X49" s="112">
        <v>1586</v>
      </c>
      <c r="Y49" s="112">
        <v>1620</v>
      </c>
      <c r="Z49" s="112">
        <v>1672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Holdfast Bay (2021-22)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1455</v>
      </c>
      <c r="W50" s="112">
        <v>1404</v>
      </c>
      <c r="X50" s="112">
        <v>1442</v>
      </c>
      <c r="Y50" s="112">
        <v>1458</v>
      </c>
      <c r="Z50" s="112">
        <v>1548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1247</v>
      </c>
      <c r="W51" s="112">
        <v>1213</v>
      </c>
      <c r="X51" s="112">
        <v>1204</v>
      </c>
      <c r="Y51" s="112">
        <v>1305</v>
      </c>
      <c r="Z51" s="112">
        <v>1345</v>
      </c>
    </row>
    <row r="52" spans="1:26" ht="15" customHeight="1" x14ac:dyDescent="0.25">
      <c r="S52" s="115" t="s">
        <v>44</v>
      </c>
      <c r="T52" s="115"/>
      <c r="U52" s="112"/>
      <c r="V52" s="112">
        <v>1342</v>
      </c>
      <c r="W52" s="112">
        <v>1375</v>
      </c>
      <c r="X52" s="112">
        <v>1317</v>
      </c>
      <c r="Y52" s="112">
        <v>1265</v>
      </c>
      <c r="Z52" s="112">
        <v>1247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1220</v>
      </c>
      <c r="W53" s="112">
        <v>1184</v>
      </c>
      <c r="X53" s="112">
        <v>1202</v>
      </c>
      <c r="Y53" s="112">
        <v>1251</v>
      </c>
      <c r="Z53" s="112">
        <v>1372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1364</v>
      </c>
      <c r="W54" s="112">
        <v>1361</v>
      </c>
      <c r="X54" s="112">
        <v>1314</v>
      </c>
      <c r="Y54" s="112">
        <v>1259</v>
      </c>
      <c r="Z54" s="112">
        <v>1241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1012</v>
      </c>
      <c r="W55" s="112">
        <v>1083</v>
      </c>
      <c r="X55" s="112">
        <v>1120</v>
      </c>
      <c r="Y55" s="112">
        <v>1095</v>
      </c>
      <c r="Z55" s="112">
        <v>1168</v>
      </c>
    </row>
    <row r="56" spans="1:26" ht="15" customHeight="1" x14ac:dyDescent="0.25">
      <c r="S56" s="115" t="s">
        <v>48</v>
      </c>
      <c r="T56" s="115"/>
      <c r="U56" s="112"/>
      <c r="V56" s="112">
        <v>581</v>
      </c>
      <c r="W56" s="112">
        <v>620</v>
      </c>
      <c r="X56" s="112">
        <v>646</v>
      </c>
      <c r="Y56" s="112">
        <v>674</v>
      </c>
      <c r="Z56" s="112">
        <v>708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298</v>
      </c>
      <c r="W57" s="112">
        <v>288</v>
      </c>
      <c r="X57" s="112">
        <v>306</v>
      </c>
      <c r="Y57" s="112">
        <v>320</v>
      </c>
      <c r="Z57" s="112">
        <v>313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111</v>
      </c>
      <c r="W58" s="112">
        <v>120</v>
      </c>
      <c r="X58" s="112">
        <v>123</v>
      </c>
      <c r="Y58" s="112">
        <v>123</v>
      </c>
      <c r="Z58" s="112">
        <v>135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48</v>
      </c>
      <c r="W59" s="112">
        <v>44</v>
      </c>
      <c r="X59" s="112">
        <v>47</v>
      </c>
      <c r="Y59" s="112">
        <v>42</v>
      </c>
      <c r="Z59" s="112">
        <v>60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45</v>
      </c>
      <c r="W60" s="112">
        <v>41</v>
      </c>
      <c r="X60" s="112">
        <v>30</v>
      </c>
      <c r="Y60" s="112">
        <v>27</v>
      </c>
      <c r="Z60" s="112">
        <v>34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14094</v>
      </c>
      <c r="W61" s="112">
        <v>14176</v>
      </c>
      <c r="X61" s="112">
        <v>14153</v>
      </c>
      <c r="Y61" s="112">
        <v>14292</v>
      </c>
      <c r="Z61" s="112">
        <v>15015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5</v>
      </c>
      <c r="W63" s="112">
        <v>18</v>
      </c>
      <c r="X63" s="112">
        <v>20</v>
      </c>
      <c r="Y63" s="112">
        <v>30</v>
      </c>
      <c r="Z63" s="112">
        <v>39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273</v>
      </c>
      <c r="W64" s="112">
        <v>308</v>
      </c>
      <c r="X64" s="112">
        <v>295</v>
      </c>
      <c r="Y64" s="112">
        <v>388</v>
      </c>
      <c r="Z64" s="112">
        <v>511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Holdfast Bay (2021-22)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793</v>
      </c>
      <c r="W65" s="112">
        <v>755</v>
      </c>
      <c r="X65" s="112">
        <v>788</v>
      </c>
      <c r="Y65" s="112">
        <v>876</v>
      </c>
      <c r="Z65" s="112">
        <v>1059</v>
      </c>
    </row>
    <row r="66" spans="1:26" x14ac:dyDescent="0.25">
      <c r="S66" s="115" t="s">
        <v>39</v>
      </c>
      <c r="T66" s="115"/>
      <c r="U66" s="112"/>
      <c r="V66" s="112">
        <v>1480</v>
      </c>
      <c r="W66" s="112">
        <v>1491</v>
      </c>
      <c r="X66" s="112">
        <v>1435</v>
      </c>
      <c r="Y66" s="112">
        <v>1337</v>
      </c>
      <c r="Z66" s="112">
        <v>1485</v>
      </c>
    </row>
    <row r="67" spans="1:26" x14ac:dyDescent="0.25">
      <c r="S67" s="115" t="s">
        <v>40</v>
      </c>
      <c r="T67" s="115"/>
      <c r="U67" s="112"/>
      <c r="V67" s="112">
        <v>1686</v>
      </c>
      <c r="W67" s="112">
        <v>1646</v>
      </c>
      <c r="X67" s="112">
        <v>1705</v>
      </c>
      <c r="Y67" s="112">
        <v>1719</v>
      </c>
      <c r="Z67" s="112">
        <v>1898</v>
      </c>
    </row>
    <row r="68" spans="1:26" x14ac:dyDescent="0.25">
      <c r="S68" s="115" t="s">
        <v>41</v>
      </c>
      <c r="T68" s="115"/>
      <c r="U68" s="112"/>
      <c r="V68" s="112">
        <v>1469</v>
      </c>
      <c r="W68" s="112">
        <v>1449</v>
      </c>
      <c r="X68" s="112">
        <v>1472</v>
      </c>
      <c r="Y68" s="112">
        <v>1541</v>
      </c>
      <c r="Z68" s="112">
        <v>1616</v>
      </c>
    </row>
    <row r="69" spans="1:26" x14ac:dyDescent="0.25">
      <c r="S69" s="115" t="s">
        <v>42</v>
      </c>
      <c r="T69" s="115"/>
      <c r="U69" s="112"/>
      <c r="V69" s="112">
        <v>1359</v>
      </c>
      <c r="W69" s="112">
        <v>1420</v>
      </c>
      <c r="X69" s="112">
        <v>1454</v>
      </c>
      <c r="Y69" s="112">
        <v>1490</v>
      </c>
      <c r="Z69" s="112">
        <v>1677</v>
      </c>
    </row>
    <row r="70" spans="1:26" x14ac:dyDescent="0.25">
      <c r="S70" s="115" t="s">
        <v>43</v>
      </c>
      <c r="T70" s="115"/>
      <c r="U70" s="112"/>
      <c r="V70" s="112">
        <v>1345</v>
      </c>
      <c r="W70" s="112">
        <v>1390</v>
      </c>
      <c r="X70" s="112">
        <v>1337</v>
      </c>
      <c r="Y70" s="112">
        <v>1418</v>
      </c>
      <c r="Z70" s="112">
        <v>1542</v>
      </c>
    </row>
    <row r="71" spans="1:26" x14ac:dyDescent="0.25">
      <c r="S71" s="115" t="s">
        <v>44</v>
      </c>
      <c r="T71" s="115"/>
      <c r="U71" s="112"/>
      <c r="V71" s="112">
        <v>1489</v>
      </c>
      <c r="W71" s="112">
        <v>1488</v>
      </c>
      <c r="X71" s="112">
        <v>1468</v>
      </c>
      <c r="Y71" s="112">
        <v>1506</v>
      </c>
      <c r="Z71" s="112">
        <v>1527</v>
      </c>
    </row>
    <row r="72" spans="1:26" x14ac:dyDescent="0.25">
      <c r="S72" s="115" t="s">
        <v>45</v>
      </c>
      <c r="T72" s="115"/>
      <c r="U72" s="112"/>
      <c r="V72" s="112">
        <v>1414</v>
      </c>
      <c r="W72" s="112">
        <v>1415</v>
      </c>
      <c r="X72" s="112">
        <v>1381</v>
      </c>
      <c r="Y72" s="112">
        <v>1413</v>
      </c>
      <c r="Z72" s="112">
        <v>1541</v>
      </c>
    </row>
    <row r="73" spans="1:26" x14ac:dyDescent="0.25">
      <c r="S73" s="115" t="s">
        <v>46</v>
      </c>
      <c r="T73" s="115"/>
      <c r="U73" s="112"/>
      <c r="V73" s="112">
        <v>1461</v>
      </c>
      <c r="W73" s="112">
        <v>1438</v>
      </c>
      <c r="X73" s="112">
        <v>1412</v>
      </c>
      <c r="Y73" s="112">
        <v>1427</v>
      </c>
      <c r="Z73" s="112">
        <v>1460</v>
      </c>
    </row>
    <row r="74" spans="1:26" x14ac:dyDescent="0.25">
      <c r="S74" s="115" t="s">
        <v>47</v>
      </c>
      <c r="T74" s="115"/>
      <c r="U74" s="112"/>
      <c r="V74" s="112">
        <v>1057</v>
      </c>
      <c r="W74" s="112">
        <v>1083</v>
      </c>
      <c r="X74" s="112">
        <v>1112</v>
      </c>
      <c r="Y74" s="112">
        <v>1071</v>
      </c>
      <c r="Z74" s="112">
        <v>1224</v>
      </c>
    </row>
    <row r="75" spans="1:26" x14ac:dyDescent="0.25">
      <c r="S75" s="115" t="s">
        <v>48</v>
      </c>
      <c r="T75" s="115"/>
      <c r="U75" s="112"/>
      <c r="V75" s="112">
        <v>539</v>
      </c>
      <c r="W75" s="112">
        <v>565</v>
      </c>
      <c r="X75" s="112">
        <v>583</v>
      </c>
      <c r="Y75" s="112">
        <v>585</v>
      </c>
      <c r="Z75" s="112">
        <v>639</v>
      </c>
    </row>
    <row r="76" spans="1:26" x14ac:dyDescent="0.25">
      <c r="S76" s="115" t="s">
        <v>49</v>
      </c>
      <c r="T76" s="115"/>
      <c r="U76" s="112"/>
      <c r="V76" s="112">
        <v>213</v>
      </c>
      <c r="W76" s="112">
        <v>220</v>
      </c>
      <c r="X76" s="112">
        <v>231</v>
      </c>
      <c r="Y76" s="112">
        <v>236</v>
      </c>
      <c r="Z76" s="112">
        <v>271</v>
      </c>
    </row>
    <row r="77" spans="1:26" x14ac:dyDescent="0.25">
      <c r="S77" s="115" t="s">
        <v>50</v>
      </c>
      <c r="T77" s="115"/>
      <c r="U77" s="112"/>
      <c r="V77" s="112">
        <v>88</v>
      </c>
      <c r="W77" s="112">
        <v>95</v>
      </c>
      <c r="X77" s="112">
        <v>89</v>
      </c>
      <c r="Y77" s="112">
        <v>85</v>
      </c>
      <c r="Z77" s="112">
        <v>98</v>
      </c>
    </row>
    <row r="78" spans="1:26" x14ac:dyDescent="0.25">
      <c r="S78" s="115" t="s">
        <v>51</v>
      </c>
      <c r="T78" s="115"/>
      <c r="U78" s="112"/>
      <c r="V78" s="112">
        <v>64</v>
      </c>
      <c r="W78" s="112">
        <v>67</v>
      </c>
      <c r="X78" s="112">
        <v>63</v>
      </c>
      <c r="Y78" s="112">
        <v>51</v>
      </c>
      <c r="Z78" s="112">
        <v>55</v>
      </c>
    </row>
    <row r="79" spans="1:26" x14ac:dyDescent="0.25">
      <c r="S79" s="115" t="s">
        <v>52</v>
      </c>
      <c r="T79" s="115"/>
      <c r="U79" s="112"/>
      <c r="V79" s="112">
        <v>75</v>
      </c>
      <c r="W79" s="112">
        <v>66</v>
      </c>
      <c r="X79" s="112">
        <v>59</v>
      </c>
      <c r="Y79" s="112">
        <v>53</v>
      </c>
      <c r="Z79" s="112">
        <v>43</v>
      </c>
    </row>
    <row r="80" spans="1:26" x14ac:dyDescent="0.25">
      <c r="S80" s="118" t="s">
        <v>53</v>
      </c>
      <c r="T80" s="118"/>
      <c r="U80" s="112"/>
      <c r="V80" s="112">
        <v>14817</v>
      </c>
      <c r="W80" s="112">
        <v>14912</v>
      </c>
      <c r="X80" s="112">
        <v>14903</v>
      </c>
      <c r="Y80" s="112">
        <v>15226</v>
      </c>
      <c r="Z80" s="112">
        <v>16686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Holdfast Bay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1664</v>
      </c>
      <c r="W83" s="112">
        <v>1620</v>
      </c>
      <c r="X83" s="112">
        <v>1660</v>
      </c>
      <c r="Y83" s="112">
        <v>1668</v>
      </c>
      <c r="Z83" s="112">
        <v>1700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190</v>
      </c>
      <c r="G84" s="140"/>
      <c r="H84" s="48"/>
      <c r="I84" s="48"/>
      <c r="J84" s="48"/>
      <c r="K84" s="48"/>
      <c r="L84" s="140" t="s">
        <v>0</v>
      </c>
      <c r="M84" s="140"/>
      <c r="N84" s="140" t="s">
        <v>190</v>
      </c>
      <c r="O84" s="140"/>
      <c r="S84" s="115" t="s">
        <v>57</v>
      </c>
      <c r="T84" s="115"/>
      <c r="U84" s="112"/>
      <c r="V84" s="112">
        <v>2103</v>
      </c>
      <c r="W84" s="112">
        <v>2157</v>
      </c>
      <c r="X84" s="112">
        <v>2179</v>
      </c>
      <c r="Y84" s="112">
        <v>2103</v>
      </c>
      <c r="Z84" s="112">
        <v>2174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2017-18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2017-18</v>
      </c>
      <c r="O85" s="140"/>
      <c r="S85" s="115" t="s">
        <v>185</v>
      </c>
      <c r="T85" s="115"/>
      <c r="U85" s="112"/>
      <c r="V85" s="112">
        <v>1270</v>
      </c>
      <c r="W85" s="112">
        <v>1309</v>
      </c>
      <c r="X85" s="112">
        <v>1334</v>
      </c>
      <c r="Y85" s="112">
        <v>1310</v>
      </c>
      <c r="Z85" s="112">
        <v>1328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31,715</v>
      </c>
      <c r="D86" s="94">
        <f t="shared" ref="D86:D91" si="4">AD4</f>
        <v>7.3556292735766027E-2</v>
      </c>
      <c r="E86" s="95">
        <f t="shared" ref="E86:E91" si="5">AD4</f>
        <v>7.3556292735766027E-2</v>
      </c>
      <c r="F86" s="94">
        <f t="shared" ref="F86:F91" si="6">AF4</f>
        <v>9.7101148471011589E-2</v>
      </c>
      <c r="G86" s="95">
        <f t="shared" ref="G86:G91" si="7">AF4</f>
        <v>9.7101148471011589E-2</v>
      </c>
      <c r="H86" s="97"/>
      <c r="I86" s="97"/>
      <c r="J86" s="139" t="str">
        <f>'State data for spotlight'!J4</f>
        <v>1,514,413</v>
      </c>
      <c r="K86" s="139"/>
      <c r="L86" s="94">
        <f>'State data for spotlight'!L4</f>
        <v>9.9608707048718825E-2</v>
      </c>
      <c r="M86" s="95">
        <f>'State data for spotlight'!L4</f>
        <v>9.9608707048718825E-2</v>
      </c>
      <c r="N86" s="94">
        <f>'State data for spotlight'!N4</f>
        <v>0.18326365128713196</v>
      </c>
      <c r="O86" s="95">
        <f>'State data for spotlight'!N4</f>
        <v>0.18326365128713196</v>
      </c>
      <c r="S86" s="115" t="s">
        <v>186</v>
      </c>
      <c r="T86" s="115"/>
      <c r="U86" s="112"/>
      <c r="V86" s="112">
        <v>831</v>
      </c>
      <c r="W86" s="112">
        <v>903</v>
      </c>
      <c r="X86" s="112">
        <v>906</v>
      </c>
      <c r="Y86" s="112">
        <v>897</v>
      </c>
      <c r="Z86" s="112">
        <v>910</v>
      </c>
    </row>
    <row r="87" spans="1:30" ht="15" customHeight="1" x14ac:dyDescent="0.25">
      <c r="A87" s="96" t="s">
        <v>4</v>
      </c>
      <c r="B87" s="49"/>
      <c r="C87" s="97" t="str">
        <f t="shared" si="3"/>
        <v>15,019</v>
      </c>
      <c r="D87" s="94">
        <f t="shared" si="4"/>
        <v>5.0867618247970814E-2</v>
      </c>
      <c r="E87" s="95">
        <f t="shared" si="5"/>
        <v>5.0867618247970814E-2</v>
      </c>
      <c r="F87" s="94">
        <f t="shared" si="6"/>
        <v>6.5479568671963584E-2</v>
      </c>
      <c r="G87" s="95">
        <f t="shared" si="7"/>
        <v>6.5479568671963584E-2</v>
      </c>
      <c r="H87" s="97"/>
      <c r="I87" s="97"/>
      <c r="J87" s="139" t="str">
        <f>'State data for spotlight'!J5</f>
        <v>761,173</v>
      </c>
      <c r="K87" s="139"/>
      <c r="L87" s="94">
        <f>'State data for spotlight'!L5</f>
        <v>8.820771036521724E-2</v>
      </c>
      <c r="M87" s="95">
        <f>'State data for spotlight'!L5</f>
        <v>8.820771036521724E-2</v>
      </c>
      <c r="N87" s="94">
        <f>'State data for spotlight'!N5</f>
        <v>0.15461673464868042</v>
      </c>
      <c r="O87" s="95">
        <f>'State data for spotlight'!N5</f>
        <v>0.15461673464868042</v>
      </c>
      <c r="S87" s="115" t="s">
        <v>187</v>
      </c>
      <c r="T87" s="115"/>
      <c r="U87" s="112"/>
      <c r="V87" s="112">
        <v>672</v>
      </c>
      <c r="W87" s="112">
        <v>642</v>
      </c>
      <c r="X87" s="112">
        <v>634</v>
      </c>
      <c r="Y87" s="112">
        <v>633</v>
      </c>
      <c r="Z87" s="112">
        <v>625</v>
      </c>
    </row>
    <row r="88" spans="1:30" ht="15" customHeight="1" x14ac:dyDescent="0.25">
      <c r="A88" s="96" t="s">
        <v>5</v>
      </c>
      <c r="B88" s="49"/>
      <c r="C88" s="97" t="str">
        <f t="shared" si="3"/>
        <v>16,684</v>
      </c>
      <c r="D88" s="94">
        <f t="shared" si="4"/>
        <v>9.5757257323000111E-2</v>
      </c>
      <c r="E88" s="95">
        <f t="shared" si="5"/>
        <v>9.5757257323000111E-2</v>
      </c>
      <c r="F88" s="94">
        <f t="shared" si="6"/>
        <v>0.12623194275685168</v>
      </c>
      <c r="G88" s="95">
        <f t="shared" si="7"/>
        <v>0.12623194275685168</v>
      </c>
      <c r="H88" s="97"/>
      <c r="I88" s="97"/>
      <c r="J88" s="139" t="str">
        <f>'State data for spotlight'!J6</f>
        <v>752,279</v>
      </c>
      <c r="K88" s="139"/>
      <c r="L88" s="94">
        <f>'State data for spotlight'!L6</f>
        <v>0.11150035312508311</v>
      </c>
      <c r="M88" s="95">
        <f>'State data for spotlight'!L6</f>
        <v>0.11150035312508311</v>
      </c>
      <c r="N88" s="94">
        <f>'State data for spotlight'!N6</f>
        <v>0.212174288554841</v>
      </c>
      <c r="O88" s="95">
        <f>'State data for spotlight'!N6</f>
        <v>0.212174288554841</v>
      </c>
      <c r="S88" s="115" t="s">
        <v>188</v>
      </c>
      <c r="T88" s="115"/>
      <c r="U88" s="112"/>
      <c r="V88" s="112">
        <v>600</v>
      </c>
      <c r="W88" s="112">
        <v>587</v>
      </c>
      <c r="X88" s="112">
        <v>557</v>
      </c>
      <c r="Y88" s="112">
        <v>593</v>
      </c>
      <c r="Z88" s="112">
        <v>592</v>
      </c>
    </row>
    <row r="89" spans="1:30" ht="15" customHeight="1" x14ac:dyDescent="0.25">
      <c r="A89" s="49" t="s">
        <v>6</v>
      </c>
      <c r="B89" s="49"/>
      <c r="C89" s="97" t="str">
        <f t="shared" si="3"/>
        <v>21,174</v>
      </c>
      <c r="D89" s="94">
        <f t="shared" si="4"/>
        <v>2.3096250483185088E-2</v>
      </c>
      <c r="E89" s="95">
        <f t="shared" si="5"/>
        <v>2.3096250483185088E-2</v>
      </c>
      <c r="F89" s="94">
        <f t="shared" si="6"/>
        <v>3.1971927088410235E-2</v>
      </c>
      <c r="G89" s="95">
        <f t="shared" si="7"/>
        <v>3.1971927088410235E-2</v>
      </c>
      <c r="H89" s="97"/>
      <c r="I89" s="97"/>
      <c r="J89" s="139" t="str">
        <f>'State data for spotlight'!J7</f>
        <v>1,001,542</v>
      </c>
      <c r="K89" s="139"/>
      <c r="L89" s="94">
        <f>'State data for spotlight'!L7</f>
        <v>4.4621130813623067E-2</v>
      </c>
      <c r="M89" s="95">
        <f>'State data for spotlight'!L7</f>
        <v>4.4621130813623067E-2</v>
      </c>
      <c r="N89" s="94">
        <f>'State data for spotlight'!N7</f>
        <v>9.6689701842120446E-2</v>
      </c>
      <c r="O89" s="95">
        <f>'State data for spotlight'!N7</f>
        <v>9.6689701842120446E-2</v>
      </c>
      <c r="S89" s="115" t="s">
        <v>189</v>
      </c>
      <c r="T89" s="115"/>
      <c r="U89" s="112"/>
      <c r="V89" s="112">
        <v>375</v>
      </c>
      <c r="W89" s="112">
        <v>379</v>
      </c>
      <c r="X89" s="112">
        <v>381</v>
      </c>
      <c r="Y89" s="112">
        <v>401</v>
      </c>
      <c r="Z89" s="112">
        <v>389</v>
      </c>
    </row>
    <row r="90" spans="1:30" ht="15" customHeight="1" x14ac:dyDescent="0.25">
      <c r="A90" s="49" t="s">
        <v>96</v>
      </c>
      <c r="B90" s="49"/>
      <c r="C90" s="97" t="str">
        <f t="shared" si="3"/>
        <v>$50,000</v>
      </c>
      <c r="D90" s="94">
        <f t="shared" si="4"/>
        <v>2.3756302436774845E-3</v>
      </c>
      <c r="E90" s="95">
        <f t="shared" si="5"/>
        <v>2.3756302436774845E-3</v>
      </c>
      <c r="F90" s="94">
        <f t="shared" si="6"/>
        <v>7.1251508857750334E-2</v>
      </c>
      <c r="G90" s="95">
        <f t="shared" si="7"/>
        <v>7.1251508857750334E-2</v>
      </c>
      <c r="H90" s="97"/>
      <c r="I90" s="97"/>
      <c r="J90" s="97"/>
      <c r="K90" s="97" t="str">
        <f>'State data for spotlight'!J8</f>
        <v>$45,481</v>
      </c>
      <c r="L90" s="94">
        <f>'State data for spotlight'!L8</f>
        <v>-7.6896036558571357E-4</v>
      </c>
      <c r="M90" s="95">
        <f>'State data for spotlight'!L8</f>
        <v>-7.6896036558571357E-4</v>
      </c>
      <c r="N90" s="94">
        <f>'State data for spotlight'!N8</f>
        <v>6.4433558502420718E-2</v>
      </c>
      <c r="O90" s="95">
        <f>'State data for spotlight'!N8</f>
        <v>6.4433558502420718E-2</v>
      </c>
      <c r="S90" s="115" t="s">
        <v>58</v>
      </c>
      <c r="T90" s="115"/>
      <c r="U90" s="112"/>
      <c r="V90" s="112">
        <v>712</v>
      </c>
      <c r="W90" s="112">
        <v>689</v>
      </c>
      <c r="X90" s="112">
        <v>708</v>
      </c>
      <c r="Y90" s="112">
        <v>690</v>
      </c>
      <c r="Z90" s="112">
        <v>667</v>
      </c>
    </row>
    <row r="91" spans="1:30" ht="15" customHeight="1" x14ac:dyDescent="0.25">
      <c r="A91" s="49" t="s">
        <v>7</v>
      </c>
      <c r="B91" s="49"/>
      <c r="C91" s="97" t="str">
        <f t="shared" si="3"/>
        <v>$1,597.8 mil</v>
      </c>
      <c r="D91" s="94">
        <f t="shared" si="4"/>
        <v>5.8331569338789357E-2</v>
      </c>
      <c r="E91" s="95">
        <f t="shared" si="5"/>
        <v>5.8331569338789357E-2</v>
      </c>
      <c r="F91" s="94">
        <f t="shared" si="6"/>
        <v>0.18572588070345564</v>
      </c>
      <c r="G91" s="95">
        <f t="shared" si="7"/>
        <v>0.18572588070345564</v>
      </c>
      <c r="H91" s="97"/>
      <c r="I91" s="97"/>
      <c r="J91" s="97"/>
      <c r="K91" s="97" t="str">
        <f>'State data for spotlight'!J9</f>
        <v>$63.1 bil</v>
      </c>
      <c r="L91" s="94">
        <f>'State data for spotlight'!L9</f>
        <v>8.5795971195826271E-2</v>
      </c>
      <c r="M91" s="95">
        <f>'State data for spotlight'!L9</f>
        <v>8.5795971195826271E-2</v>
      </c>
      <c r="N91" s="94">
        <f>'State data for spotlight'!N9</f>
        <v>0.25141602644572436</v>
      </c>
      <c r="O91" s="95">
        <f>'State data for spotlight'!N9</f>
        <v>0.25141602644572436</v>
      </c>
      <c r="S91" s="118" t="s">
        <v>53</v>
      </c>
      <c r="T91" s="118"/>
      <c r="U91" s="112"/>
      <c r="V91" s="112">
        <v>10213</v>
      </c>
      <c r="W91" s="112">
        <v>10250</v>
      </c>
      <c r="X91" s="112">
        <v>10314</v>
      </c>
      <c r="Y91" s="112">
        <v>10214</v>
      </c>
      <c r="Z91" s="112">
        <v>10310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191</v>
      </c>
      <c r="S93" s="115" t="s">
        <v>56</v>
      </c>
      <c r="T93" s="115"/>
      <c r="U93" s="112"/>
      <c r="V93" s="112">
        <v>1083</v>
      </c>
      <c r="W93" s="112">
        <v>1121</v>
      </c>
      <c r="X93" s="112">
        <v>1151</v>
      </c>
      <c r="Y93" s="112">
        <v>1182</v>
      </c>
      <c r="Z93" s="112">
        <v>1225</v>
      </c>
    </row>
    <row r="94" spans="1:30" ht="15" customHeight="1" x14ac:dyDescent="0.25">
      <c r="A94" s="135" t="s">
        <v>192</v>
      </c>
      <c r="S94" s="115" t="s">
        <v>57</v>
      </c>
      <c r="T94" s="115"/>
      <c r="U94" s="112"/>
      <c r="V94" s="112">
        <v>2800</v>
      </c>
      <c r="W94" s="112">
        <v>2845</v>
      </c>
      <c r="X94" s="112">
        <v>2922</v>
      </c>
      <c r="Y94" s="112">
        <v>2889</v>
      </c>
      <c r="Z94" s="112">
        <v>3076</v>
      </c>
    </row>
    <row r="95" spans="1:30" ht="15" customHeight="1" x14ac:dyDescent="0.25">
      <c r="A95" s="136" t="s">
        <v>266</v>
      </c>
      <c r="S95" s="115" t="s">
        <v>185</v>
      </c>
      <c r="T95" s="115"/>
      <c r="U95" s="112"/>
      <c r="V95" s="112">
        <v>264</v>
      </c>
      <c r="W95" s="112">
        <v>261</v>
      </c>
      <c r="X95" s="112">
        <v>265</v>
      </c>
      <c r="Y95" s="112">
        <v>286</v>
      </c>
      <c r="Z95" s="112">
        <v>290</v>
      </c>
    </row>
    <row r="96" spans="1:30" ht="15" customHeight="1" x14ac:dyDescent="0.25">
      <c r="A96" s="134" t="s">
        <v>258</v>
      </c>
      <c r="S96" s="115" t="s">
        <v>186</v>
      </c>
      <c r="T96" s="115"/>
      <c r="U96" s="112"/>
      <c r="V96" s="112">
        <v>1394</v>
      </c>
      <c r="W96" s="112">
        <v>1442</v>
      </c>
      <c r="X96" s="112">
        <v>1477</v>
      </c>
      <c r="Y96" s="112">
        <v>1481</v>
      </c>
      <c r="Z96" s="112">
        <v>1499</v>
      </c>
    </row>
    <row r="97" spans="1:32" ht="15" customHeight="1" x14ac:dyDescent="0.25">
      <c r="A97" s="136" t="s">
        <v>269</v>
      </c>
      <c r="S97" s="115" t="s">
        <v>187</v>
      </c>
      <c r="T97" s="115"/>
      <c r="U97" s="112"/>
      <c r="V97" s="112">
        <v>1927</v>
      </c>
      <c r="W97" s="112">
        <v>1906</v>
      </c>
      <c r="X97" s="112">
        <v>1834</v>
      </c>
      <c r="Y97" s="112">
        <v>1827</v>
      </c>
      <c r="Z97" s="112">
        <v>1843</v>
      </c>
    </row>
    <row r="98" spans="1:32" ht="15" customHeight="1" x14ac:dyDescent="0.25">
      <c r="A98" s="136" t="s">
        <v>275</v>
      </c>
      <c r="S98" s="115" t="s">
        <v>188</v>
      </c>
      <c r="T98" s="115"/>
      <c r="U98" s="112"/>
      <c r="V98" s="112">
        <v>924</v>
      </c>
      <c r="W98" s="112">
        <v>891</v>
      </c>
      <c r="X98" s="112">
        <v>891</v>
      </c>
      <c r="Y98" s="112">
        <v>898</v>
      </c>
      <c r="Z98" s="112">
        <v>940</v>
      </c>
    </row>
    <row r="99" spans="1:32" ht="15" customHeight="1" x14ac:dyDescent="0.25">
      <c r="S99" s="115" t="s">
        <v>189</v>
      </c>
      <c r="T99" s="115"/>
      <c r="U99" s="112"/>
      <c r="V99" s="112">
        <v>44</v>
      </c>
      <c r="W99" s="112">
        <v>37</v>
      </c>
      <c r="X99" s="112">
        <v>34</v>
      </c>
      <c r="Y99" s="112">
        <v>43</v>
      </c>
      <c r="Z99" s="112">
        <v>50</v>
      </c>
    </row>
    <row r="100" spans="1:32" ht="15" customHeight="1" x14ac:dyDescent="0.25">
      <c r="S100" s="115" t="s">
        <v>58</v>
      </c>
      <c r="T100" s="115"/>
      <c r="U100" s="112"/>
      <c r="V100" s="112">
        <v>294</v>
      </c>
      <c r="W100" s="112">
        <v>287</v>
      </c>
      <c r="X100" s="112">
        <v>303</v>
      </c>
      <c r="Y100" s="112">
        <v>301</v>
      </c>
      <c r="Z100" s="112">
        <v>324</v>
      </c>
    </row>
    <row r="101" spans="1:32" x14ac:dyDescent="0.25">
      <c r="A101" s="18"/>
      <c r="S101" s="118" t="s">
        <v>53</v>
      </c>
      <c r="T101" s="118"/>
      <c r="U101" s="112"/>
      <c r="V101" s="112">
        <v>10309</v>
      </c>
      <c r="W101" s="112">
        <v>10341</v>
      </c>
      <c r="X101" s="112">
        <v>10452</v>
      </c>
      <c r="Y101" s="112">
        <v>10459</v>
      </c>
      <c r="Z101" s="112">
        <v>10846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184</v>
      </c>
      <c r="W103" s="106" t="s">
        <v>193</v>
      </c>
      <c r="X103" s="106" t="s">
        <v>261</v>
      </c>
      <c r="Y103" s="106" t="s">
        <v>267</v>
      </c>
      <c r="Z103" s="106" t="s">
        <v>273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20527</v>
      </c>
      <c r="W104" s="112">
        <v>20646</v>
      </c>
      <c r="X104" s="112">
        <v>21573</v>
      </c>
      <c r="Y104" s="112">
        <v>21724</v>
      </c>
      <c r="Z104" s="112">
        <v>23272</v>
      </c>
      <c r="AB104" s="109" t="str">
        <f>TEXT(Z104,"###,###")</f>
        <v>23,272</v>
      </c>
      <c r="AD104" s="130">
        <f>Z104/($Z$4)*100</f>
        <v>73.378527510641661</v>
      </c>
      <c r="AF104" s="109"/>
    </row>
    <row r="105" spans="1:32" x14ac:dyDescent="0.25">
      <c r="S105" s="115" t="s">
        <v>17</v>
      </c>
      <c r="T105" s="115"/>
      <c r="U105" s="112"/>
      <c r="V105" s="112">
        <v>6204</v>
      </c>
      <c r="W105" s="112">
        <v>6207</v>
      </c>
      <c r="X105" s="112">
        <v>6074</v>
      </c>
      <c r="Y105" s="112">
        <v>5814</v>
      </c>
      <c r="Z105" s="112">
        <v>6483</v>
      </c>
      <c r="AB105" s="109" t="str">
        <f>TEXT(Z105,"###,###")</f>
        <v>6,483</v>
      </c>
      <c r="AD105" s="130">
        <f>Z105/($Z$4)*100</f>
        <v>20.441431499290559</v>
      </c>
      <c r="AF105" s="109"/>
    </row>
    <row r="106" spans="1:32" x14ac:dyDescent="0.25">
      <c r="S106" s="118" t="s">
        <v>53</v>
      </c>
      <c r="T106" s="118"/>
      <c r="U106" s="120"/>
      <c r="V106" s="120">
        <v>26731</v>
      </c>
      <c r="W106" s="120">
        <v>26853</v>
      </c>
      <c r="X106" s="120">
        <v>27647</v>
      </c>
      <c r="Y106" s="120">
        <v>27538</v>
      </c>
      <c r="Z106" s="120">
        <v>29755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4527</v>
      </c>
      <c r="W108" s="112">
        <v>4008</v>
      </c>
      <c r="X108" s="112">
        <v>4180</v>
      </c>
      <c r="Y108" s="112">
        <v>4120</v>
      </c>
      <c r="Z108" s="112">
        <v>4190</v>
      </c>
      <c r="AB108" s="109" t="str">
        <f>TEXT(Z108,"###,###")</f>
        <v>4,190</v>
      </c>
      <c r="AD108" s="130">
        <f>Z108/($Z$4)*100</f>
        <v>13.211414157338799</v>
      </c>
      <c r="AF108" s="109"/>
    </row>
    <row r="109" spans="1:32" x14ac:dyDescent="0.25">
      <c r="S109" s="115" t="s">
        <v>20</v>
      </c>
      <c r="T109" s="115"/>
      <c r="U109" s="112"/>
      <c r="V109" s="112">
        <v>3769</v>
      </c>
      <c r="W109" s="112">
        <v>3683</v>
      </c>
      <c r="X109" s="112">
        <v>3729</v>
      </c>
      <c r="Y109" s="112">
        <v>4165</v>
      </c>
      <c r="Z109" s="112">
        <v>4403</v>
      </c>
      <c r="AB109" s="109" t="str">
        <f>TEXT(Z109,"###,###")</f>
        <v>4,403</v>
      </c>
      <c r="AD109" s="130">
        <f>Z109/($Z$4)*100</f>
        <v>13.883020652688002</v>
      </c>
      <c r="AF109" s="109"/>
    </row>
    <row r="110" spans="1:32" x14ac:dyDescent="0.25">
      <c r="S110" s="115" t="s">
        <v>21</v>
      </c>
      <c r="T110" s="115"/>
      <c r="U110" s="112"/>
      <c r="V110" s="112">
        <v>6156</v>
      </c>
      <c r="W110" s="112">
        <v>6468</v>
      </c>
      <c r="X110" s="112">
        <v>6369</v>
      </c>
      <c r="Y110" s="112">
        <v>6502</v>
      </c>
      <c r="Z110" s="112">
        <v>7106</v>
      </c>
      <c r="AB110" s="109" t="str">
        <f>TEXT(Z110,"###,###")</f>
        <v>7,106</v>
      </c>
      <c r="AD110" s="130">
        <f>Z110/($Z$4)*100</f>
        <v>22.405801671133531</v>
      </c>
      <c r="AF110" s="109"/>
    </row>
    <row r="111" spans="1:32" x14ac:dyDescent="0.25">
      <c r="S111" s="115" t="s">
        <v>22</v>
      </c>
      <c r="T111" s="115"/>
      <c r="U111" s="112"/>
      <c r="V111" s="112">
        <v>12275</v>
      </c>
      <c r="W111" s="112">
        <v>12765</v>
      </c>
      <c r="X111" s="112">
        <v>12623</v>
      </c>
      <c r="Y111" s="112">
        <v>12751</v>
      </c>
      <c r="Z111" s="112">
        <v>14053</v>
      </c>
      <c r="AB111" s="109" t="str">
        <f>TEXT(Z111,"###,###")</f>
        <v>14,053</v>
      </c>
      <c r="AD111" s="130">
        <f>Z111/($Z$4)*100</f>
        <v>44.310263282358505</v>
      </c>
      <c r="AF111" s="109"/>
    </row>
    <row r="112" spans="1:32" x14ac:dyDescent="0.25">
      <c r="S112" s="118" t="s">
        <v>53</v>
      </c>
      <c r="T112" s="118"/>
      <c r="U112" s="112"/>
      <c r="V112" s="112">
        <v>28910</v>
      </c>
      <c r="W112" s="112">
        <v>29087</v>
      </c>
      <c r="X112" s="112">
        <v>29058</v>
      </c>
      <c r="Y112" s="112">
        <v>29542</v>
      </c>
      <c r="Z112" s="112">
        <v>31714</v>
      </c>
    </row>
    <row r="113" spans="19:32" x14ac:dyDescent="0.25">
      <c r="AB113" s="125" t="s">
        <v>24</v>
      </c>
      <c r="AC113" s="106"/>
      <c r="AD113" s="106" t="s">
        <v>182</v>
      </c>
      <c r="AF113" s="106" t="s">
        <v>183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43.31</v>
      </c>
      <c r="W118" s="131">
        <v>43.4</v>
      </c>
      <c r="X118" s="131">
        <v>43.43</v>
      </c>
      <c r="Y118" s="131">
        <v>43.33</v>
      </c>
      <c r="Z118" s="131">
        <v>43.23</v>
      </c>
      <c r="AB118" s="109" t="str">
        <f>TEXT(Z118,"##.0")</f>
        <v>43.2</v>
      </c>
    </row>
    <row r="120" spans="19:32" x14ac:dyDescent="0.25">
      <c r="S120" s="101" t="s">
        <v>98</v>
      </c>
      <c r="T120" s="112"/>
      <c r="U120" s="112"/>
      <c r="V120" s="112">
        <v>17465</v>
      </c>
      <c r="W120" s="112">
        <v>17367</v>
      </c>
      <c r="X120" s="112">
        <v>17502</v>
      </c>
      <c r="Y120" s="112">
        <v>17422</v>
      </c>
      <c r="Z120" s="112">
        <v>17907</v>
      </c>
      <c r="AB120" s="109" t="str">
        <f>TEXT(Z120,"###,###")</f>
        <v>17,907</v>
      </c>
    </row>
    <row r="121" spans="19:32" x14ac:dyDescent="0.25">
      <c r="S121" s="101" t="s">
        <v>99</v>
      </c>
      <c r="T121" s="112"/>
      <c r="U121" s="112"/>
      <c r="V121" s="112">
        <v>1554</v>
      </c>
      <c r="W121" s="112">
        <v>1633</v>
      </c>
      <c r="X121" s="112">
        <v>1593</v>
      </c>
      <c r="Y121" s="112">
        <v>1572</v>
      </c>
      <c r="Z121" s="112">
        <v>1526</v>
      </c>
      <c r="AB121" s="109" t="str">
        <f>TEXT(Z121,"###,###")</f>
        <v>1,526</v>
      </c>
    </row>
    <row r="122" spans="19:32" x14ac:dyDescent="0.25">
      <c r="S122" s="101" t="s">
        <v>100</v>
      </c>
      <c r="T122" s="112"/>
      <c r="U122" s="112"/>
      <c r="V122" s="112">
        <v>1504</v>
      </c>
      <c r="W122" s="112">
        <v>1592</v>
      </c>
      <c r="X122" s="112">
        <v>1667</v>
      </c>
      <c r="Y122" s="112">
        <v>1701</v>
      </c>
      <c r="Z122" s="112">
        <v>1744</v>
      </c>
      <c r="AB122" s="109" t="str">
        <f>TEXT(Z122,"###,###")</f>
        <v>1,744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18969</v>
      </c>
      <c r="W124" s="112">
        <v>18959</v>
      </c>
      <c r="X124" s="112">
        <v>19169</v>
      </c>
      <c r="Y124" s="112">
        <v>19123</v>
      </c>
      <c r="Z124" s="112">
        <v>19651</v>
      </c>
      <c r="AB124" s="109" t="str">
        <f>TEXT(Z124,"###,###")</f>
        <v>19,651</v>
      </c>
      <c r="AD124" s="127">
        <f>Z124/$Z$7*100</f>
        <v>92.807216397468594</v>
      </c>
    </row>
    <row r="125" spans="19:32" x14ac:dyDescent="0.25">
      <c r="S125" s="101" t="s">
        <v>102</v>
      </c>
      <c r="T125" s="112"/>
      <c r="U125" s="112"/>
      <c r="V125" s="112">
        <v>3058</v>
      </c>
      <c r="W125" s="112">
        <v>3225</v>
      </c>
      <c r="X125" s="112">
        <v>3260</v>
      </c>
      <c r="Y125" s="112">
        <v>3273</v>
      </c>
      <c r="Z125" s="112">
        <v>3270</v>
      </c>
      <c r="AB125" s="109" t="str">
        <f>TEXT(Z125,"###,###")</f>
        <v>3,270</v>
      </c>
      <c r="AD125" s="127">
        <f>Z125/$Z$7*100</f>
        <v>15.443468404647209</v>
      </c>
    </row>
    <row r="127" spans="19:32" x14ac:dyDescent="0.25">
      <c r="S127" s="101" t="s">
        <v>103</v>
      </c>
      <c r="T127" s="112"/>
      <c r="U127" s="112"/>
      <c r="V127" s="112">
        <v>10217</v>
      </c>
      <c r="W127" s="112">
        <v>10246</v>
      </c>
      <c r="X127" s="112">
        <v>10312</v>
      </c>
      <c r="Y127" s="112">
        <v>10214</v>
      </c>
      <c r="Z127" s="112">
        <v>10316</v>
      </c>
      <c r="AB127" s="109" t="str">
        <f>TEXT(Z127,"###,###")</f>
        <v>10,316</v>
      </c>
      <c r="AD127" s="127">
        <f>Z127/$Z$7*100</f>
        <v>48.720128459431379</v>
      </c>
    </row>
    <row r="128" spans="19:32" x14ac:dyDescent="0.25">
      <c r="S128" s="101" t="s">
        <v>104</v>
      </c>
      <c r="T128" s="112"/>
      <c r="U128" s="112"/>
      <c r="V128" s="112">
        <v>10306</v>
      </c>
      <c r="W128" s="112">
        <v>10344</v>
      </c>
      <c r="X128" s="112">
        <v>10457</v>
      </c>
      <c r="Y128" s="112">
        <v>10457</v>
      </c>
      <c r="Z128" s="112">
        <v>10849</v>
      </c>
      <c r="AB128" s="109" t="str">
        <f>TEXT(Z128,"###,###")</f>
        <v>10,849</v>
      </c>
      <c r="AD128" s="127">
        <f>Z128/$Z$7*100</f>
        <v>51.237366581656751</v>
      </c>
    </row>
    <row r="130" spans="19:20" x14ac:dyDescent="0.25">
      <c r="S130" s="101" t="s">
        <v>262</v>
      </c>
      <c r="T130" s="127">
        <v>84.570699914990072</v>
      </c>
    </row>
    <row r="131" spans="19:20" x14ac:dyDescent="0.25">
      <c r="S131" s="101" t="s">
        <v>263</v>
      </c>
      <c r="T131" s="127">
        <v>7.2069519221686971</v>
      </c>
    </row>
    <row r="132" spans="19:20" x14ac:dyDescent="0.25">
      <c r="S132" s="101" t="s">
        <v>264</v>
      </c>
      <c r="T132" s="127">
        <v>8.2365164824785122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BEBDE427-53C6-496D-9A65-C391D4A445D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39F46628-D5B1-40DD-8FFA-71F00B57825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7ED82F37-E191-4C53-8E06-057A04E9AC8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5C20CF7A-55BA-4227-8F63-0E98996B518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317761-95A3-4E38-B423-E583D92CC1E4}">
  <sheetPr codeName="Sheet88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131</v>
      </c>
      <c r="T1" s="99"/>
      <c r="U1" s="99"/>
      <c r="V1" s="99"/>
      <c r="W1" s="99"/>
      <c r="X1" s="99"/>
      <c r="Y1" s="100" t="s">
        <v>216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184</v>
      </c>
      <c r="W2" s="103" t="s">
        <v>193</v>
      </c>
      <c r="X2" s="103" t="s">
        <v>261</v>
      </c>
      <c r="Y2" s="103" t="s">
        <v>267</v>
      </c>
      <c r="Z2" s="103" t="s">
        <v>273</v>
      </c>
      <c r="AB2" s="141" t="str">
        <f>$Z$2</f>
        <v>2021-22</v>
      </c>
      <c r="AC2" s="141"/>
      <c r="AD2" s="141"/>
      <c r="AE2" s="141"/>
      <c r="AF2" s="141"/>
    </row>
    <row r="3" spans="1:32" ht="15" customHeight="1" x14ac:dyDescent="0.25">
      <c r="A3" s="58" t="s">
        <v>272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131</v>
      </c>
      <c r="Y3" s="105" t="s">
        <v>216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10.24 Kangaroo Island, South Australia,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4314</v>
      </c>
      <c r="W4" s="108">
        <v>4013</v>
      </c>
      <c r="X4" s="108">
        <v>4449</v>
      </c>
      <c r="Y4" s="108">
        <v>4649</v>
      </c>
      <c r="Z4" s="108">
        <v>4817</v>
      </c>
      <c r="AB4" s="109" t="str">
        <f>TEXT(Z4,"###,###")</f>
        <v>4,817</v>
      </c>
      <c r="AD4" s="110">
        <f>Z4/Y4-1</f>
        <v>3.6136803613680435E-2</v>
      </c>
      <c r="AF4" s="110">
        <f>Z4/V4-1</f>
        <v>0.11659712563745939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2197</v>
      </c>
      <c r="W5" s="108">
        <v>2013</v>
      </c>
      <c r="X5" s="108">
        <v>2271</v>
      </c>
      <c r="Y5" s="108">
        <v>2279</v>
      </c>
      <c r="Z5" s="108">
        <v>2365</v>
      </c>
      <c r="AB5" s="109" t="str">
        <f>TEXT(Z5,"###,###")</f>
        <v>2,365</v>
      </c>
      <c r="AD5" s="110">
        <f t="shared" ref="AD5:AD9" si="0">Z5/Y5-1</f>
        <v>3.7735849056603765E-2</v>
      </c>
      <c r="AF5" s="110">
        <f t="shared" ref="AF5:AF9" si="1">Z5/V5-1</f>
        <v>7.646791078743731E-2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2115</v>
      </c>
      <c r="W6" s="108">
        <v>2002</v>
      </c>
      <c r="X6" s="108">
        <v>2172</v>
      </c>
      <c r="Y6" s="108">
        <v>2360</v>
      </c>
      <c r="Z6" s="108">
        <v>2444</v>
      </c>
      <c r="AB6" s="109" t="str">
        <f>TEXT(Z6,"###,###")</f>
        <v>2,444</v>
      </c>
      <c r="AD6" s="110">
        <f t="shared" si="0"/>
        <v>3.5593220338983045E-2</v>
      </c>
      <c r="AF6" s="110">
        <f t="shared" si="1"/>
        <v>0.15555555555555545</v>
      </c>
    </row>
    <row r="7" spans="1:32" ht="16.5" customHeight="1" thickBot="1" x14ac:dyDescent="0.3">
      <c r="A7" s="61" t="str">
        <f>"QUICK STATS for "&amp;Z2&amp;" *"</f>
        <v>QUICK STATS for 2021-22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2739</v>
      </c>
      <c r="W7" s="108">
        <v>2513</v>
      </c>
      <c r="X7" s="108">
        <v>2828</v>
      </c>
      <c r="Y7" s="108">
        <v>2890</v>
      </c>
      <c r="Z7" s="108">
        <v>2974</v>
      </c>
      <c r="AB7" s="109" t="str">
        <f>TEXT(Z7,"###,###")</f>
        <v>2,974</v>
      </c>
      <c r="AD7" s="110">
        <f t="shared" si="0"/>
        <v>2.9065743944636679E-2</v>
      </c>
      <c r="AF7" s="110">
        <f t="shared" si="1"/>
        <v>8.5797736400146096E-2</v>
      </c>
    </row>
    <row r="8" spans="1:32" ht="17.25" customHeight="1" x14ac:dyDescent="0.25">
      <c r="A8" s="62" t="s">
        <v>12</v>
      </c>
      <c r="B8" s="63"/>
      <c r="C8" s="29"/>
      <c r="D8" s="64" t="str">
        <f>AB4</f>
        <v>4,817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2,974</v>
      </c>
      <c r="P8" s="65"/>
      <c r="S8" s="107" t="s">
        <v>83</v>
      </c>
      <c r="T8" s="108"/>
      <c r="U8" s="108"/>
      <c r="V8" s="108">
        <v>25550</v>
      </c>
      <c r="W8" s="108">
        <v>26000</v>
      </c>
      <c r="X8" s="108">
        <v>25892.59</v>
      </c>
      <c r="Y8" s="108">
        <v>27736</v>
      </c>
      <c r="Z8" s="108">
        <v>28357.42</v>
      </c>
      <c r="AB8" s="109" t="str">
        <f>TEXT(Z8,"$###,###")</f>
        <v>$28,357</v>
      </c>
      <c r="AD8" s="110">
        <f t="shared" si="0"/>
        <v>2.2404816844534103E-2</v>
      </c>
      <c r="AF8" s="110">
        <f t="shared" si="1"/>
        <v>0.10987945205479455</v>
      </c>
    </row>
    <row r="9" spans="1:32" x14ac:dyDescent="0.25">
      <c r="A9" s="30" t="s">
        <v>14</v>
      </c>
      <c r="B9" s="69"/>
      <c r="C9" s="70"/>
      <c r="D9" s="71">
        <f>AD104</f>
        <v>66.535187876271536</v>
      </c>
      <c r="E9" s="72" t="s">
        <v>84</v>
      </c>
      <c r="F9" s="24"/>
      <c r="G9" s="73" t="s">
        <v>81</v>
      </c>
      <c r="H9" s="70"/>
      <c r="I9" s="69"/>
      <c r="J9" s="70"/>
      <c r="K9" s="69"/>
      <c r="L9" s="69"/>
      <c r="M9" s="74"/>
      <c r="N9" s="70"/>
      <c r="O9" s="71">
        <f>AD127</f>
        <v>51.008742434431738</v>
      </c>
      <c r="P9" s="72" t="s">
        <v>84</v>
      </c>
      <c r="S9" s="107" t="s">
        <v>7</v>
      </c>
      <c r="T9" s="108"/>
      <c r="U9" s="108"/>
      <c r="V9" s="108">
        <v>111415142</v>
      </c>
      <c r="W9" s="108">
        <v>108349074</v>
      </c>
      <c r="X9" s="108">
        <v>114431803</v>
      </c>
      <c r="Y9" s="108">
        <v>130008892</v>
      </c>
      <c r="Z9" s="108">
        <v>137781629</v>
      </c>
      <c r="AB9" s="109" t="str">
        <f>TEXT(Z9/1000000,"$#,###.0")&amp;" mil"</f>
        <v>$137.8 mil</v>
      </c>
      <c r="AD9" s="110">
        <f t="shared" si="0"/>
        <v>5.9786195239630135E-2</v>
      </c>
      <c r="AF9" s="110">
        <f t="shared" si="1"/>
        <v>0.23665084051142715</v>
      </c>
    </row>
    <row r="10" spans="1:32" x14ac:dyDescent="0.25">
      <c r="A10" s="30" t="s">
        <v>17</v>
      </c>
      <c r="B10" s="69"/>
      <c r="C10" s="70"/>
      <c r="D10" s="71">
        <f>AD105</f>
        <v>15.009341914054392</v>
      </c>
      <c r="E10" s="72" t="s">
        <v>84</v>
      </c>
      <c r="F10" s="24"/>
      <c r="G10" s="73" t="s">
        <v>82</v>
      </c>
      <c r="H10" s="70"/>
      <c r="I10" s="69"/>
      <c r="J10" s="70"/>
      <c r="K10" s="69"/>
      <c r="L10" s="69"/>
      <c r="M10" s="74"/>
      <c r="N10" s="70"/>
      <c r="O10" s="71">
        <f>AD128</f>
        <v>48.688634835238737</v>
      </c>
      <c r="P10" s="72" t="s">
        <v>84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85</v>
      </c>
      <c r="H11" s="77"/>
      <c r="I11" s="78"/>
      <c r="J11" s="78"/>
      <c r="K11" s="78"/>
      <c r="L11" s="78"/>
      <c r="M11" s="69"/>
      <c r="N11" s="70"/>
      <c r="O11" s="71">
        <f>T130</f>
        <v>62.004034969737731</v>
      </c>
      <c r="P11" s="72" t="s">
        <v>84</v>
      </c>
      <c r="S11" s="107" t="s">
        <v>29</v>
      </c>
      <c r="T11" s="112"/>
      <c r="U11" s="112"/>
      <c r="V11" s="112">
        <v>3306</v>
      </c>
      <c r="W11" s="112">
        <v>3184</v>
      </c>
      <c r="X11" s="112">
        <v>3413</v>
      </c>
      <c r="Y11" s="112">
        <v>3524</v>
      </c>
      <c r="Z11" s="112">
        <v>3695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21.116341627437794</v>
      </c>
      <c r="P12" s="72" t="s">
        <v>84</v>
      </c>
      <c r="S12" s="107" t="s">
        <v>30</v>
      </c>
      <c r="T12" s="112"/>
      <c r="U12" s="112"/>
      <c r="V12" s="112">
        <v>1008</v>
      </c>
      <c r="W12" s="112">
        <v>830</v>
      </c>
      <c r="X12" s="112">
        <v>1036</v>
      </c>
      <c r="Y12" s="112">
        <v>1125</v>
      </c>
      <c r="Z12" s="112">
        <v>1123</v>
      </c>
    </row>
    <row r="13" spans="1:32" ht="15" customHeight="1" x14ac:dyDescent="0.25">
      <c r="A13" s="30" t="s">
        <v>19</v>
      </c>
      <c r="B13" s="70"/>
      <c r="C13" s="70"/>
      <c r="D13" s="71">
        <f>AD108</f>
        <v>18.663068299771641</v>
      </c>
      <c r="E13" s="72" t="s">
        <v>84</v>
      </c>
      <c r="F13" s="24"/>
      <c r="G13" s="142" t="s">
        <v>265</v>
      </c>
      <c r="H13" s="143"/>
      <c r="I13" s="143"/>
      <c r="J13" s="143"/>
      <c r="K13" s="143"/>
      <c r="L13" s="143"/>
      <c r="M13" s="79"/>
      <c r="N13" s="70"/>
      <c r="O13" s="71">
        <f>T132</f>
        <v>16.64425016812374</v>
      </c>
      <c r="P13" s="72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22.711231056674279</v>
      </c>
      <c r="E14" s="72" t="s">
        <v>84</v>
      </c>
      <c r="F14" s="24"/>
      <c r="G14" s="76" t="s">
        <v>94</v>
      </c>
      <c r="H14" s="69"/>
      <c r="I14" s="69"/>
      <c r="J14" s="69"/>
      <c r="K14" s="75"/>
      <c r="L14" s="70"/>
      <c r="M14" s="69"/>
      <c r="N14" s="70"/>
      <c r="O14" s="75" t="str">
        <f>AB118</f>
        <v>45.8</v>
      </c>
      <c r="P14" s="72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17.728876894332572</v>
      </c>
      <c r="E15" s="72" t="s">
        <v>84</v>
      </c>
      <c r="F15" s="24"/>
      <c r="G15" s="33" t="s">
        <v>259</v>
      </c>
      <c r="H15" s="70"/>
      <c r="I15" s="70"/>
      <c r="J15" s="70"/>
      <c r="K15" s="80"/>
      <c r="L15" s="70"/>
      <c r="M15" s="70"/>
      <c r="N15" s="70"/>
      <c r="O15" s="71">
        <f>AB38</f>
        <v>20.726783310901752</v>
      </c>
      <c r="P15" s="72" t="s">
        <v>84</v>
      </c>
      <c r="S15" s="115" t="s">
        <v>60</v>
      </c>
      <c r="T15" s="115"/>
      <c r="U15" s="116"/>
      <c r="V15" s="116">
        <v>745</v>
      </c>
      <c r="W15" s="116">
        <v>738</v>
      </c>
      <c r="X15" s="116">
        <v>878</v>
      </c>
      <c r="Y15" s="112">
        <v>1026</v>
      </c>
      <c r="Z15" s="112">
        <v>952</v>
      </c>
      <c r="AB15" s="117">
        <f t="shared" ref="AB15:AB34" si="2">IF(Z15="np",0,Z15/$Z$34)</f>
        <v>0.19751037344398339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22.358314303508408</v>
      </c>
      <c r="E16" s="83" t="s">
        <v>84</v>
      </c>
      <c r="F16" s="24"/>
      <c r="G16" s="84" t="s">
        <v>260</v>
      </c>
      <c r="H16" s="35"/>
      <c r="I16" s="35"/>
      <c r="J16" s="35"/>
      <c r="K16" s="36"/>
      <c r="L16" s="35"/>
      <c r="M16" s="35"/>
      <c r="N16" s="35"/>
      <c r="O16" s="82">
        <f>AB37</f>
        <v>79.273216689098248</v>
      </c>
      <c r="P16" s="37" t="s">
        <v>84</v>
      </c>
      <c r="S16" s="115" t="s">
        <v>61</v>
      </c>
      <c r="T16" s="115"/>
      <c r="U16" s="116"/>
      <c r="V16" s="116">
        <v>26</v>
      </c>
      <c r="W16" s="116">
        <v>20</v>
      </c>
      <c r="X16" s="116">
        <v>18</v>
      </c>
      <c r="Y16" s="112">
        <v>18</v>
      </c>
      <c r="Z16" s="112">
        <v>29</v>
      </c>
      <c r="AB16" s="117">
        <f t="shared" si="2"/>
        <v>6.0165975103734443E-3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146</v>
      </c>
      <c r="W17" s="116">
        <v>128</v>
      </c>
      <c r="X17" s="116">
        <v>127</v>
      </c>
      <c r="Y17" s="112">
        <v>143</v>
      </c>
      <c r="Z17" s="112">
        <v>140</v>
      </c>
      <c r="AB17" s="117">
        <f t="shared" si="2"/>
        <v>2.9045643153526972E-2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268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63</v>
      </c>
      <c r="T18" s="115"/>
      <c r="U18" s="116"/>
      <c r="V18" s="116">
        <v>18</v>
      </c>
      <c r="W18" s="116">
        <v>15</v>
      </c>
      <c r="X18" s="116">
        <v>18</v>
      </c>
      <c r="Y18" s="112">
        <v>22</v>
      </c>
      <c r="Z18" s="112">
        <v>30</v>
      </c>
      <c r="AB18" s="117">
        <f t="shared" si="2"/>
        <v>6.2240663900414933E-3</v>
      </c>
    </row>
    <row r="19" spans="1:28" x14ac:dyDescent="0.25">
      <c r="A19" s="61" t="str">
        <f>$S$1&amp;" ("&amp;$V$2&amp;" to "&amp;$Z$2&amp;")"</f>
        <v>Kangaroo Island (2017-18 to 2021-22)</v>
      </c>
      <c r="B19" s="61"/>
      <c r="C19" s="61"/>
      <c r="D19" s="61"/>
      <c r="E19" s="61"/>
      <c r="F19" s="61"/>
      <c r="G19" s="61" t="str">
        <f>$S$1&amp;" ("&amp;$V$2&amp;" to "&amp;$Z$2&amp;")"</f>
        <v>Kangaroo Island (2017-18 to 2021-22)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64</v>
      </c>
      <c r="T19" s="115"/>
      <c r="U19" s="116"/>
      <c r="V19" s="116">
        <v>223</v>
      </c>
      <c r="W19" s="116">
        <v>192</v>
      </c>
      <c r="X19" s="116">
        <v>236</v>
      </c>
      <c r="Y19" s="112">
        <v>254</v>
      </c>
      <c r="Z19" s="112">
        <v>296</v>
      </c>
      <c r="AB19" s="117">
        <f t="shared" si="2"/>
        <v>6.1410788381742736E-2</v>
      </c>
    </row>
    <row r="20" spans="1:28" x14ac:dyDescent="0.25">
      <c r="S20" s="115" t="s">
        <v>65</v>
      </c>
      <c r="T20" s="115"/>
      <c r="U20" s="116"/>
      <c r="V20" s="116">
        <v>122</v>
      </c>
      <c r="W20" s="116">
        <v>116</v>
      </c>
      <c r="X20" s="116">
        <v>137</v>
      </c>
      <c r="Y20" s="112">
        <v>94</v>
      </c>
      <c r="Z20" s="112">
        <v>103</v>
      </c>
      <c r="AB20" s="117">
        <f t="shared" si="2"/>
        <v>2.1369294605809129E-2</v>
      </c>
    </row>
    <row r="21" spans="1:28" x14ac:dyDescent="0.25">
      <c r="S21" s="115" t="s">
        <v>66</v>
      </c>
      <c r="T21" s="115"/>
      <c r="U21" s="116"/>
      <c r="V21" s="116">
        <v>371</v>
      </c>
      <c r="W21" s="116">
        <v>322</v>
      </c>
      <c r="X21" s="116">
        <v>374</v>
      </c>
      <c r="Y21" s="112">
        <v>393</v>
      </c>
      <c r="Z21" s="112">
        <v>399</v>
      </c>
      <c r="AB21" s="117">
        <f t="shared" si="2"/>
        <v>8.2780082987551865E-2</v>
      </c>
    </row>
    <row r="22" spans="1:28" x14ac:dyDescent="0.25">
      <c r="S22" s="115" t="s">
        <v>67</v>
      </c>
      <c r="T22" s="115"/>
      <c r="U22" s="116"/>
      <c r="V22" s="116">
        <v>496</v>
      </c>
      <c r="W22" s="116">
        <v>545</v>
      </c>
      <c r="X22" s="116">
        <v>516</v>
      </c>
      <c r="Y22" s="112">
        <v>474</v>
      </c>
      <c r="Z22" s="112">
        <v>436</v>
      </c>
      <c r="AB22" s="117">
        <f t="shared" si="2"/>
        <v>9.0456431535269707E-2</v>
      </c>
    </row>
    <row r="23" spans="1:28" x14ac:dyDescent="0.25">
      <c r="S23" s="115" t="s">
        <v>68</v>
      </c>
      <c r="T23" s="115"/>
      <c r="U23" s="116"/>
      <c r="V23" s="116">
        <v>265</v>
      </c>
      <c r="W23" s="116">
        <v>226</v>
      </c>
      <c r="X23" s="116">
        <v>265</v>
      </c>
      <c r="Y23" s="112">
        <v>236</v>
      </c>
      <c r="Z23" s="112">
        <v>248</v>
      </c>
      <c r="AB23" s="117">
        <f t="shared" si="2"/>
        <v>5.1452282157676346E-2</v>
      </c>
    </row>
    <row r="24" spans="1:28" x14ac:dyDescent="0.25">
      <c r="S24" s="115" t="s">
        <v>69</v>
      </c>
      <c r="T24" s="115"/>
      <c r="U24" s="116"/>
      <c r="V24" s="116">
        <v>13</v>
      </c>
      <c r="W24" s="116">
        <v>15</v>
      </c>
      <c r="X24" s="116">
        <v>16</v>
      </c>
      <c r="Y24" s="112">
        <v>19</v>
      </c>
      <c r="Z24" s="112">
        <v>19</v>
      </c>
      <c r="AB24" s="117">
        <f t="shared" si="2"/>
        <v>3.9419087136929459E-3</v>
      </c>
    </row>
    <row r="25" spans="1:28" x14ac:dyDescent="0.25">
      <c r="S25" s="115" t="s">
        <v>70</v>
      </c>
      <c r="T25" s="115"/>
      <c r="U25" s="116"/>
      <c r="V25" s="116">
        <v>48</v>
      </c>
      <c r="W25" s="116">
        <v>50</v>
      </c>
      <c r="X25" s="116">
        <v>80</v>
      </c>
      <c r="Y25" s="112">
        <v>77</v>
      </c>
      <c r="Z25" s="112">
        <v>77</v>
      </c>
      <c r="AB25" s="117">
        <f t="shared" si="2"/>
        <v>1.5975103734439833E-2</v>
      </c>
    </row>
    <row r="26" spans="1:28" x14ac:dyDescent="0.25">
      <c r="S26" s="115" t="s">
        <v>71</v>
      </c>
      <c r="T26" s="115"/>
      <c r="U26" s="116"/>
      <c r="V26" s="116">
        <v>62</v>
      </c>
      <c r="W26" s="116">
        <v>52</v>
      </c>
      <c r="X26" s="116">
        <v>48</v>
      </c>
      <c r="Y26" s="112">
        <v>60</v>
      </c>
      <c r="Z26" s="112">
        <v>70</v>
      </c>
      <c r="AB26" s="117">
        <f t="shared" si="2"/>
        <v>1.4522821576763486E-2</v>
      </c>
    </row>
    <row r="27" spans="1:28" x14ac:dyDescent="0.25">
      <c r="S27" s="115" t="s">
        <v>72</v>
      </c>
      <c r="T27" s="115"/>
      <c r="U27" s="116"/>
      <c r="V27" s="116">
        <v>157</v>
      </c>
      <c r="W27" s="116">
        <v>129</v>
      </c>
      <c r="X27" s="116">
        <v>144</v>
      </c>
      <c r="Y27" s="112">
        <v>153</v>
      </c>
      <c r="Z27" s="112">
        <v>209</v>
      </c>
      <c r="AB27" s="117">
        <f t="shared" si="2"/>
        <v>4.3360995850622405E-2</v>
      </c>
    </row>
    <row r="28" spans="1:28" x14ac:dyDescent="0.25">
      <c r="S28" s="115" t="s">
        <v>73</v>
      </c>
      <c r="T28" s="115"/>
      <c r="U28" s="116"/>
      <c r="V28" s="116">
        <v>186</v>
      </c>
      <c r="W28" s="116">
        <v>190</v>
      </c>
      <c r="X28" s="116">
        <v>224</v>
      </c>
      <c r="Y28" s="112">
        <v>271</v>
      </c>
      <c r="Z28" s="112">
        <v>288</v>
      </c>
      <c r="AB28" s="117">
        <f t="shared" si="2"/>
        <v>5.9751037344398343E-2</v>
      </c>
    </row>
    <row r="29" spans="1:28" x14ac:dyDescent="0.25">
      <c r="S29" s="115" t="s">
        <v>74</v>
      </c>
      <c r="T29" s="115"/>
      <c r="U29" s="116"/>
      <c r="V29" s="116">
        <v>218</v>
      </c>
      <c r="W29" s="116">
        <v>227</v>
      </c>
      <c r="X29" s="116">
        <v>198</v>
      </c>
      <c r="Y29" s="112">
        <v>163</v>
      </c>
      <c r="Z29" s="112">
        <v>230</v>
      </c>
      <c r="AB29" s="117">
        <f t="shared" si="2"/>
        <v>4.7717842323651449E-2</v>
      </c>
    </row>
    <row r="30" spans="1:28" x14ac:dyDescent="0.25">
      <c r="S30" s="115" t="s">
        <v>75</v>
      </c>
      <c r="T30" s="115"/>
      <c r="U30" s="116"/>
      <c r="V30" s="116">
        <v>256</v>
      </c>
      <c r="W30" s="116">
        <v>242</v>
      </c>
      <c r="X30" s="116">
        <v>273</v>
      </c>
      <c r="Y30" s="112">
        <v>272</v>
      </c>
      <c r="Z30" s="112">
        <v>253</v>
      </c>
      <c r="AB30" s="117">
        <f t="shared" si="2"/>
        <v>5.2489626556016598E-2</v>
      </c>
    </row>
    <row r="31" spans="1:28" x14ac:dyDescent="0.25">
      <c r="S31" s="115" t="s">
        <v>76</v>
      </c>
      <c r="T31" s="115"/>
      <c r="U31" s="116"/>
      <c r="V31" s="116">
        <v>271</v>
      </c>
      <c r="W31" s="116">
        <v>255</v>
      </c>
      <c r="X31" s="116">
        <v>294</v>
      </c>
      <c r="Y31" s="112">
        <v>320</v>
      </c>
      <c r="Z31" s="112">
        <v>366</v>
      </c>
      <c r="AB31" s="117">
        <f t="shared" si="2"/>
        <v>7.5933609958506218E-2</v>
      </c>
    </row>
    <row r="32" spans="1:28" ht="15.75" customHeight="1" x14ac:dyDescent="0.25">
      <c r="A32" s="61" t="str">
        <f>"Distribution of jobs per industry "&amp;"("&amp;Z2&amp;") *"</f>
        <v>Distribution of jobs per industry (2021-22)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77</v>
      </c>
      <c r="T32" s="115"/>
      <c r="U32" s="116"/>
      <c r="V32" s="116">
        <v>46</v>
      </c>
      <c r="W32" s="116">
        <v>45</v>
      </c>
      <c r="X32" s="116">
        <v>41</v>
      </c>
      <c r="Y32" s="112">
        <v>51</v>
      </c>
      <c r="Z32" s="112">
        <v>62</v>
      </c>
      <c r="AB32" s="117">
        <f t="shared" si="2"/>
        <v>1.2863070539419087E-2</v>
      </c>
    </row>
    <row r="33" spans="19:32" x14ac:dyDescent="0.25">
      <c r="S33" s="115" t="s">
        <v>78</v>
      </c>
      <c r="T33" s="115"/>
      <c r="U33" s="116"/>
      <c r="V33" s="116">
        <v>102</v>
      </c>
      <c r="W33" s="116">
        <v>99</v>
      </c>
      <c r="X33" s="116">
        <v>90</v>
      </c>
      <c r="Y33" s="112">
        <v>116</v>
      </c>
      <c r="Z33" s="112">
        <v>119</v>
      </c>
      <c r="AB33" s="117">
        <f t="shared" si="2"/>
        <v>2.4688796680497924E-2</v>
      </c>
    </row>
    <row r="34" spans="19:32" x14ac:dyDescent="0.25">
      <c r="S34" s="118" t="s">
        <v>53</v>
      </c>
      <c r="T34" s="118"/>
      <c r="U34" s="119"/>
      <c r="V34" s="119">
        <v>4316</v>
      </c>
      <c r="W34" s="119">
        <v>4012</v>
      </c>
      <c r="X34" s="119">
        <v>4446</v>
      </c>
      <c r="Y34" s="120">
        <v>4649</v>
      </c>
      <c r="Z34" s="120">
        <v>4820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2241</v>
      </c>
      <c r="W37" s="112">
        <v>2005</v>
      </c>
      <c r="X37" s="112">
        <v>2257</v>
      </c>
      <c r="Y37" s="112">
        <v>2298</v>
      </c>
      <c r="Z37" s="112">
        <v>2356</v>
      </c>
      <c r="AB37" s="132">
        <f>Z37/Z40*100</f>
        <v>79.273216689098248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499</v>
      </c>
      <c r="W38" s="112">
        <v>504</v>
      </c>
      <c r="X38" s="112">
        <v>568</v>
      </c>
      <c r="Y38" s="112">
        <v>593</v>
      </c>
      <c r="Z38" s="112">
        <v>616</v>
      </c>
      <c r="AB38" s="132">
        <f>Z38/Z40*100</f>
        <v>20.726783310901752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2740</v>
      </c>
      <c r="W40" s="112">
        <v>2509</v>
      </c>
      <c r="X40" s="112">
        <v>2825</v>
      </c>
      <c r="Y40" s="112">
        <v>2891</v>
      </c>
      <c r="Z40" s="112">
        <v>2972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11</v>
      </c>
      <c r="X44" s="112">
        <v>7</v>
      </c>
      <c r="Y44" s="112">
        <v>8</v>
      </c>
      <c r="Z44" s="112">
        <v>11</v>
      </c>
    </row>
    <row r="45" spans="19:32" x14ac:dyDescent="0.25">
      <c r="S45" s="115" t="s">
        <v>37</v>
      </c>
      <c r="T45" s="115"/>
      <c r="U45" s="112"/>
      <c r="V45" s="112">
        <v>52</v>
      </c>
      <c r="W45" s="112">
        <v>46</v>
      </c>
      <c r="X45" s="112">
        <v>52</v>
      </c>
      <c r="Y45" s="112">
        <v>64</v>
      </c>
      <c r="Z45" s="112">
        <v>63</v>
      </c>
    </row>
    <row r="46" spans="19:32" x14ac:dyDescent="0.25">
      <c r="S46" s="115" t="s">
        <v>38</v>
      </c>
      <c r="T46" s="115"/>
      <c r="U46" s="112"/>
      <c r="V46" s="112">
        <v>154</v>
      </c>
      <c r="W46" s="112">
        <v>111</v>
      </c>
      <c r="X46" s="112">
        <v>135</v>
      </c>
      <c r="Y46" s="112">
        <v>135</v>
      </c>
      <c r="Z46" s="112">
        <v>135</v>
      </c>
    </row>
    <row r="47" spans="19:32" x14ac:dyDescent="0.25">
      <c r="S47" s="115" t="s">
        <v>39</v>
      </c>
      <c r="T47" s="115"/>
      <c r="U47" s="112"/>
      <c r="V47" s="112">
        <v>182</v>
      </c>
      <c r="W47" s="112">
        <v>180</v>
      </c>
      <c r="X47" s="112">
        <v>186</v>
      </c>
      <c r="Y47" s="112">
        <v>176</v>
      </c>
      <c r="Z47" s="112">
        <v>172</v>
      </c>
    </row>
    <row r="48" spans="19:32" x14ac:dyDescent="0.25">
      <c r="S48" s="115" t="s">
        <v>40</v>
      </c>
      <c r="T48" s="115"/>
      <c r="U48" s="112"/>
      <c r="V48" s="112">
        <v>183</v>
      </c>
      <c r="W48" s="112">
        <v>237</v>
      </c>
      <c r="X48" s="112">
        <v>214</v>
      </c>
      <c r="Y48" s="112">
        <v>218</v>
      </c>
      <c r="Z48" s="112">
        <v>243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209</v>
      </c>
      <c r="W49" s="112">
        <v>214</v>
      </c>
      <c r="X49" s="112">
        <v>213</v>
      </c>
      <c r="Y49" s="112">
        <v>208</v>
      </c>
      <c r="Z49" s="112">
        <v>243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Kangaroo Island (2021-22)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195</v>
      </c>
      <c r="W50" s="112">
        <v>170</v>
      </c>
      <c r="X50" s="112">
        <v>188</v>
      </c>
      <c r="Y50" s="112">
        <v>217</v>
      </c>
      <c r="Z50" s="112">
        <v>209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151</v>
      </c>
      <c r="W51" s="112">
        <v>175</v>
      </c>
      <c r="X51" s="112">
        <v>142</v>
      </c>
      <c r="Y51" s="112">
        <v>138</v>
      </c>
      <c r="Z51" s="112">
        <v>177</v>
      </c>
    </row>
    <row r="52" spans="1:26" ht="15" customHeight="1" x14ac:dyDescent="0.25">
      <c r="S52" s="115" t="s">
        <v>44</v>
      </c>
      <c r="T52" s="115"/>
      <c r="U52" s="112"/>
      <c r="V52" s="112">
        <v>179</v>
      </c>
      <c r="W52" s="112">
        <v>144</v>
      </c>
      <c r="X52" s="112">
        <v>228</v>
      </c>
      <c r="Y52" s="112">
        <v>199</v>
      </c>
      <c r="Z52" s="112">
        <v>174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188</v>
      </c>
      <c r="W53" s="112">
        <v>183</v>
      </c>
      <c r="X53" s="112">
        <v>207</v>
      </c>
      <c r="Y53" s="112">
        <v>218</v>
      </c>
      <c r="Z53" s="112">
        <v>232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268</v>
      </c>
      <c r="W54" s="112">
        <v>188</v>
      </c>
      <c r="X54" s="112">
        <v>213</v>
      </c>
      <c r="Y54" s="112">
        <v>219</v>
      </c>
      <c r="Z54" s="112">
        <v>187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176</v>
      </c>
      <c r="W55" s="112">
        <v>158</v>
      </c>
      <c r="X55" s="112">
        <v>239</v>
      </c>
      <c r="Y55" s="112">
        <v>218</v>
      </c>
      <c r="Z55" s="112">
        <v>234</v>
      </c>
    </row>
    <row r="56" spans="1:26" ht="15" customHeight="1" x14ac:dyDescent="0.25">
      <c r="S56" s="115" t="s">
        <v>48</v>
      </c>
      <c r="T56" s="115"/>
      <c r="U56" s="112"/>
      <c r="V56" s="112">
        <v>142</v>
      </c>
      <c r="W56" s="112">
        <v>116</v>
      </c>
      <c r="X56" s="112">
        <v>125</v>
      </c>
      <c r="Y56" s="112">
        <v>130</v>
      </c>
      <c r="Z56" s="112">
        <v>157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75</v>
      </c>
      <c r="W57" s="112">
        <v>51</v>
      </c>
      <c r="X57" s="112">
        <v>72</v>
      </c>
      <c r="Y57" s="112">
        <v>68</v>
      </c>
      <c r="Z57" s="112">
        <v>71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30</v>
      </c>
      <c r="W58" s="112">
        <v>21</v>
      </c>
      <c r="X58" s="112">
        <v>38</v>
      </c>
      <c r="Y58" s="112">
        <v>40</v>
      </c>
      <c r="Z58" s="112">
        <v>40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15</v>
      </c>
      <c r="W59" s="112">
        <v>14</v>
      </c>
      <c r="X59" s="112">
        <v>20</v>
      </c>
      <c r="Y59" s="112">
        <v>19</v>
      </c>
      <c r="Z59" s="112">
        <v>23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4</v>
      </c>
      <c r="Z60" s="112">
        <v>6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2202</v>
      </c>
      <c r="W61" s="112">
        <v>2015</v>
      </c>
      <c r="X61" s="112">
        <v>2273</v>
      </c>
      <c r="Y61" s="112">
        <v>2279</v>
      </c>
      <c r="Z61" s="112">
        <v>2365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7</v>
      </c>
      <c r="W63" s="112">
        <v>5</v>
      </c>
      <c r="X63" s="112">
        <v>4</v>
      </c>
      <c r="Y63" s="112">
        <v>4</v>
      </c>
      <c r="Z63" s="112">
        <v>9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58</v>
      </c>
      <c r="W64" s="112">
        <v>43</v>
      </c>
      <c r="X64" s="112">
        <v>43</v>
      </c>
      <c r="Y64" s="112">
        <v>62</v>
      </c>
      <c r="Z64" s="112">
        <v>63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Kangaroo Island (2021-22)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110</v>
      </c>
      <c r="W65" s="112">
        <v>124</v>
      </c>
      <c r="X65" s="112">
        <v>128</v>
      </c>
      <c r="Y65" s="112">
        <v>160</v>
      </c>
      <c r="Z65" s="112">
        <v>143</v>
      </c>
    </row>
    <row r="66" spans="1:26" x14ac:dyDescent="0.25">
      <c r="S66" s="115" t="s">
        <v>39</v>
      </c>
      <c r="T66" s="115"/>
      <c r="U66" s="112"/>
      <c r="V66" s="112">
        <v>172</v>
      </c>
      <c r="W66" s="112">
        <v>168</v>
      </c>
      <c r="X66" s="112">
        <v>156</v>
      </c>
      <c r="Y66" s="112">
        <v>187</v>
      </c>
      <c r="Z66" s="112">
        <v>163</v>
      </c>
    </row>
    <row r="67" spans="1:26" x14ac:dyDescent="0.25">
      <c r="S67" s="115" t="s">
        <v>40</v>
      </c>
      <c r="T67" s="115"/>
      <c r="U67" s="112"/>
      <c r="V67" s="112">
        <v>200</v>
      </c>
      <c r="W67" s="112">
        <v>205</v>
      </c>
      <c r="X67" s="112">
        <v>221</v>
      </c>
      <c r="Y67" s="112">
        <v>194</v>
      </c>
      <c r="Z67" s="112">
        <v>214</v>
      </c>
    </row>
    <row r="68" spans="1:26" x14ac:dyDescent="0.25">
      <c r="S68" s="115" t="s">
        <v>41</v>
      </c>
      <c r="T68" s="115"/>
      <c r="U68" s="112"/>
      <c r="V68" s="112">
        <v>159</v>
      </c>
      <c r="W68" s="112">
        <v>156</v>
      </c>
      <c r="X68" s="112">
        <v>177</v>
      </c>
      <c r="Y68" s="112">
        <v>204</v>
      </c>
      <c r="Z68" s="112">
        <v>224</v>
      </c>
    </row>
    <row r="69" spans="1:26" x14ac:dyDescent="0.25">
      <c r="S69" s="115" t="s">
        <v>42</v>
      </c>
      <c r="T69" s="115"/>
      <c r="U69" s="112"/>
      <c r="V69" s="112">
        <v>160</v>
      </c>
      <c r="W69" s="112">
        <v>172</v>
      </c>
      <c r="X69" s="112">
        <v>201</v>
      </c>
      <c r="Y69" s="112">
        <v>225</v>
      </c>
      <c r="Z69" s="112">
        <v>259</v>
      </c>
    </row>
    <row r="70" spans="1:26" x14ac:dyDescent="0.25">
      <c r="S70" s="115" t="s">
        <v>43</v>
      </c>
      <c r="T70" s="115"/>
      <c r="U70" s="112"/>
      <c r="V70" s="112">
        <v>156</v>
      </c>
      <c r="W70" s="112">
        <v>157</v>
      </c>
      <c r="X70" s="112">
        <v>169</v>
      </c>
      <c r="Y70" s="112">
        <v>175</v>
      </c>
      <c r="Z70" s="112">
        <v>203</v>
      </c>
    </row>
    <row r="71" spans="1:26" x14ac:dyDescent="0.25">
      <c r="S71" s="115" t="s">
        <v>44</v>
      </c>
      <c r="T71" s="115"/>
      <c r="U71" s="112"/>
      <c r="V71" s="112">
        <v>236</v>
      </c>
      <c r="W71" s="112">
        <v>222</v>
      </c>
      <c r="X71" s="112">
        <v>222</v>
      </c>
      <c r="Y71" s="112">
        <v>215</v>
      </c>
      <c r="Z71" s="112">
        <v>213</v>
      </c>
    </row>
    <row r="72" spans="1:26" x14ac:dyDescent="0.25">
      <c r="S72" s="115" t="s">
        <v>45</v>
      </c>
      <c r="T72" s="115"/>
      <c r="U72" s="112"/>
      <c r="V72" s="112">
        <v>208</v>
      </c>
      <c r="W72" s="112">
        <v>186</v>
      </c>
      <c r="X72" s="112">
        <v>224</v>
      </c>
      <c r="Y72" s="112">
        <v>243</v>
      </c>
      <c r="Z72" s="112">
        <v>236</v>
      </c>
    </row>
    <row r="73" spans="1:26" x14ac:dyDescent="0.25">
      <c r="S73" s="115" t="s">
        <v>46</v>
      </c>
      <c r="T73" s="115"/>
      <c r="U73" s="112"/>
      <c r="V73" s="112">
        <v>260</v>
      </c>
      <c r="W73" s="112">
        <v>224</v>
      </c>
      <c r="X73" s="112">
        <v>234</v>
      </c>
      <c r="Y73" s="112">
        <v>256</v>
      </c>
      <c r="Z73" s="112">
        <v>252</v>
      </c>
    </row>
    <row r="74" spans="1:26" x14ac:dyDescent="0.25">
      <c r="S74" s="115" t="s">
        <v>47</v>
      </c>
      <c r="T74" s="115"/>
      <c r="U74" s="112"/>
      <c r="V74" s="112">
        <v>202</v>
      </c>
      <c r="W74" s="112">
        <v>188</v>
      </c>
      <c r="X74" s="112">
        <v>203</v>
      </c>
      <c r="Y74" s="112">
        <v>227</v>
      </c>
      <c r="Z74" s="112">
        <v>219</v>
      </c>
    </row>
    <row r="75" spans="1:26" x14ac:dyDescent="0.25">
      <c r="S75" s="115" t="s">
        <v>48</v>
      </c>
      <c r="T75" s="115"/>
      <c r="U75" s="112"/>
      <c r="V75" s="112">
        <v>87</v>
      </c>
      <c r="W75" s="112">
        <v>83</v>
      </c>
      <c r="X75" s="112">
        <v>105</v>
      </c>
      <c r="Y75" s="112">
        <v>106</v>
      </c>
      <c r="Z75" s="112">
        <v>131</v>
      </c>
    </row>
    <row r="76" spans="1:26" x14ac:dyDescent="0.25">
      <c r="S76" s="115" t="s">
        <v>49</v>
      </c>
      <c r="T76" s="115"/>
      <c r="U76" s="112"/>
      <c r="V76" s="112">
        <v>49</v>
      </c>
      <c r="W76" s="112">
        <v>45</v>
      </c>
      <c r="X76" s="112">
        <v>57</v>
      </c>
      <c r="Y76" s="112">
        <v>66</v>
      </c>
      <c r="Z76" s="112">
        <v>55</v>
      </c>
    </row>
    <row r="77" spans="1:26" x14ac:dyDescent="0.25">
      <c r="S77" s="115" t="s">
        <v>50</v>
      </c>
      <c r="T77" s="115"/>
      <c r="U77" s="112"/>
      <c r="V77" s="112">
        <v>21</v>
      </c>
      <c r="W77" s="112">
        <v>14</v>
      </c>
      <c r="X77" s="112">
        <v>22</v>
      </c>
      <c r="Y77" s="112">
        <v>21</v>
      </c>
      <c r="Z77" s="112">
        <v>28</v>
      </c>
    </row>
    <row r="78" spans="1:26" x14ac:dyDescent="0.25">
      <c r="S78" s="115" t="s">
        <v>51</v>
      </c>
      <c r="T78" s="115"/>
      <c r="U78" s="112"/>
      <c r="V78" s="112">
        <v>3</v>
      </c>
      <c r="W78" s="112">
        <v>3</v>
      </c>
      <c r="X78" s="112">
        <v>11</v>
      </c>
      <c r="Y78" s="112">
        <v>11</v>
      </c>
      <c r="Z78" s="112">
        <v>15</v>
      </c>
    </row>
    <row r="79" spans="1:26" x14ac:dyDescent="0.25">
      <c r="S79" s="115" t="s">
        <v>52</v>
      </c>
      <c r="T79" s="115"/>
      <c r="U79" s="112"/>
      <c r="V79" s="112">
        <v>3</v>
      </c>
      <c r="W79" s="112">
        <v>4</v>
      </c>
      <c r="X79" s="112">
        <v>5</v>
      </c>
      <c r="Y79" s="112">
        <v>4</v>
      </c>
      <c r="Z79" s="112">
        <v>7</v>
      </c>
    </row>
    <row r="80" spans="1:26" x14ac:dyDescent="0.25">
      <c r="S80" s="118" t="s">
        <v>53</v>
      </c>
      <c r="T80" s="118"/>
      <c r="U80" s="112"/>
      <c r="V80" s="112">
        <v>2113</v>
      </c>
      <c r="W80" s="112">
        <v>2000</v>
      </c>
      <c r="X80" s="112">
        <v>2178</v>
      </c>
      <c r="Y80" s="112">
        <v>2360</v>
      </c>
      <c r="Z80" s="112">
        <v>2441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Kangaroo Island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129</v>
      </c>
      <c r="W83" s="112">
        <v>119</v>
      </c>
      <c r="X83" s="112">
        <v>131</v>
      </c>
      <c r="Y83" s="112">
        <v>123</v>
      </c>
      <c r="Z83" s="112">
        <v>142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190</v>
      </c>
      <c r="G84" s="140"/>
      <c r="H84" s="48"/>
      <c r="I84" s="48"/>
      <c r="J84" s="48"/>
      <c r="K84" s="48"/>
      <c r="L84" s="140" t="s">
        <v>0</v>
      </c>
      <c r="M84" s="140"/>
      <c r="N84" s="140" t="s">
        <v>190</v>
      </c>
      <c r="O84" s="140"/>
      <c r="S84" s="115" t="s">
        <v>57</v>
      </c>
      <c r="T84" s="115"/>
      <c r="U84" s="112"/>
      <c r="V84" s="112">
        <v>100</v>
      </c>
      <c r="W84" s="112">
        <v>88</v>
      </c>
      <c r="X84" s="112">
        <v>98</v>
      </c>
      <c r="Y84" s="112">
        <v>110</v>
      </c>
      <c r="Z84" s="112">
        <v>111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2017-18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2017-18</v>
      </c>
      <c r="O85" s="140"/>
      <c r="S85" s="115" t="s">
        <v>185</v>
      </c>
      <c r="T85" s="115"/>
      <c r="U85" s="112"/>
      <c r="V85" s="112">
        <v>184</v>
      </c>
      <c r="W85" s="112">
        <v>193</v>
      </c>
      <c r="X85" s="112">
        <v>192</v>
      </c>
      <c r="Y85" s="112">
        <v>165</v>
      </c>
      <c r="Z85" s="112">
        <v>188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4,817</v>
      </c>
      <c r="D86" s="94">
        <f t="shared" ref="D86:D91" si="4">AD4</f>
        <v>3.6136803613680435E-2</v>
      </c>
      <c r="E86" s="95">
        <f t="shared" ref="E86:E91" si="5">AD4</f>
        <v>3.6136803613680435E-2</v>
      </c>
      <c r="F86" s="94">
        <f t="shared" ref="F86:F91" si="6">AF4</f>
        <v>0.11659712563745939</v>
      </c>
      <c r="G86" s="95">
        <f t="shared" ref="G86:G91" si="7">AF4</f>
        <v>0.11659712563745939</v>
      </c>
      <c r="H86" s="97"/>
      <c r="I86" s="97"/>
      <c r="J86" s="139" t="str">
        <f>'State data for spotlight'!J4</f>
        <v>1,514,413</v>
      </c>
      <c r="K86" s="139"/>
      <c r="L86" s="94">
        <f>'State data for spotlight'!L4</f>
        <v>9.9608707048718825E-2</v>
      </c>
      <c r="M86" s="95">
        <f>'State data for spotlight'!L4</f>
        <v>9.9608707048718825E-2</v>
      </c>
      <c r="N86" s="94">
        <f>'State data for spotlight'!N4</f>
        <v>0.18326365128713196</v>
      </c>
      <c r="O86" s="95">
        <f>'State data for spotlight'!N4</f>
        <v>0.18326365128713196</v>
      </c>
      <c r="S86" s="115" t="s">
        <v>186</v>
      </c>
      <c r="T86" s="115"/>
      <c r="U86" s="112"/>
      <c r="V86" s="112">
        <v>78</v>
      </c>
      <c r="W86" s="112">
        <v>77</v>
      </c>
      <c r="X86" s="112">
        <v>80</v>
      </c>
      <c r="Y86" s="112">
        <v>63</v>
      </c>
      <c r="Z86" s="112">
        <v>69</v>
      </c>
    </row>
    <row r="87" spans="1:30" ht="15" customHeight="1" x14ac:dyDescent="0.25">
      <c r="A87" s="96" t="s">
        <v>4</v>
      </c>
      <c r="B87" s="49"/>
      <c r="C87" s="97" t="str">
        <f t="shared" si="3"/>
        <v>2,365</v>
      </c>
      <c r="D87" s="94">
        <f t="shared" si="4"/>
        <v>3.7735849056603765E-2</v>
      </c>
      <c r="E87" s="95">
        <f t="shared" si="5"/>
        <v>3.7735849056603765E-2</v>
      </c>
      <c r="F87" s="94">
        <f t="shared" si="6"/>
        <v>7.646791078743731E-2</v>
      </c>
      <c r="G87" s="95">
        <f t="shared" si="7"/>
        <v>7.646791078743731E-2</v>
      </c>
      <c r="H87" s="97"/>
      <c r="I87" s="97"/>
      <c r="J87" s="139" t="str">
        <f>'State data for spotlight'!J5</f>
        <v>761,173</v>
      </c>
      <c r="K87" s="139"/>
      <c r="L87" s="94">
        <f>'State data for spotlight'!L5</f>
        <v>8.820771036521724E-2</v>
      </c>
      <c r="M87" s="95">
        <f>'State data for spotlight'!L5</f>
        <v>8.820771036521724E-2</v>
      </c>
      <c r="N87" s="94">
        <f>'State data for spotlight'!N5</f>
        <v>0.15461673464868042</v>
      </c>
      <c r="O87" s="95">
        <f>'State data for spotlight'!N5</f>
        <v>0.15461673464868042</v>
      </c>
      <c r="S87" s="115" t="s">
        <v>187</v>
      </c>
      <c r="T87" s="115"/>
      <c r="U87" s="112"/>
      <c r="V87" s="112">
        <v>28</v>
      </c>
      <c r="W87" s="112">
        <v>31</v>
      </c>
      <c r="X87" s="112">
        <v>30</v>
      </c>
      <c r="Y87" s="112">
        <v>35</v>
      </c>
      <c r="Z87" s="112">
        <v>41</v>
      </c>
    </row>
    <row r="88" spans="1:30" ht="15" customHeight="1" x14ac:dyDescent="0.25">
      <c r="A88" s="96" t="s">
        <v>5</v>
      </c>
      <c r="B88" s="49"/>
      <c r="C88" s="97" t="str">
        <f t="shared" si="3"/>
        <v>2,444</v>
      </c>
      <c r="D88" s="94">
        <f t="shared" si="4"/>
        <v>3.5593220338983045E-2</v>
      </c>
      <c r="E88" s="95">
        <f t="shared" si="5"/>
        <v>3.5593220338983045E-2</v>
      </c>
      <c r="F88" s="94">
        <f t="shared" si="6"/>
        <v>0.15555555555555545</v>
      </c>
      <c r="G88" s="95">
        <f t="shared" si="7"/>
        <v>0.15555555555555545</v>
      </c>
      <c r="H88" s="97"/>
      <c r="I88" s="97"/>
      <c r="J88" s="139" t="str">
        <f>'State data for spotlight'!J6</f>
        <v>752,279</v>
      </c>
      <c r="K88" s="139"/>
      <c r="L88" s="94">
        <f>'State data for spotlight'!L6</f>
        <v>0.11150035312508311</v>
      </c>
      <c r="M88" s="95">
        <f>'State data for spotlight'!L6</f>
        <v>0.11150035312508311</v>
      </c>
      <c r="N88" s="94">
        <f>'State data for spotlight'!N6</f>
        <v>0.212174288554841</v>
      </c>
      <c r="O88" s="95">
        <f>'State data for spotlight'!N6</f>
        <v>0.212174288554841</v>
      </c>
      <c r="S88" s="115" t="s">
        <v>188</v>
      </c>
      <c r="T88" s="115"/>
      <c r="U88" s="112"/>
      <c r="V88" s="112">
        <v>44</v>
      </c>
      <c r="W88" s="112">
        <v>50</v>
      </c>
      <c r="X88" s="112">
        <v>54</v>
      </c>
      <c r="Y88" s="112">
        <v>59</v>
      </c>
      <c r="Z88" s="112">
        <v>59</v>
      </c>
    </row>
    <row r="89" spans="1:30" ht="15" customHeight="1" x14ac:dyDescent="0.25">
      <c r="A89" s="49" t="s">
        <v>6</v>
      </c>
      <c r="B89" s="49"/>
      <c r="C89" s="97" t="str">
        <f t="shared" si="3"/>
        <v>2,974</v>
      </c>
      <c r="D89" s="94">
        <f t="shared" si="4"/>
        <v>2.9065743944636679E-2</v>
      </c>
      <c r="E89" s="95">
        <f t="shared" si="5"/>
        <v>2.9065743944636679E-2</v>
      </c>
      <c r="F89" s="94">
        <f t="shared" si="6"/>
        <v>8.5797736400146096E-2</v>
      </c>
      <c r="G89" s="95">
        <f t="shared" si="7"/>
        <v>8.5797736400146096E-2</v>
      </c>
      <c r="H89" s="97"/>
      <c r="I89" s="97"/>
      <c r="J89" s="139" t="str">
        <f>'State data for spotlight'!J7</f>
        <v>1,001,542</v>
      </c>
      <c r="K89" s="139"/>
      <c r="L89" s="94">
        <f>'State data for spotlight'!L7</f>
        <v>4.4621130813623067E-2</v>
      </c>
      <c r="M89" s="95">
        <f>'State data for spotlight'!L7</f>
        <v>4.4621130813623067E-2</v>
      </c>
      <c r="N89" s="94">
        <f>'State data for spotlight'!N7</f>
        <v>9.6689701842120446E-2</v>
      </c>
      <c r="O89" s="95">
        <f>'State data for spotlight'!N7</f>
        <v>9.6689701842120446E-2</v>
      </c>
      <c r="S89" s="115" t="s">
        <v>189</v>
      </c>
      <c r="T89" s="115"/>
      <c r="U89" s="112"/>
      <c r="V89" s="112">
        <v>84</v>
      </c>
      <c r="W89" s="112">
        <v>83</v>
      </c>
      <c r="X89" s="112">
        <v>100</v>
      </c>
      <c r="Y89" s="112">
        <v>96</v>
      </c>
      <c r="Z89" s="112">
        <v>98</v>
      </c>
    </row>
    <row r="90" spans="1:30" ht="15" customHeight="1" x14ac:dyDescent="0.25">
      <c r="A90" s="49" t="s">
        <v>96</v>
      </c>
      <c r="B90" s="49"/>
      <c r="C90" s="97" t="str">
        <f t="shared" si="3"/>
        <v>$28,357</v>
      </c>
      <c r="D90" s="94">
        <f t="shared" si="4"/>
        <v>2.2404816844534103E-2</v>
      </c>
      <c r="E90" s="95">
        <f t="shared" si="5"/>
        <v>2.2404816844534103E-2</v>
      </c>
      <c r="F90" s="94">
        <f t="shared" si="6"/>
        <v>0.10987945205479455</v>
      </c>
      <c r="G90" s="95">
        <f t="shared" si="7"/>
        <v>0.10987945205479455</v>
      </c>
      <c r="H90" s="97"/>
      <c r="I90" s="97"/>
      <c r="J90" s="97"/>
      <c r="K90" s="97" t="str">
        <f>'State data for spotlight'!J8</f>
        <v>$45,481</v>
      </c>
      <c r="L90" s="94">
        <f>'State data for spotlight'!L8</f>
        <v>-7.6896036558571357E-4</v>
      </c>
      <c r="M90" s="95">
        <f>'State data for spotlight'!L8</f>
        <v>-7.6896036558571357E-4</v>
      </c>
      <c r="N90" s="94">
        <f>'State data for spotlight'!N8</f>
        <v>6.4433558502420718E-2</v>
      </c>
      <c r="O90" s="95">
        <f>'State data for spotlight'!N8</f>
        <v>6.4433558502420718E-2</v>
      </c>
      <c r="S90" s="115" t="s">
        <v>58</v>
      </c>
      <c r="T90" s="115"/>
      <c r="U90" s="112"/>
      <c r="V90" s="112">
        <v>240</v>
      </c>
      <c r="W90" s="112">
        <v>213</v>
      </c>
      <c r="X90" s="112">
        <v>213</v>
      </c>
      <c r="Y90" s="112">
        <v>229</v>
      </c>
      <c r="Z90" s="112">
        <v>249</v>
      </c>
    </row>
    <row r="91" spans="1:30" ht="15" customHeight="1" x14ac:dyDescent="0.25">
      <c r="A91" s="49" t="s">
        <v>7</v>
      </c>
      <c r="B91" s="49"/>
      <c r="C91" s="97" t="str">
        <f t="shared" si="3"/>
        <v>$137.8 mil</v>
      </c>
      <c r="D91" s="94">
        <f t="shared" si="4"/>
        <v>5.9786195239630135E-2</v>
      </c>
      <c r="E91" s="95">
        <f t="shared" si="5"/>
        <v>5.9786195239630135E-2</v>
      </c>
      <c r="F91" s="94">
        <f t="shared" si="6"/>
        <v>0.23665084051142715</v>
      </c>
      <c r="G91" s="95">
        <f t="shared" si="7"/>
        <v>0.23665084051142715</v>
      </c>
      <c r="H91" s="97"/>
      <c r="I91" s="97"/>
      <c r="J91" s="97"/>
      <c r="K91" s="97" t="str">
        <f>'State data for spotlight'!J9</f>
        <v>$63.1 bil</v>
      </c>
      <c r="L91" s="94">
        <f>'State data for spotlight'!L9</f>
        <v>8.5795971195826271E-2</v>
      </c>
      <c r="M91" s="95">
        <f>'State data for spotlight'!L9</f>
        <v>8.5795971195826271E-2</v>
      </c>
      <c r="N91" s="94">
        <f>'State data for spotlight'!N9</f>
        <v>0.25141602644572436</v>
      </c>
      <c r="O91" s="95">
        <f>'State data for spotlight'!N9</f>
        <v>0.25141602644572436</v>
      </c>
      <c r="S91" s="118" t="s">
        <v>53</v>
      </c>
      <c r="T91" s="118"/>
      <c r="U91" s="112"/>
      <c r="V91" s="112">
        <v>1410</v>
      </c>
      <c r="W91" s="112">
        <v>1249</v>
      </c>
      <c r="X91" s="112">
        <v>1453</v>
      </c>
      <c r="Y91" s="112">
        <v>1467</v>
      </c>
      <c r="Z91" s="112">
        <v>1514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191</v>
      </c>
      <c r="S93" s="115" t="s">
        <v>56</v>
      </c>
      <c r="T93" s="115"/>
      <c r="U93" s="112"/>
      <c r="V93" s="112">
        <v>71</v>
      </c>
      <c r="W93" s="112">
        <v>66</v>
      </c>
      <c r="X93" s="112">
        <v>75</v>
      </c>
      <c r="Y93" s="112">
        <v>83</v>
      </c>
      <c r="Z93" s="112">
        <v>102</v>
      </c>
    </row>
    <row r="94" spans="1:30" ht="15" customHeight="1" x14ac:dyDescent="0.25">
      <c r="A94" s="135" t="s">
        <v>192</v>
      </c>
      <c r="S94" s="115" t="s">
        <v>57</v>
      </c>
      <c r="T94" s="115"/>
      <c r="U94" s="112"/>
      <c r="V94" s="112">
        <v>198</v>
      </c>
      <c r="W94" s="112">
        <v>183</v>
      </c>
      <c r="X94" s="112">
        <v>196</v>
      </c>
      <c r="Y94" s="112">
        <v>213</v>
      </c>
      <c r="Z94" s="112">
        <v>224</v>
      </c>
    </row>
    <row r="95" spans="1:30" ht="15" customHeight="1" x14ac:dyDescent="0.25">
      <c r="A95" s="136" t="s">
        <v>266</v>
      </c>
      <c r="S95" s="115" t="s">
        <v>185</v>
      </c>
      <c r="T95" s="115"/>
      <c r="U95" s="112"/>
      <c r="V95" s="112">
        <v>49</v>
      </c>
      <c r="W95" s="112">
        <v>38</v>
      </c>
      <c r="X95" s="112">
        <v>40</v>
      </c>
      <c r="Y95" s="112">
        <v>50</v>
      </c>
      <c r="Z95" s="112">
        <v>59</v>
      </c>
    </row>
    <row r="96" spans="1:30" ht="15" customHeight="1" x14ac:dyDescent="0.25">
      <c r="A96" s="134" t="s">
        <v>258</v>
      </c>
      <c r="S96" s="115" t="s">
        <v>186</v>
      </c>
      <c r="T96" s="115"/>
      <c r="U96" s="112"/>
      <c r="V96" s="112">
        <v>224</v>
      </c>
      <c r="W96" s="112">
        <v>229</v>
      </c>
      <c r="X96" s="112">
        <v>238</v>
      </c>
      <c r="Y96" s="112">
        <v>227</v>
      </c>
      <c r="Z96" s="112">
        <v>239</v>
      </c>
    </row>
    <row r="97" spans="1:32" ht="15" customHeight="1" x14ac:dyDescent="0.25">
      <c r="A97" s="136" t="s">
        <v>269</v>
      </c>
      <c r="S97" s="115" t="s">
        <v>187</v>
      </c>
      <c r="T97" s="115"/>
      <c r="U97" s="112"/>
      <c r="V97" s="112">
        <v>165</v>
      </c>
      <c r="W97" s="112">
        <v>157</v>
      </c>
      <c r="X97" s="112">
        <v>168</v>
      </c>
      <c r="Y97" s="112">
        <v>166</v>
      </c>
      <c r="Z97" s="112">
        <v>176</v>
      </c>
    </row>
    <row r="98" spans="1:32" ht="15" customHeight="1" x14ac:dyDescent="0.25">
      <c r="A98" s="136" t="s">
        <v>275</v>
      </c>
      <c r="S98" s="115" t="s">
        <v>188</v>
      </c>
      <c r="T98" s="115"/>
      <c r="U98" s="112"/>
      <c r="V98" s="112">
        <v>118</v>
      </c>
      <c r="W98" s="112">
        <v>116</v>
      </c>
      <c r="X98" s="112">
        <v>123</v>
      </c>
      <c r="Y98" s="112">
        <v>142</v>
      </c>
      <c r="Z98" s="112">
        <v>143</v>
      </c>
    </row>
    <row r="99" spans="1:32" ht="15" customHeight="1" x14ac:dyDescent="0.25">
      <c r="S99" s="115" t="s">
        <v>189</v>
      </c>
      <c r="T99" s="115"/>
      <c r="U99" s="112"/>
      <c r="V99" s="112">
        <v>6</v>
      </c>
      <c r="W99" s="112">
        <v>7</v>
      </c>
      <c r="X99" s="112">
        <v>6</v>
      </c>
      <c r="Y99" s="112">
        <v>7</v>
      </c>
      <c r="Z99" s="112">
        <v>9</v>
      </c>
    </row>
    <row r="100" spans="1:32" ht="15" customHeight="1" x14ac:dyDescent="0.25">
      <c r="S100" s="115" t="s">
        <v>58</v>
      </c>
      <c r="T100" s="115"/>
      <c r="U100" s="112"/>
      <c r="V100" s="112">
        <v>156</v>
      </c>
      <c r="W100" s="112">
        <v>157</v>
      </c>
      <c r="X100" s="112">
        <v>163</v>
      </c>
      <c r="Y100" s="112">
        <v>174</v>
      </c>
      <c r="Z100" s="112">
        <v>152</v>
      </c>
    </row>
    <row r="101" spans="1:32" x14ac:dyDescent="0.25">
      <c r="A101" s="18"/>
      <c r="S101" s="118" t="s">
        <v>53</v>
      </c>
      <c r="T101" s="118"/>
      <c r="U101" s="112"/>
      <c r="V101" s="112">
        <v>1331</v>
      </c>
      <c r="W101" s="112">
        <v>1264</v>
      </c>
      <c r="X101" s="112">
        <v>1372</v>
      </c>
      <c r="Y101" s="112">
        <v>1411</v>
      </c>
      <c r="Z101" s="112">
        <v>1449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184</v>
      </c>
      <c r="W103" s="106" t="s">
        <v>193</v>
      </c>
      <c r="X103" s="106" t="s">
        <v>261</v>
      </c>
      <c r="Y103" s="106" t="s">
        <v>267</v>
      </c>
      <c r="Z103" s="106" t="s">
        <v>273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2833</v>
      </c>
      <c r="W104" s="112">
        <v>2844</v>
      </c>
      <c r="X104" s="112">
        <v>3011</v>
      </c>
      <c r="Y104" s="112">
        <v>3140</v>
      </c>
      <c r="Z104" s="112">
        <v>3205</v>
      </c>
      <c r="AB104" s="109" t="str">
        <f>TEXT(Z104,"###,###")</f>
        <v>3,205</v>
      </c>
      <c r="AD104" s="130">
        <f>Z104/($Z$4)*100</f>
        <v>66.535187876271536</v>
      </c>
      <c r="AF104" s="109"/>
    </row>
    <row r="105" spans="1:32" x14ac:dyDescent="0.25">
      <c r="S105" s="115" t="s">
        <v>17</v>
      </c>
      <c r="T105" s="115"/>
      <c r="U105" s="112"/>
      <c r="V105" s="112">
        <v>649</v>
      </c>
      <c r="W105" s="112">
        <v>625</v>
      </c>
      <c r="X105" s="112">
        <v>648</v>
      </c>
      <c r="Y105" s="112">
        <v>645</v>
      </c>
      <c r="Z105" s="112">
        <v>723</v>
      </c>
      <c r="AB105" s="109" t="str">
        <f>TEXT(Z105,"###,###")</f>
        <v>723</v>
      </c>
      <c r="AD105" s="130">
        <f>Z105/($Z$4)*100</f>
        <v>15.009341914054392</v>
      </c>
      <c r="AF105" s="109"/>
    </row>
    <row r="106" spans="1:32" x14ac:dyDescent="0.25">
      <c r="S106" s="118" t="s">
        <v>53</v>
      </c>
      <c r="T106" s="118"/>
      <c r="U106" s="120"/>
      <c r="V106" s="120">
        <v>3482</v>
      </c>
      <c r="W106" s="120">
        <v>3469</v>
      </c>
      <c r="X106" s="120">
        <v>3659</v>
      </c>
      <c r="Y106" s="120">
        <v>3785</v>
      </c>
      <c r="Z106" s="120">
        <v>3928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1008</v>
      </c>
      <c r="W108" s="112">
        <v>778</v>
      </c>
      <c r="X108" s="112">
        <v>901</v>
      </c>
      <c r="Y108" s="112">
        <v>1082</v>
      </c>
      <c r="Z108" s="112">
        <v>899</v>
      </c>
      <c r="AB108" s="109" t="str">
        <f>TEXT(Z108,"###,###")</f>
        <v>899</v>
      </c>
      <c r="AD108" s="130">
        <f>Z108/($Z$4)*100</f>
        <v>18.663068299771641</v>
      </c>
      <c r="AF108" s="109"/>
    </row>
    <row r="109" spans="1:32" x14ac:dyDescent="0.25">
      <c r="S109" s="115" t="s">
        <v>20</v>
      </c>
      <c r="T109" s="115"/>
      <c r="U109" s="112"/>
      <c r="V109" s="112">
        <v>930</v>
      </c>
      <c r="W109" s="112">
        <v>842</v>
      </c>
      <c r="X109" s="112">
        <v>991</v>
      </c>
      <c r="Y109" s="112">
        <v>964</v>
      </c>
      <c r="Z109" s="112">
        <v>1094</v>
      </c>
      <c r="AB109" s="109" t="str">
        <f>TEXT(Z109,"###,###")</f>
        <v>1,094</v>
      </c>
      <c r="AD109" s="130">
        <f>Z109/($Z$4)*100</f>
        <v>22.711231056674279</v>
      </c>
      <c r="AF109" s="109"/>
    </row>
    <row r="110" spans="1:32" x14ac:dyDescent="0.25">
      <c r="S110" s="115" t="s">
        <v>21</v>
      </c>
      <c r="T110" s="115"/>
      <c r="U110" s="112"/>
      <c r="V110" s="112">
        <v>586</v>
      </c>
      <c r="W110" s="112">
        <v>782</v>
      </c>
      <c r="X110" s="112">
        <v>761</v>
      </c>
      <c r="Y110" s="112">
        <v>719</v>
      </c>
      <c r="Z110" s="112">
        <v>854</v>
      </c>
      <c r="AB110" s="109" t="str">
        <f>TEXT(Z110,"###,###")</f>
        <v>854</v>
      </c>
      <c r="AD110" s="130">
        <f>Z110/($Z$4)*100</f>
        <v>17.728876894332572</v>
      </c>
      <c r="AF110" s="109"/>
    </row>
    <row r="111" spans="1:32" x14ac:dyDescent="0.25">
      <c r="S111" s="115" t="s">
        <v>22</v>
      </c>
      <c r="T111" s="115"/>
      <c r="U111" s="112"/>
      <c r="V111" s="112">
        <v>961</v>
      </c>
      <c r="W111" s="112">
        <v>898</v>
      </c>
      <c r="X111" s="112">
        <v>968</v>
      </c>
      <c r="Y111" s="112">
        <v>1020</v>
      </c>
      <c r="Z111" s="112">
        <v>1077</v>
      </c>
      <c r="AB111" s="109" t="str">
        <f>TEXT(Z111,"###,###")</f>
        <v>1,077</v>
      </c>
      <c r="AD111" s="130">
        <f>Z111/($Z$4)*100</f>
        <v>22.358314303508408</v>
      </c>
      <c r="AF111" s="109"/>
    </row>
    <row r="112" spans="1:32" x14ac:dyDescent="0.25">
      <c r="S112" s="118" t="s">
        <v>53</v>
      </c>
      <c r="T112" s="118"/>
      <c r="U112" s="112"/>
      <c r="V112" s="112">
        <v>4311</v>
      </c>
      <c r="W112" s="112">
        <v>4017</v>
      </c>
      <c r="X112" s="112">
        <v>4449</v>
      </c>
      <c r="Y112" s="112">
        <v>4649</v>
      </c>
      <c r="Z112" s="112">
        <v>4822</v>
      </c>
    </row>
    <row r="113" spans="19:32" x14ac:dyDescent="0.25">
      <c r="AB113" s="125" t="s">
        <v>24</v>
      </c>
      <c r="AC113" s="106"/>
      <c r="AD113" s="106" t="s">
        <v>182</v>
      </c>
      <c r="AF113" s="106" t="s">
        <v>183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45.73</v>
      </c>
      <c r="W118" s="131">
        <v>44.26</v>
      </c>
      <c r="X118" s="131">
        <v>45.77</v>
      </c>
      <c r="Y118" s="131">
        <v>45.93</v>
      </c>
      <c r="Z118" s="131">
        <v>45.78</v>
      </c>
      <c r="AB118" s="109" t="str">
        <f>TEXT(Z118,"##.0")</f>
        <v>45.8</v>
      </c>
    </row>
    <row r="120" spans="19:32" x14ac:dyDescent="0.25">
      <c r="S120" s="101" t="s">
        <v>98</v>
      </c>
      <c r="T120" s="112"/>
      <c r="U120" s="112"/>
      <c r="V120" s="112">
        <v>1735</v>
      </c>
      <c r="W120" s="112">
        <v>1682</v>
      </c>
      <c r="X120" s="112">
        <v>1791</v>
      </c>
      <c r="Y120" s="112">
        <v>1762</v>
      </c>
      <c r="Z120" s="112">
        <v>1844</v>
      </c>
      <c r="AB120" s="109" t="str">
        <f>TEXT(Z120,"###,###")</f>
        <v>1,844</v>
      </c>
    </row>
    <row r="121" spans="19:32" x14ac:dyDescent="0.25">
      <c r="S121" s="101" t="s">
        <v>99</v>
      </c>
      <c r="T121" s="112"/>
      <c r="U121" s="112"/>
      <c r="V121" s="112">
        <v>595</v>
      </c>
      <c r="W121" s="112">
        <v>435</v>
      </c>
      <c r="X121" s="112">
        <v>598</v>
      </c>
      <c r="Y121" s="112">
        <v>658</v>
      </c>
      <c r="Z121" s="112">
        <v>628</v>
      </c>
      <c r="AB121" s="109" t="str">
        <f>TEXT(Z121,"###,###")</f>
        <v>628</v>
      </c>
    </row>
    <row r="122" spans="19:32" x14ac:dyDescent="0.25">
      <c r="S122" s="101" t="s">
        <v>100</v>
      </c>
      <c r="T122" s="112"/>
      <c r="U122" s="112"/>
      <c r="V122" s="112">
        <v>412</v>
      </c>
      <c r="W122" s="112">
        <v>395</v>
      </c>
      <c r="X122" s="112">
        <v>433</v>
      </c>
      <c r="Y122" s="112">
        <v>465</v>
      </c>
      <c r="Z122" s="112">
        <v>495</v>
      </c>
      <c r="AB122" s="109" t="str">
        <f>TEXT(Z122,"###,###")</f>
        <v>495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2147</v>
      </c>
      <c r="W124" s="112">
        <v>2077</v>
      </c>
      <c r="X124" s="112">
        <v>2224</v>
      </c>
      <c r="Y124" s="112">
        <v>2227</v>
      </c>
      <c r="Z124" s="112">
        <v>2339</v>
      </c>
      <c r="AB124" s="109" t="str">
        <f>TEXT(Z124,"###,###")</f>
        <v>2,339</v>
      </c>
      <c r="AD124" s="127">
        <f>Z124/$Z$7*100</f>
        <v>78.648285137861464</v>
      </c>
    </row>
    <row r="125" spans="19:32" x14ac:dyDescent="0.25">
      <c r="S125" s="101" t="s">
        <v>102</v>
      </c>
      <c r="T125" s="112"/>
      <c r="U125" s="112"/>
      <c r="V125" s="112">
        <v>1007</v>
      </c>
      <c r="W125" s="112">
        <v>830</v>
      </c>
      <c r="X125" s="112">
        <v>1031</v>
      </c>
      <c r="Y125" s="112">
        <v>1123</v>
      </c>
      <c r="Z125" s="112">
        <v>1123</v>
      </c>
      <c r="AB125" s="109" t="str">
        <f>TEXT(Z125,"###,###")</f>
        <v>1,123</v>
      </c>
      <c r="AD125" s="127">
        <f>Z125/$Z$7*100</f>
        <v>37.760591795561531</v>
      </c>
    </row>
    <row r="127" spans="19:32" x14ac:dyDescent="0.25">
      <c r="S127" s="101" t="s">
        <v>103</v>
      </c>
      <c r="T127" s="112"/>
      <c r="U127" s="112"/>
      <c r="V127" s="112">
        <v>1409</v>
      </c>
      <c r="W127" s="112">
        <v>1252</v>
      </c>
      <c r="X127" s="112">
        <v>1452</v>
      </c>
      <c r="Y127" s="112">
        <v>1463</v>
      </c>
      <c r="Z127" s="112">
        <v>1517</v>
      </c>
      <c r="AB127" s="109" t="str">
        <f>TEXT(Z127,"###,###")</f>
        <v>1,517</v>
      </c>
      <c r="AD127" s="127">
        <f>Z127/$Z$7*100</f>
        <v>51.008742434431738</v>
      </c>
    </row>
    <row r="128" spans="19:32" x14ac:dyDescent="0.25">
      <c r="S128" s="101" t="s">
        <v>104</v>
      </c>
      <c r="T128" s="112"/>
      <c r="U128" s="112"/>
      <c r="V128" s="112">
        <v>1335</v>
      </c>
      <c r="W128" s="112">
        <v>1262</v>
      </c>
      <c r="X128" s="112">
        <v>1371</v>
      </c>
      <c r="Y128" s="112">
        <v>1415</v>
      </c>
      <c r="Z128" s="112">
        <v>1448</v>
      </c>
      <c r="AB128" s="109" t="str">
        <f>TEXT(Z128,"###,###")</f>
        <v>1,448</v>
      </c>
      <c r="AD128" s="127">
        <f>Z128/$Z$7*100</f>
        <v>48.688634835238737</v>
      </c>
    </row>
    <row r="130" spans="19:20" x14ac:dyDescent="0.25">
      <c r="S130" s="101" t="s">
        <v>262</v>
      </c>
      <c r="T130" s="127">
        <v>62.004034969737731</v>
      </c>
    </row>
    <row r="131" spans="19:20" x14ac:dyDescent="0.25">
      <c r="S131" s="101" t="s">
        <v>263</v>
      </c>
      <c r="T131" s="127">
        <v>21.116341627437794</v>
      </c>
    </row>
    <row r="132" spans="19:20" x14ac:dyDescent="0.25">
      <c r="S132" s="101" t="s">
        <v>264</v>
      </c>
      <c r="T132" s="127">
        <v>16.64425016812374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3FA3627-CC48-4BAC-8775-44EA866C23E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2473A530-0383-4429-ADBF-8B51D8AA3DD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93530B87-861C-4115-9241-673FD718C0B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7566A5F8-7451-4449-A204-FC4304C9175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71D70C-0E8D-4553-A4BB-8AEC0A9A168A}">
  <sheetPr codeName="Sheet89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132</v>
      </c>
      <c r="T1" s="99"/>
      <c r="U1" s="99"/>
      <c r="V1" s="99"/>
      <c r="W1" s="99"/>
      <c r="X1" s="99"/>
      <c r="Y1" s="100" t="s">
        <v>217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184</v>
      </c>
      <c r="W2" s="103" t="s">
        <v>193</v>
      </c>
      <c r="X2" s="103" t="s">
        <v>261</v>
      </c>
      <c r="Y2" s="103" t="s">
        <v>267</v>
      </c>
      <c r="Z2" s="103" t="s">
        <v>273</v>
      </c>
      <c r="AB2" s="141" t="str">
        <f>$Z$2</f>
        <v>2021-22</v>
      </c>
      <c r="AC2" s="141"/>
      <c r="AD2" s="141"/>
      <c r="AE2" s="141"/>
      <c r="AF2" s="141"/>
    </row>
    <row r="3" spans="1:32" ht="15" customHeight="1" x14ac:dyDescent="0.25">
      <c r="A3" s="58" t="s">
        <v>272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132</v>
      </c>
      <c r="Y3" s="105" t="s">
        <v>217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10.25 Karoonda East Murray, South Australia,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844</v>
      </c>
      <c r="W4" s="108">
        <v>820</v>
      </c>
      <c r="X4" s="108">
        <v>867</v>
      </c>
      <c r="Y4" s="108">
        <v>834</v>
      </c>
      <c r="Z4" s="108">
        <v>833</v>
      </c>
      <c r="AB4" s="109" t="str">
        <f>TEXT(Z4,"###,###")</f>
        <v>833</v>
      </c>
      <c r="AD4" s="110">
        <f>Z4/Y4-1</f>
        <v>-1.1990407673860837E-3</v>
      </c>
      <c r="AF4" s="110">
        <f>Z4/V4-1</f>
        <v>-1.3033175355450233E-2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459</v>
      </c>
      <c r="W5" s="108">
        <v>426</v>
      </c>
      <c r="X5" s="108">
        <v>457</v>
      </c>
      <c r="Y5" s="108">
        <v>447</v>
      </c>
      <c r="Z5" s="108">
        <v>457</v>
      </c>
      <c r="AB5" s="109" t="str">
        <f>TEXT(Z5,"###,###")</f>
        <v>457</v>
      </c>
      <c r="AD5" s="110">
        <f t="shared" ref="AD5:AD9" si="0">Z5/Y5-1</f>
        <v>2.2371364653243742E-2</v>
      </c>
      <c r="AF5" s="110">
        <f t="shared" ref="AF5:AF9" si="1">Z5/V5-1</f>
        <v>-4.3572984749454813E-3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388</v>
      </c>
      <c r="W6" s="108">
        <v>393</v>
      </c>
      <c r="X6" s="108">
        <v>405</v>
      </c>
      <c r="Y6" s="108">
        <v>387</v>
      </c>
      <c r="Z6" s="108">
        <v>372</v>
      </c>
      <c r="AB6" s="109" t="str">
        <f>TEXT(Z6,"###,###")</f>
        <v>372</v>
      </c>
      <c r="AD6" s="110">
        <f t="shared" si="0"/>
        <v>-3.8759689922480578E-2</v>
      </c>
      <c r="AF6" s="110">
        <f t="shared" si="1"/>
        <v>-4.123711340206182E-2</v>
      </c>
    </row>
    <row r="7" spans="1:32" ht="16.5" customHeight="1" thickBot="1" x14ac:dyDescent="0.3">
      <c r="A7" s="61" t="str">
        <f>"QUICK STATS for "&amp;Z2&amp;" *"</f>
        <v>QUICK STATS for 2021-22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534</v>
      </c>
      <c r="W7" s="108">
        <v>520</v>
      </c>
      <c r="X7" s="108">
        <v>542</v>
      </c>
      <c r="Y7" s="108">
        <v>537</v>
      </c>
      <c r="Z7" s="108">
        <v>529</v>
      </c>
      <c r="AB7" s="109" t="str">
        <f>TEXT(Z7,"###,###")</f>
        <v>529</v>
      </c>
      <c r="AD7" s="110">
        <f t="shared" si="0"/>
        <v>-1.4897579143389184E-2</v>
      </c>
      <c r="AF7" s="110">
        <f t="shared" si="1"/>
        <v>-9.3632958801498356E-3</v>
      </c>
    </row>
    <row r="8" spans="1:32" ht="17.25" customHeight="1" x14ac:dyDescent="0.25">
      <c r="A8" s="62" t="s">
        <v>12</v>
      </c>
      <c r="B8" s="63"/>
      <c r="C8" s="29"/>
      <c r="D8" s="64" t="str">
        <f>AB4</f>
        <v>833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529</v>
      </c>
      <c r="P8" s="65"/>
      <c r="S8" s="107" t="s">
        <v>83</v>
      </c>
      <c r="T8" s="108"/>
      <c r="U8" s="108"/>
      <c r="V8" s="108">
        <v>22094.39</v>
      </c>
      <c r="W8" s="108">
        <v>19330</v>
      </c>
      <c r="X8" s="108">
        <v>15509.01</v>
      </c>
      <c r="Y8" s="108">
        <v>23097</v>
      </c>
      <c r="Z8" s="108">
        <v>18050.669999999998</v>
      </c>
      <c r="AB8" s="109" t="str">
        <f>TEXT(Z8,"$###,###")</f>
        <v>$18,051</v>
      </c>
      <c r="AD8" s="110">
        <f t="shared" si="0"/>
        <v>-0.21848421872970525</v>
      </c>
      <c r="AF8" s="110">
        <f t="shared" si="1"/>
        <v>-0.18302021463366946</v>
      </c>
    </row>
    <row r="9" spans="1:32" x14ac:dyDescent="0.25">
      <c r="A9" s="30" t="s">
        <v>14</v>
      </c>
      <c r="B9" s="69"/>
      <c r="C9" s="70"/>
      <c r="D9" s="71">
        <f>AD104</f>
        <v>55.222088835534208</v>
      </c>
      <c r="E9" s="72" t="s">
        <v>84</v>
      </c>
      <c r="F9" s="24"/>
      <c r="G9" s="73" t="s">
        <v>81</v>
      </c>
      <c r="H9" s="70"/>
      <c r="I9" s="69"/>
      <c r="J9" s="70"/>
      <c r="K9" s="69"/>
      <c r="L9" s="69"/>
      <c r="M9" s="74"/>
      <c r="N9" s="70"/>
      <c r="O9" s="71">
        <f>AD127</f>
        <v>57.277882797731571</v>
      </c>
      <c r="P9" s="72" t="s">
        <v>84</v>
      </c>
      <c r="S9" s="107" t="s">
        <v>7</v>
      </c>
      <c r="T9" s="108"/>
      <c r="U9" s="108"/>
      <c r="V9" s="108">
        <v>18995173</v>
      </c>
      <c r="W9" s="108">
        <v>13915657</v>
      </c>
      <c r="X9" s="108">
        <v>13830730</v>
      </c>
      <c r="Y9" s="108">
        <v>18906211</v>
      </c>
      <c r="Z9" s="108">
        <v>19386889</v>
      </c>
      <c r="AB9" s="109" t="str">
        <f>TEXT(Z9/1000000,"$#,###.0")&amp;" mil"</f>
        <v>$19.4 mil</v>
      </c>
      <c r="AD9" s="110">
        <f t="shared" si="0"/>
        <v>2.542434335467858E-2</v>
      </c>
      <c r="AF9" s="110">
        <f t="shared" si="1"/>
        <v>2.0621870619446314E-2</v>
      </c>
    </row>
    <row r="10" spans="1:32" x14ac:dyDescent="0.25">
      <c r="A10" s="30" t="s">
        <v>17</v>
      </c>
      <c r="B10" s="69"/>
      <c r="C10" s="70"/>
      <c r="D10" s="71">
        <f>AD105</f>
        <v>14.045618247298918</v>
      </c>
      <c r="E10" s="72" t="s">
        <v>84</v>
      </c>
      <c r="F10" s="24"/>
      <c r="G10" s="73" t="s">
        <v>82</v>
      </c>
      <c r="H10" s="70"/>
      <c r="I10" s="69"/>
      <c r="J10" s="70"/>
      <c r="K10" s="69"/>
      <c r="L10" s="69"/>
      <c r="M10" s="74"/>
      <c r="N10" s="70"/>
      <c r="O10" s="71">
        <f>AD128</f>
        <v>42.722117202268436</v>
      </c>
      <c r="P10" s="72" t="s">
        <v>84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85</v>
      </c>
      <c r="H11" s="77"/>
      <c r="I11" s="78"/>
      <c r="J11" s="78"/>
      <c r="K11" s="78"/>
      <c r="L11" s="78"/>
      <c r="M11" s="69"/>
      <c r="N11" s="70"/>
      <c r="O11" s="71">
        <f>T130</f>
        <v>49.905482041587902</v>
      </c>
      <c r="P11" s="72" t="s">
        <v>84</v>
      </c>
      <c r="S11" s="107" t="s">
        <v>29</v>
      </c>
      <c r="T11" s="112"/>
      <c r="U11" s="112"/>
      <c r="V11" s="112">
        <v>567</v>
      </c>
      <c r="W11" s="112">
        <v>553</v>
      </c>
      <c r="X11" s="112">
        <v>583</v>
      </c>
      <c r="Y11" s="112">
        <v>560</v>
      </c>
      <c r="Z11" s="112">
        <v>568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36.672967863894144</v>
      </c>
      <c r="P12" s="72" t="s">
        <v>84</v>
      </c>
      <c r="S12" s="107" t="s">
        <v>30</v>
      </c>
      <c r="T12" s="112"/>
      <c r="U12" s="112"/>
      <c r="V12" s="112">
        <v>278</v>
      </c>
      <c r="W12" s="112">
        <v>267</v>
      </c>
      <c r="X12" s="112">
        <v>287</v>
      </c>
      <c r="Y12" s="112">
        <v>274</v>
      </c>
      <c r="Z12" s="112">
        <v>263</v>
      </c>
    </row>
    <row r="13" spans="1:32" ht="15" customHeight="1" x14ac:dyDescent="0.25">
      <c r="A13" s="30" t="s">
        <v>19</v>
      </c>
      <c r="B13" s="70"/>
      <c r="C13" s="70"/>
      <c r="D13" s="71">
        <f>AD108</f>
        <v>18.487394957983195</v>
      </c>
      <c r="E13" s="72" t="s">
        <v>84</v>
      </c>
      <c r="F13" s="24"/>
      <c r="G13" s="142" t="s">
        <v>265</v>
      </c>
      <c r="H13" s="143"/>
      <c r="I13" s="143"/>
      <c r="J13" s="143"/>
      <c r="K13" s="143"/>
      <c r="L13" s="143"/>
      <c r="M13" s="79"/>
      <c r="N13" s="70"/>
      <c r="O13" s="71">
        <f>T132</f>
        <v>13.42155009451796</v>
      </c>
      <c r="P13" s="72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16.446578631452581</v>
      </c>
      <c r="E14" s="72" t="s">
        <v>84</v>
      </c>
      <c r="F14" s="24"/>
      <c r="G14" s="76" t="s">
        <v>94</v>
      </c>
      <c r="H14" s="69"/>
      <c r="I14" s="69"/>
      <c r="J14" s="69"/>
      <c r="K14" s="75"/>
      <c r="L14" s="70"/>
      <c r="M14" s="69"/>
      <c r="N14" s="70"/>
      <c r="O14" s="75" t="str">
        <f>AB118</f>
        <v>47.6</v>
      </c>
      <c r="P14" s="72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15.606242496998798</v>
      </c>
      <c r="E15" s="72" t="s">
        <v>84</v>
      </c>
      <c r="F15" s="24"/>
      <c r="G15" s="33" t="s">
        <v>259</v>
      </c>
      <c r="H15" s="70"/>
      <c r="I15" s="70"/>
      <c r="J15" s="70"/>
      <c r="K15" s="80"/>
      <c r="L15" s="70"/>
      <c r="M15" s="70"/>
      <c r="N15" s="70"/>
      <c r="O15" s="71">
        <f>AB38</f>
        <v>19.54459203036053</v>
      </c>
      <c r="P15" s="72" t="s">
        <v>84</v>
      </c>
      <c r="S15" s="115" t="s">
        <v>60</v>
      </c>
      <c r="T15" s="115"/>
      <c r="U15" s="116"/>
      <c r="V15" s="116">
        <v>215</v>
      </c>
      <c r="W15" s="116">
        <v>240</v>
      </c>
      <c r="X15" s="116">
        <v>276</v>
      </c>
      <c r="Y15" s="112">
        <v>265</v>
      </c>
      <c r="Z15" s="112">
        <v>274</v>
      </c>
      <c r="AB15" s="117">
        <f t="shared" ref="AB15:AB34" si="2">IF(Z15="np",0,Z15/$Z$34)</f>
        <v>0.33012048192771082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18.727490996398561</v>
      </c>
      <c r="E16" s="83" t="s">
        <v>84</v>
      </c>
      <c r="F16" s="24"/>
      <c r="G16" s="84" t="s">
        <v>260</v>
      </c>
      <c r="H16" s="35"/>
      <c r="I16" s="35"/>
      <c r="J16" s="35"/>
      <c r="K16" s="36"/>
      <c r="L16" s="35"/>
      <c r="M16" s="35"/>
      <c r="N16" s="35"/>
      <c r="O16" s="82">
        <f>AB37</f>
        <v>80.455407969639467</v>
      </c>
      <c r="P16" s="37" t="s">
        <v>84</v>
      </c>
      <c r="S16" s="115" t="s">
        <v>61</v>
      </c>
      <c r="T16" s="115"/>
      <c r="U16" s="116"/>
      <c r="V16" s="116">
        <v>9</v>
      </c>
      <c r="W16" s="116">
        <v>0</v>
      </c>
      <c r="X16" s="116">
        <v>8</v>
      </c>
      <c r="Y16" s="112">
        <v>3</v>
      </c>
      <c r="Z16" s="112">
        <v>3</v>
      </c>
      <c r="AB16" s="117">
        <f t="shared" si="2"/>
        <v>3.6144578313253013E-3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36</v>
      </c>
      <c r="W17" s="116">
        <v>15</v>
      </c>
      <c r="X17" s="116">
        <v>17</v>
      </c>
      <c r="Y17" s="112">
        <v>20</v>
      </c>
      <c r="Z17" s="112">
        <v>26</v>
      </c>
      <c r="AB17" s="117">
        <f t="shared" si="2"/>
        <v>3.1325301204819279E-2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268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63</v>
      </c>
      <c r="T18" s="115"/>
      <c r="U18" s="116"/>
      <c r="V18" s="116">
        <v>0</v>
      </c>
      <c r="W18" s="116">
        <v>0</v>
      </c>
      <c r="X18" s="116">
        <v>0</v>
      </c>
      <c r="Y18" s="112">
        <v>1</v>
      </c>
      <c r="Z18" s="112">
        <v>0</v>
      </c>
      <c r="AB18" s="117">
        <f t="shared" si="2"/>
        <v>0</v>
      </c>
    </row>
    <row r="19" spans="1:28" x14ac:dyDescent="0.25">
      <c r="A19" s="61" t="str">
        <f>$S$1&amp;" ("&amp;$V$2&amp;" to "&amp;$Z$2&amp;")"</f>
        <v>Karoonda East Murray (2017-18 to 2021-22)</v>
      </c>
      <c r="B19" s="61"/>
      <c r="C19" s="61"/>
      <c r="D19" s="61"/>
      <c r="E19" s="61"/>
      <c r="F19" s="61"/>
      <c r="G19" s="61" t="str">
        <f>$S$1&amp;" ("&amp;$V$2&amp;" to "&amp;$Z$2&amp;")"</f>
        <v>Karoonda East Murray (2017-18 to 2021-22)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64</v>
      </c>
      <c r="T19" s="115"/>
      <c r="U19" s="116"/>
      <c r="V19" s="116">
        <v>19</v>
      </c>
      <c r="W19" s="116">
        <v>18</v>
      </c>
      <c r="X19" s="116">
        <v>18</v>
      </c>
      <c r="Y19" s="112">
        <v>22</v>
      </c>
      <c r="Z19" s="112">
        <v>17</v>
      </c>
      <c r="AB19" s="117">
        <f t="shared" si="2"/>
        <v>2.0481927710843374E-2</v>
      </c>
    </row>
    <row r="20" spans="1:28" x14ac:dyDescent="0.25">
      <c r="S20" s="115" t="s">
        <v>65</v>
      </c>
      <c r="T20" s="115"/>
      <c r="U20" s="116"/>
      <c r="V20" s="116">
        <v>24</v>
      </c>
      <c r="W20" s="116">
        <v>26</v>
      </c>
      <c r="X20" s="116">
        <v>14</v>
      </c>
      <c r="Y20" s="112">
        <v>17</v>
      </c>
      <c r="Z20" s="112">
        <v>16</v>
      </c>
      <c r="AB20" s="117">
        <f t="shared" si="2"/>
        <v>1.9277108433734941E-2</v>
      </c>
    </row>
    <row r="21" spans="1:28" x14ac:dyDescent="0.25">
      <c r="S21" s="115" t="s">
        <v>66</v>
      </c>
      <c r="T21" s="115"/>
      <c r="U21" s="116"/>
      <c r="V21" s="116">
        <v>29</v>
      </c>
      <c r="W21" s="116">
        <v>35</v>
      </c>
      <c r="X21" s="116">
        <v>37</v>
      </c>
      <c r="Y21" s="112">
        <v>35</v>
      </c>
      <c r="Z21" s="112">
        <v>34</v>
      </c>
      <c r="AB21" s="117">
        <f t="shared" si="2"/>
        <v>4.0963855421686748E-2</v>
      </c>
    </row>
    <row r="22" spans="1:28" x14ac:dyDescent="0.25">
      <c r="S22" s="115" t="s">
        <v>67</v>
      </c>
      <c r="T22" s="115"/>
      <c r="U22" s="116"/>
      <c r="V22" s="116">
        <v>16</v>
      </c>
      <c r="W22" s="116">
        <v>15</v>
      </c>
      <c r="X22" s="116">
        <v>17</v>
      </c>
      <c r="Y22" s="112">
        <v>13</v>
      </c>
      <c r="Z22" s="112">
        <v>17</v>
      </c>
      <c r="AB22" s="117">
        <f t="shared" si="2"/>
        <v>2.0481927710843374E-2</v>
      </c>
    </row>
    <row r="23" spans="1:28" x14ac:dyDescent="0.25">
      <c r="S23" s="115" t="s">
        <v>68</v>
      </c>
      <c r="T23" s="115"/>
      <c r="U23" s="116"/>
      <c r="V23" s="116">
        <v>48</v>
      </c>
      <c r="W23" s="116">
        <v>48</v>
      </c>
      <c r="X23" s="116">
        <v>46</v>
      </c>
      <c r="Y23" s="112">
        <v>49</v>
      </c>
      <c r="Z23" s="112">
        <v>43</v>
      </c>
      <c r="AB23" s="117">
        <f t="shared" si="2"/>
        <v>5.1807228915662654E-2</v>
      </c>
    </row>
    <row r="24" spans="1:28" x14ac:dyDescent="0.25">
      <c r="S24" s="115" t="s">
        <v>69</v>
      </c>
      <c r="T24" s="115"/>
      <c r="U24" s="116"/>
      <c r="V24" s="116">
        <v>0</v>
      </c>
      <c r="W24" s="116">
        <v>0</v>
      </c>
      <c r="X24" s="116">
        <v>0</v>
      </c>
      <c r="Y24" s="112">
        <v>0</v>
      </c>
      <c r="Z24" s="112">
        <v>3</v>
      </c>
      <c r="AB24" s="117">
        <f t="shared" si="2"/>
        <v>3.6144578313253013E-3</v>
      </c>
    </row>
    <row r="25" spans="1:28" x14ac:dyDescent="0.25">
      <c r="S25" s="115" t="s">
        <v>70</v>
      </c>
      <c r="T25" s="115"/>
      <c r="U25" s="116"/>
      <c r="V25" s="116">
        <v>8</v>
      </c>
      <c r="W25" s="116">
        <v>6</v>
      </c>
      <c r="X25" s="116">
        <v>5</v>
      </c>
      <c r="Y25" s="112">
        <v>5</v>
      </c>
      <c r="Z25" s="112">
        <v>8</v>
      </c>
      <c r="AB25" s="117">
        <f t="shared" si="2"/>
        <v>9.6385542168674707E-3</v>
      </c>
    </row>
    <row r="26" spans="1:28" x14ac:dyDescent="0.25">
      <c r="S26" s="115" t="s">
        <v>71</v>
      </c>
      <c r="T26" s="115"/>
      <c r="U26" s="116"/>
      <c r="V26" s="116">
        <v>5</v>
      </c>
      <c r="W26" s="116">
        <v>11</v>
      </c>
      <c r="X26" s="116">
        <v>9</v>
      </c>
      <c r="Y26" s="112">
        <v>8</v>
      </c>
      <c r="Z26" s="112">
        <v>13</v>
      </c>
      <c r="AB26" s="117">
        <f t="shared" si="2"/>
        <v>1.566265060240964E-2</v>
      </c>
    </row>
    <row r="27" spans="1:28" x14ac:dyDescent="0.25">
      <c r="S27" s="115" t="s">
        <v>72</v>
      </c>
      <c r="T27" s="115"/>
      <c r="U27" s="116"/>
      <c r="V27" s="116">
        <v>13</v>
      </c>
      <c r="W27" s="116">
        <v>18</v>
      </c>
      <c r="X27" s="116">
        <v>20</v>
      </c>
      <c r="Y27" s="112">
        <v>15</v>
      </c>
      <c r="Z27" s="112">
        <v>11</v>
      </c>
      <c r="AB27" s="117">
        <f t="shared" si="2"/>
        <v>1.3253012048192771E-2</v>
      </c>
    </row>
    <row r="28" spans="1:28" x14ac:dyDescent="0.25">
      <c r="S28" s="115" t="s">
        <v>73</v>
      </c>
      <c r="T28" s="115"/>
      <c r="U28" s="116"/>
      <c r="V28" s="116">
        <v>46</v>
      </c>
      <c r="W28" s="116">
        <v>42</v>
      </c>
      <c r="X28" s="116">
        <v>41</v>
      </c>
      <c r="Y28" s="112">
        <v>48</v>
      </c>
      <c r="Z28" s="112">
        <v>55</v>
      </c>
      <c r="AB28" s="117">
        <f t="shared" si="2"/>
        <v>6.6265060240963861E-2</v>
      </c>
    </row>
    <row r="29" spans="1:28" x14ac:dyDescent="0.25">
      <c r="S29" s="115" t="s">
        <v>74</v>
      </c>
      <c r="T29" s="115"/>
      <c r="U29" s="116"/>
      <c r="V29" s="116">
        <v>37</v>
      </c>
      <c r="W29" s="116">
        <v>38</v>
      </c>
      <c r="X29" s="116">
        <v>37</v>
      </c>
      <c r="Y29" s="112">
        <v>25</v>
      </c>
      <c r="Z29" s="112">
        <v>26</v>
      </c>
      <c r="AB29" s="117">
        <f t="shared" si="2"/>
        <v>3.1325301204819279E-2</v>
      </c>
    </row>
    <row r="30" spans="1:28" x14ac:dyDescent="0.25">
      <c r="S30" s="115" t="s">
        <v>75</v>
      </c>
      <c r="T30" s="115"/>
      <c r="U30" s="116"/>
      <c r="V30" s="116">
        <v>46</v>
      </c>
      <c r="W30" s="116">
        <v>40</v>
      </c>
      <c r="X30" s="116">
        <v>40</v>
      </c>
      <c r="Y30" s="112">
        <v>39</v>
      </c>
      <c r="Z30" s="112">
        <v>40</v>
      </c>
      <c r="AB30" s="117">
        <f t="shared" si="2"/>
        <v>4.8192771084337352E-2</v>
      </c>
    </row>
    <row r="31" spans="1:28" x14ac:dyDescent="0.25">
      <c r="S31" s="115" t="s">
        <v>76</v>
      </c>
      <c r="T31" s="115"/>
      <c r="U31" s="116"/>
      <c r="V31" s="116">
        <v>60</v>
      </c>
      <c r="W31" s="116">
        <v>62</v>
      </c>
      <c r="X31" s="116">
        <v>64</v>
      </c>
      <c r="Y31" s="112">
        <v>66</v>
      </c>
      <c r="Z31" s="112">
        <v>64</v>
      </c>
      <c r="AB31" s="117">
        <f t="shared" si="2"/>
        <v>7.7108433734939766E-2</v>
      </c>
    </row>
    <row r="32" spans="1:28" ht="15.75" customHeight="1" x14ac:dyDescent="0.25">
      <c r="A32" s="61" t="str">
        <f>"Distribution of jobs per industry "&amp;"("&amp;Z2&amp;") *"</f>
        <v>Distribution of jobs per industry (2021-22)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77</v>
      </c>
      <c r="T32" s="115"/>
      <c r="U32" s="116"/>
      <c r="V32" s="116">
        <v>6</v>
      </c>
      <c r="W32" s="116">
        <v>6</v>
      </c>
      <c r="X32" s="116">
        <v>6</v>
      </c>
      <c r="Y32" s="112">
        <v>6</v>
      </c>
      <c r="Z32" s="112">
        <v>8</v>
      </c>
      <c r="AB32" s="117">
        <f t="shared" si="2"/>
        <v>9.6385542168674707E-3</v>
      </c>
    </row>
    <row r="33" spans="19:32" x14ac:dyDescent="0.25">
      <c r="S33" s="115" t="s">
        <v>78</v>
      </c>
      <c r="T33" s="115"/>
      <c r="U33" s="116"/>
      <c r="V33" s="116">
        <v>27</v>
      </c>
      <c r="W33" s="116">
        <v>33</v>
      </c>
      <c r="X33" s="116">
        <v>32</v>
      </c>
      <c r="Y33" s="112">
        <v>25</v>
      </c>
      <c r="Z33" s="112">
        <v>28</v>
      </c>
      <c r="AB33" s="117">
        <f t="shared" si="2"/>
        <v>3.3734939759036145E-2</v>
      </c>
    </row>
    <row r="34" spans="19:32" x14ac:dyDescent="0.25">
      <c r="S34" s="118" t="s">
        <v>53</v>
      </c>
      <c r="T34" s="118"/>
      <c r="U34" s="119"/>
      <c r="V34" s="119">
        <v>844</v>
      </c>
      <c r="W34" s="119">
        <v>825</v>
      </c>
      <c r="X34" s="119">
        <v>868</v>
      </c>
      <c r="Y34" s="120">
        <v>834</v>
      </c>
      <c r="Z34" s="120">
        <v>830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453</v>
      </c>
      <c r="W37" s="112">
        <v>437</v>
      </c>
      <c r="X37" s="112">
        <v>454</v>
      </c>
      <c r="Y37" s="112">
        <v>434</v>
      </c>
      <c r="Z37" s="112">
        <v>424</v>
      </c>
      <c r="AB37" s="132">
        <f>Z37/Z40*100</f>
        <v>80.455407969639467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83</v>
      </c>
      <c r="W38" s="112">
        <v>84</v>
      </c>
      <c r="X38" s="112">
        <v>89</v>
      </c>
      <c r="Y38" s="112">
        <v>99</v>
      </c>
      <c r="Z38" s="112">
        <v>103</v>
      </c>
      <c r="AB38" s="132">
        <f>Z38/Z40*100</f>
        <v>19.54459203036053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536</v>
      </c>
      <c r="W40" s="112">
        <v>521</v>
      </c>
      <c r="X40" s="112">
        <v>543</v>
      </c>
      <c r="Y40" s="112">
        <v>533</v>
      </c>
      <c r="Z40" s="112">
        <v>527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0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14</v>
      </c>
      <c r="W45" s="112">
        <v>18</v>
      </c>
      <c r="X45" s="112">
        <v>17</v>
      </c>
      <c r="Y45" s="112">
        <v>15</v>
      </c>
      <c r="Z45" s="112">
        <v>9</v>
      </c>
    </row>
    <row r="46" spans="19:32" x14ac:dyDescent="0.25">
      <c r="S46" s="115" t="s">
        <v>38</v>
      </c>
      <c r="T46" s="115"/>
      <c r="U46" s="112"/>
      <c r="V46" s="112">
        <v>33</v>
      </c>
      <c r="W46" s="112">
        <v>27</v>
      </c>
      <c r="X46" s="112">
        <v>21</v>
      </c>
      <c r="Y46" s="112">
        <v>33</v>
      </c>
      <c r="Z46" s="112">
        <v>59</v>
      </c>
    </row>
    <row r="47" spans="19:32" x14ac:dyDescent="0.25">
      <c r="S47" s="115" t="s">
        <v>39</v>
      </c>
      <c r="T47" s="115"/>
      <c r="U47" s="112"/>
      <c r="V47" s="112">
        <v>21</v>
      </c>
      <c r="W47" s="112">
        <v>39</v>
      </c>
      <c r="X47" s="112">
        <v>59</v>
      </c>
      <c r="Y47" s="112">
        <v>44</v>
      </c>
      <c r="Z47" s="112">
        <v>30</v>
      </c>
    </row>
    <row r="48" spans="19:32" x14ac:dyDescent="0.25">
      <c r="S48" s="115" t="s">
        <v>40</v>
      </c>
      <c r="T48" s="115"/>
      <c r="U48" s="112"/>
      <c r="V48" s="112">
        <v>40</v>
      </c>
      <c r="W48" s="112">
        <v>38</v>
      </c>
      <c r="X48" s="112">
        <v>54</v>
      </c>
      <c r="Y48" s="112">
        <v>44</v>
      </c>
      <c r="Z48" s="112">
        <v>32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25</v>
      </c>
      <c r="W49" s="112">
        <v>27</v>
      </c>
      <c r="X49" s="112">
        <v>28</v>
      </c>
      <c r="Y49" s="112">
        <v>31</v>
      </c>
      <c r="Z49" s="112">
        <v>45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Karoonda East Murray (2021-22)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18</v>
      </c>
      <c r="W50" s="112">
        <v>21</v>
      </c>
      <c r="X50" s="112">
        <v>24</v>
      </c>
      <c r="Y50" s="112">
        <v>25</v>
      </c>
      <c r="Z50" s="112">
        <v>21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57</v>
      </c>
      <c r="W51" s="112">
        <v>36</v>
      </c>
      <c r="X51" s="112">
        <v>38</v>
      </c>
      <c r="Y51" s="112">
        <v>35</v>
      </c>
      <c r="Z51" s="112">
        <v>30</v>
      </c>
    </row>
    <row r="52" spans="1:26" ht="15" customHeight="1" x14ac:dyDescent="0.25">
      <c r="S52" s="115" t="s">
        <v>44</v>
      </c>
      <c r="T52" s="115"/>
      <c r="U52" s="112"/>
      <c r="V52" s="112">
        <v>60</v>
      </c>
      <c r="W52" s="112">
        <v>35</v>
      </c>
      <c r="X52" s="112">
        <v>26</v>
      </c>
      <c r="Y52" s="112">
        <v>40</v>
      </c>
      <c r="Z52" s="112">
        <v>48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39</v>
      </c>
      <c r="W53" s="112">
        <v>44</v>
      </c>
      <c r="X53" s="112">
        <v>49</v>
      </c>
      <c r="Y53" s="112">
        <v>43</v>
      </c>
      <c r="Z53" s="112">
        <v>36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52</v>
      </c>
      <c r="W54" s="112">
        <v>43</v>
      </c>
      <c r="X54" s="112">
        <v>34</v>
      </c>
      <c r="Y54" s="112">
        <v>26</v>
      </c>
      <c r="Z54" s="112">
        <v>35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43</v>
      </c>
      <c r="W55" s="112">
        <v>51</v>
      </c>
      <c r="X55" s="112">
        <v>54</v>
      </c>
      <c r="Y55" s="112">
        <v>57</v>
      </c>
      <c r="Z55" s="112">
        <v>44</v>
      </c>
    </row>
    <row r="56" spans="1:26" ht="15" customHeight="1" x14ac:dyDescent="0.25">
      <c r="S56" s="115" t="s">
        <v>48</v>
      </c>
      <c r="T56" s="115"/>
      <c r="U56" s="112"/>
      <c r="V56" s="112">
        <v>26</v>
      </c>
      <c r="W56" s="112">
        <v>23</v>
      </c>
      <c r="X56" s="112">
        <v>20</v>
      </c>
      <c r="Y56" s="112">
        <v>19</v>
      </c>
      <c r="Z56" s="112">
        <v>29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17</v>
      </c>
      <c r="W57" s="112">
        <v>15</v>
      </c>
      <c r="X57" s="112">
        <v>15</v>
      </c>
      <c r="Y57" s="112">
        <v>20</v>
      </c>
      <c r="Z57" s="112">
        <v>23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7</v>
      </c>
      <c r="W58" s="112">
        <v>6</v>
      </c>
      <c r="X58" s="112">
        <v>8</v>
      </c>
      <c r="Y58" s="112">
        <v>12</v>
      </c>
      <c r="Z58" s="112">
        <v>14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0</v>
      </c>
      <c r="Y59" s="112">
        <v>2</v>
      </c>
      <c r="Z59" s="112">
        <v>0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1</v>
      </c>
      <c r="Z60" s="112">
        <v>0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461</v>
      </c>
      <c r="W61" s="112">
        <v>429</v>
      </c>
      <c r="X61" s="112">
        <v>457</v>
      </c>
      <c r="Y61" s="112">
        <v>447</v>
      </c>
      <c r="Z61" s="112">
        <v>459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0</v>
      </c>
      <c r="Z63" s="112">
        <v>0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11</v>
      </c>
      <c r="W64" s="112">
        <v>12</v>
      </c>
      <c r="X64" s="112">
        <v>6</v>
      </c>
      <c r="Y64" s="112">
        <v>11</v>
      </c>
      <c r="Z64" s="112">
        <v>13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Karoonda East Murray (2021-22)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31</v>
      </c>
      <c r="W65" s="112">
        <v>24</v>
      </c>
      <c r="X65" s="112">
        <v>38</v>
      </c>
      <c r="Y65" s="112">
        <v>30</v>
      </c>
      <c r="Z65" s="112">
        <v>30</v>
      </c>
    </row>
    <row r="66" spans="1:26" x14ac:dyDescent="0.25">
      <c r="S66" s="115" t="s">
        <v>39</v>
      </c>
      <c r="T66" s="115"/>
      <c r="U66" s="112"/>
      <c r="V66" s="112">
        <v>24</v>
      </c>
      <c r="W66" s="112">
        <v>38</v>
      </c>
      <c r="X66" s="112">
        <v>42</v>
      </c>
      <c r="Y66" s="112">
        <v>46</v>
      </c>
      <c r="Z66" s="112">
        <v>37</v>
      </c>
    </row>
    <row r="67" spans="1:26" x14ac:dyDescent="0.25">
      <c r="S67" s="115" t="s">
        <v>40</v>
      </c>
      <c r="T67" s="115"/>
      <c r="U67" s="112"/>
      <c r="V67" s="112">
        <v>21</v>
      </c>
      <c r="W67" s="112">
        <v>28</v>
      </c>
      <c r="X67" s="112">
        <v>35</v>
      </c>
      <c r="Y67" s="112">
        <v>31</v>
      </c>
      <c r="Z67" s="112">
        <v>31</v>
      </c>
    </row>
    <row r="68" spans="1:26" x14ac:dyDescent="0.25">
      <c r="S68" s="115" t="s">
        <v>41</v>
      </c>
      <c r="T68" s="115"/>
      <c r="U68" s="112"/>
      <c r="V68" s="112">
        <v>18</v>
      </c>
      <c r="W68" s="112">
        <v>15</v>
      </c>
      <c r="X68" s="112">
        <v>22</v>
      </c>
      <c r="Y68" s="112">
        <v>19</v>
      </c>
      <c r="Z68" s="112">
        <v>25</v>
      </c>
    </row>
    <row r="69" spans="1:26" x14ac:dyDescent="0.25">
      <c r="S69" s="115" t="s">
        <v>42</v>
      </c>
      <c r="T69" s="115"/>
      <c r="U69" s="112"/>
      <c r="V69" s="112">
        <v>25</v>
      </c>
      <c r="W69" s="112">
        <v>14</v>
      </c>
      <c r="X69" s="112">
        <v>12</v>
      </c>
      <c r="Y69" s="112">
        <v>14</v>
      </c>
      <c r="Z69" s="112">
        <v>19</v>
      </c>
    </row>
    <row r="70" spans="1:26" x14ac:dyDescent="0.25">
      <c r="S70" s="115" t="s">
        <v>43</v>
      </c>
      <c r="T70" s="115"/>
      <c r="U70" s="112"/>
      <c r="V70" s="112">
        <v>52</v>
      </c>
      <c r="W70" s="112">
        <v>52</v>
      </c>
      <c r="X70" s="112">
        <v>44</v>
      </c>
      <c r="Y70" s="112">
        <v>34</v>
      </c>
      <c r="Z70" s="112">
        <v>30</v>
      </c>
    </row>
    <row r="71" spans="1:26" x14ac:dyDescent="0.25">
      <c r="S71" s="115" t="s">
        <v>44</v>
      </c>
      <c r="T71" s="115"/>
      <c r="U71" s="112"/>
      <c r="V71" s="112">
        <v>54</v>
      </c>
      <c r="W71" s="112">
        <v>44</v>
      </c>
      <c r="X71" s="112">
        <v>51</v>
      </c>
      <c r="Y71" s="112">
        <v>36</v>
      </c>
      <c r="Z71" s="112">
        <v>37</v>
      </c>
    </row>
    <row r="72" spans="1:26" x14ac:dyDescent="0.25">
      <c r="S72" s="115" t="s">
        <v>45</v>
      </c>
      <c r="T72" s="115"/>
      <c r="U72" s="112"/>
      <c r="V72" s="112">
        <v>37</v>
      </c>
      <c r="W72" s="112">
        <v>48</v>
      </c>
      <c r="X72" s="112">
        <v>44</v>
      </c>
      <c r="Y72" s="112">
        <v>39</v>
      </c>
      <c r="Z72" s="112">
        <v>48</v>
      </c>
    </row>
    <row r="73" spans="1:26" x14ac:dyDescent="0.25">
      <c r="S73" s="115" t="s">
        <v>46</v>
      </c>
      <c r="T73" s="115"/>
      <c r="U73" s="112"/>
      <c r="V73" s="112">
        <v>28</v>
      </c>
      <c r="W73" s="112">
        <v>39</v>
      </c>
      <c r="X73" s="112">
        <v>32</v>
      </c>
      <c r="Y73" s="112">
        <v>42</v>
      </c>
      <c r="Z73" s="112">
        <v>38</v>
      </c>
    </row>
    <row r="74" spans="1:26" x14ac:dyDescent="0.25">
      <c r="S74" s="115" t="s">
        <v>47</v>
      </c>
      <c r="T74" s="115"/>
      <c r="U74" s="112"/>
      <c r="V74" s="112">
        <v>41</v>
      </c>
      <c r="W74" s="112">
        <v>36</v>
      </c>
      <c r="X74" s="112">
        <v>26</v>
      </c>
      <c r="Y74" s="112">
        <v>26</v>
      </c>
      <c r="Z74" s="112">
        <v>30</v>
      </c>
    </row>
    <row r="75" spans="1:26" x14ac:dyDescent="0.25">
      <c r="S75" s="115" t="s">
        <v>48</v>
      </c>
      <c r="T75" s="115"/>
      <c r="U75" s="112"/>
      <c r="V75" s="112">
        <v>26</v>
      </c>
      <c r="W75" s="112">
        <v>30</v>
      </c>
      <c r="X75" s="112">
        <v>42</v>
      </c>
      <c r="Y75" s="112">
        <v>33</v>
      </c>
      <c r="Z75" s="112">
        <v>22</v>
      </c>
    </row>
    <row r="76" spans="1:26" x14ac:dyDescent="0.25">
      <c r="S76" s="115" t="s">
        <v>49</v>
      </c>
      <c r="T76" s="115"/>
      <c r="U76" s="112"/>
      <c r="V76" s="112">
        <v>14</v>
      </c>
      <c r="W76" s="112">
        <v>16</v>
      </c>
      <c r="X76" s="112">
        <v>13</v>
      </c>
      <c r="Y76" s="112">
        <v>17</v>
      </c>
      <c r="Z76" s="112">
        <v>17</v>
      </c>
    </row>
    <row r="77" spans="1:26" x14ac:dyDescent="0.25">
      <c r="S77" s="115" t="s">
        <v>50</v>
      </c>
      <c r="T77" s="115"/>
      <c r="U77" s="112"/>
      <c r="V77" s="112">
        <v>6</v>
      </c>
      <c r="W77" s="112">
        <v>0</v>
      </c>
      <c r="X77" s="112">
        <v>6</v>
      </c>
      <c r="Y77" s="112">
        <v>5</v>
      </c>
      <c r="Z77" s="112">
        <v>7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4</v>
      </c>
      <c r="Y78" s="112">
        <v>2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5</v>
      </c>
      <c r="W79" s="112">
        <v>0</v>
      </c>
      <c r="X79" s="112">
        <v>0</v>
      </c>
      <c r="Y79" s="112">
        <v>2</v>
      </c>
      <c r="Z79" s="112">
        <v>4</v>
      </c>
    </row>
    <row r="80" spans="1:26" x14ac:dyDescent="0.25">
      <c r="S80" s="118" t="s">
        <v>53</v>
      </c>
      <c r="T80" s="118"/>
      <c r="U80" s="112"/>
      <c r="V80" s="112">
        <v>384</v>
      </c>
      <c r="W80" s="112">
        <v>397</v>
      </c>
      <c r="X80" s="112">
        <v>405</v>
      </c>
      <c r="Y80" s="112">
        <v>387</v>
      </c>
      <c r="Z80" s="112">
        <v>372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Karoonda East Murray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20</v>
      </c>
      <c r="W83" s="112">
        <v>18</v>
      </c>
      <c r="X83" s="112">
        <v>19</v>
      </c>
      <c r="Y83" s="112">
        <v>17</v>
      </c>
      <c r="Z83" s="112">
        <v>18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190</v>
      </c>
      <c r="G84" s="140"/>
      <c r="H84" s="48"/>
      <c r="I84" s="48"/>
      <c r="J84" s="48"/>
      <c r="K84" s="48"/>
      <c r="L84" s="140" t="s">
        <v>0</v>
      </c>
      <c r="M84" s="140"/>
      <c r="N84" s="140" t="s">
        <v>190</v>
      </c>
      <c r="O84" s="140"/>
      <c r="S84" s="115" t="s">
        <v>57</v>
      </c>
      <c r="T84" s="115"/>
      <c r="U84" s="112"/>
      <c r="V84" s="112">
        <v>12</v>
      </c>
      <c r="W84" s="112">
        <v>8</v>
      </c>
      <c r="X84" s="112">
        <v>13</v>
      </c>
      <c r="Y84" s="112">
        <v>10</v>
      </c>
      <c r="Z84" s="112">
        <v>8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2017-18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2017-18</v>
      </c>
      <c r="O85" s="140"/>
      <c r="S85" s="115" t="s">
        <v>185</v>
      </c>
      <c r="T85" s="115"/>
      <c r="U85" s="112"/>
      <c r="V85" s="112">
        <v>27</v>
      </c>
      <c r="W85" s="112">
        <v>29</v>
      </c>
      <c r="X85" s="112">
        <v>38</v>
      </c>
      <c r="Y85" s="112">
        <v>37</v>
      </c>
      <c r="Z85" s="112">
        <v>31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833</v>
      </c>
      <c r="D86" s="94">
        <f t="shared" ref="D86:D91" si="4">AD4</f>
        <v>-1.1990407673860837E-3</v>
      </c>
      <c r="E86" s="95">
        <f t="shared" ref="E86:E91" si="5">AD4</f>
        <v>-1.1990407673860837E-3</v>
      </c>
      <c r="F86" s="94">
        <f t="shared" ref="F86:F91" si="6">AF4</f>
        <v>-1.3033175355450233E-2</v>
      </c>
      <c r="G86" s="95">
        <f t="shared" ref="G86:G91" si="7">AF4</f>
        <v>-1.3033175355450233E-2</v>
      </c>
      <c r="H86" s="97"/>
      <c r="I86" s="97"/>
      <c r="J86" s="139" t="str">
        <f>'State data for spotlight'!J4</f>
        <v>1,514,413</v>
      </c>
      <c r="K86" s="139"/>
      <c r="L86" s="94">
        <f>'State data for spotlight'!L4</f>
        <v>9.9608707048718825E-2</v>
      </c>
      <c r="M86" s="95">
        <f>'State data for spotlight'!L4</f>
        <v>9.9608707048718825E-2</v>
      </c>
      <c r="N86" s="94">
        <f>'State data for spotlight'!N4</f>
        <v>0.18326365128713196</v>
      </c>
      <c r="O86" s="95">
        <f>'State data for spotlight'!N4</f>
        <v>0.18326365128713196</v>
      </c>
      <c r="S86" s="115" t="s">
        <v>186</v>
      </c>
      <c r="T86" s="115"/>
      <c r="U86" s="112"/>
      <c r="V86" s="112">
        <v>6</v>
      </c>
      <c r="W86" s="112">
        <v>5</v>
      </c>
      <c r="X86" s="112">
        <v>5</v>
      </c>
      <c r="Y86" s="112">
        <v>6</v>
      </c>
      <c r="Z86" s="112">
        <v>3</v>
      </c>
    </row>
    <row r="87" spans="1:30" ht="15" customHeight="1" x14ac:dyDescent="0.25">
      <c r="A87" s="96" t="s">
        <v>4</v>
      </c>
      <c r="B87" s="49"/>
      <c r="C87" s="97" t="str">
        <f t="shared" si="3"/>
        <v>457</v>
      </c>
      <c r="D87" s="94">
        <f t="shared" si="4"/>
        <v>2.2371364653243742E-2</v>
      </c>
      <c r="E87" s="95">
        <f t="shared" si="5"/>
        <v>2.2371364653243742E-2</v>
      </c>
      <c r="F87" s="94">
        <f t="shared" si="6"/>
        <v>-4.3572984749454813E-3</v>
      </c>
      <c r="G87" s="95">
        <f t="shared" si="7"/>
        <v>-4.3572984749454813E-3</v>
      </c>
      <c r="H87" s="97"/>
      <c r="I87" s="97"/>
      <c r="J87" s="139" t="str">
        <f>'State data for spotlight'!J5</f>
        <v>761,173</v>
      </c>
      <c r="K87" s="139"/>
      <c r="L87" s="94">
        <f>'State data for spotlight'!L5</f>
        <v>8.820771036521724E-2</v>
      </c>
      <c r="M87" s="95">
        <f>'State data for spotlight'!L5</f>
        <v>8.820771036521724E-2</v>
      </c>
      <c r="N87" s="94">
        <f>'State data for spotlight'!N5</f>
        <v>0.15461673464868042</v>
      </c>
      <c r="O87" s="95">
        <f>'State data for spotlight'!N5</f>
        <v>0.15461673464868042</v>
      </c>
      <c r="S87" s="115" t="s">
        <v>187</v>
      </c>
      <c r="T87" s="115"/>
      <c r="U87" s="112"/>
      <c r="V87" s="112">
        <v>5</v>
      </c>
      <c r="W87" s="112">
        <v>4</v>
      </c>
      <c r="X87" s="112">
        <v>0</v>
      </c>
      <c r="Y87" s="112">
        <v>0</v>
      </c>
      <c r="Z87" s="112">
        <v>0</v>
      </c>
    </row>
    <row r="88" spans="1:30" ht="15" customHeight="1" x14ac:dyDescent="0.25">
      <c r="A88" s="96" t="s">
        <v>5</v>
      </c>
      <c r="B88" s="49"/>
      <c r="C88" s="97" t="str">
        <f t="shared" si="3"/>
        <v>372</v>
      </c>
      <c r="D88" s="94">
        <f t="shared" si="4"/>
        <v>-3.8759689922480578E-2</v>
      </c>
      <c r="E88" s="95">
        <f t="shared" si="5"/>
        <v>-3.8759689922480578E-2</v>
      </c>
      <c r="F88" s="94">
        <f t="shared" si="6"/>
        <v>-4.123711340206182E-2</v>
      </c>
      <c r="G88" s="95">
        <f t="shared" si="7"/>
        <v>-4.123711340206182E-2</v>
      </c>
      <c r="H88" s="97"/>
      <c r="I88" s="97"/>
      <c r="J88" s="139" t="str">
        <f>'State data for spotlight'!J6</f>
        <v>752,279</v>
      </c>
      <c r="K88" s="139"/>
      <c r="L88" s="94">
        <f>'State data for spotlight'!L6</f>
        <v>0.11150035312508311</v>
      </c>
      <c r="M88" s="95">
        <f>'State data for spotlight'!L6</f>
        <v>0.11150035312508311</v>
      </c>
      <c r="N88" s="94">
        <f>'State data for spotlight'!N6</f>
        <v>0.212174288554841</v>
      </c>
      <c r="O88" s="95">
        <f>'State data for spotlight'!N6</f>
        <v>0.212174288554841</v>
      </c>
      <c r="S88" s="115" t="s">
        <v>188</v>
      </c>
      <c r="T88" s="115"/>
      <c r="U88" s="112"/>
      <c r="V88" s="112">
        <v>6</v>
      </c>
      <c r="W88" s="112">
        <v>5</v>
      </c>
      <c r="X88" s="112">
        <v>3</v>
      </c>
      <c r="Y88" s="112">
        <v>5</v>
      </c>
      <c r="Z88" s="112">
        <v>5</v>
      </c>
    </row>
    <row r="89" spans="1:30" ht="15" customHeight="1" x14ac:dyDescent="0.25">
      <c r="A89" s="49" t="s">
        <v>6</v>
      </c>
      <c r="B89" s="49"/>
      <c r="C89" s="97" t="str">
        <f t="shared" si="3"/>
        <v>529</v>
      </c>
      <c r="D89" s="94">
        <f t="shared" si="4"/>
        <v>-1.4897579143389184E-2</v>
      </c>
      <c r="E89" s="95">
        <f t="shared" si="5"/>
        <v>-1.4897579143389184E-2</v>
      </c>
      <c r="F89" s="94">
        <f t="shared" si="6"/>
        <v>-9.3632958801498356E-3</v>
      </c>
      <c r="G89" s="95">
        <f t="shared" si="7"/>
        <v>-9.3632958801498356E-3</v>
      </c>
      <c r="H89" s="97"/>
      <c r="I89" s="97"/>
      <c r="J89" s="139" t="str">
        <f>'State data for spotlight'!J7</f>
        <v>1,001,542</v>
      </c>
      <c r="K89" s="139"/>
      <c r="L89" s="94">
        <f>'State data for spotlight'!L7</f>
        <v>4.4621130813623067E-2</v>
      </c>
      <c r="M89" s="95">
        <f>'State data for spotlight'!L7</f>
        <v>4.4621130813623067E-2</v>
      </c>
      <c r="N89" s="94">
        <f>'State data for spotlight'!N7</f>
        <v>9.6689701842120446E-2</v>
      </c>
      <c r="O89" s="95">
        <f>'State data for spotlight'!N7</f>
        <v>9.6689701842120446E-2</v>
      </c>
      <c r="S89" s="115" t="s">
        <v>189</v>
      </c>
      <c r="T89" s="115"/>
      <c r="U89" s="112"/>
      <c r="V89" s="112">
        <v>20</v>
      </c>
      <c r="W89" s="112">
        <v>21</v>
      </c>
      <c r="X89" s="112">
        <v>24</v>
      </c>
      <c r="Y89" s="112">
        <v>21</v>
      </c>
      <c r="Z89" s="112">
        <v>18</v>
      </c>
    </row>
    <row r="90" spans="1:30" ht="15" customHeight="1" x14ac:dyDescent="0.25">
      <c r="A90" s="49" t="s">
        <v>96</v>
      </c>
      <c r="B90" s="49"/>
      <c r="C90" s="97" t="str">
        <f t="shared" si="3"/>
        <v>$18,051</v>
      </c>
      <c r="D90" s="94">
        <f t="shared" si="4"/>
        <v>-0.21848421872970525</v>
      </c>
      <c r="E90" s="95">
        <f t="shared" si="5"/>
        <v>-0.21848421872970525</v>
      </c>
      <c r="F90" s="94">
        <f t="shared" si="6"/>
        <v>-0.18302021463366946</v>
      </c>
      <c r="G90" s="95">
        <f t="shared" si="7"/>
        <v>-0.18302021463366946</v>
      </c>
      <c r="H90" s="97"/>
      <c r="I90" s="97"/>
      <c r="J90" s="97"/>
      <c r="K90" s="97" t="str">
        <f>'State data for spotlight'!J8</f>
        <v>$45,481</v>
      </c>
      <c r="L90" s="94">
        <f>'State data for spotlight'!L8</f>
        <v>-7.6896036558571357E-4</v>
      </c>
      <c r="M90" s="95">
        <f>'State data for spotlight'!L8</f>
        <v>-7.6896036558571357E-4</v>
      </c>
      <c r="N90" s="94">
        <f>'State data for spotlight'!N8</f>
        <v>6.4433558502420718E-2</v>
      </c>
      <c r="O90" s="95">
        <f>'State data for spotlight'!N8</f>
        <v>6.4433558502420718E-2</v>
      </c>
      <c r="S90" s="115" t="s">
        <v>58</v>
      </c>
      <c r="T90" s="115"/>
      <c r="U90" s="112"/>
      <c r="V90" s="112">
        <v>55</v>
      </c>
      <c r="W90" s="112">
        <v>43</v>
      </c>
      <c r="X90" s="112">
        <v>43</v>
      </c>
      <c r="Y90" s="112">
        <v>42</v>
      </c>
      <c r="Z90" s="112">
        <v>46</v>
      </c>
    </row>
    <row r="91" spans="1:30" ht="15" customHeight="1" x14ac:dyDescent="0.25">
      <c r="A91" s="49" t="s">
        <v>7</v>
      </c>
      <c r="B91" s="49"/>
      <c r="C91" s="97" t="str">
        <f t="shared" si="3"/>
        <v>$19.4 mil</v>
      </c>
      <c r="D91" s="94">
        <f t="shared" si="4"/>
        <v>2.542434335467858E-2</v>
      </c>
      <c r="E91" s="95">
        <f t="shared" si="5"/>
        <v>2.542434335467858E-2</v>
      </c>
      <c r="F91" s="94">
        <f t="shared" si="6"/>
        <v>2.0621870619446314E-2</v>
      </c>
      <c r="G91" s="95">
        <f t="shared" si="7"/>
        <v>2.0621870619446314E-2</v>
      </c>
      <c r="H91" s="97"/>
      <c r="I91" s="97"/>
      <c r="J91" s="97"/>
      <c r="K91" s="97" t="str">
        <f>'State data for spotlight'!J9</f>
        <v>$63.1 bil</v>
      </c>
      <c r="L91" s="94">
        <f>'State data for spotlight'!L9</f>
        <v>8.5795971195826271E-2</v>
      </c>
      <c r="M91" s="95">
        <f>'State data for spotlight'!L9</f>
        <v>8.5795971195826271E-2</v>
      </c>
      <c r="N91" s="94">
        <f>'State data for spotlight'!N9</f>
        <v>0.25141602644572436</v>
      </c>
      <c r="O91" s="95">
        <f>'State data for spotlight'!N9</f>
        <v>0.25141602644572436</v>
      </c>
      <c r="S91" s="118" t="s">
        <v>53</v>
      </c>
      <c r="T91" s="118"/>
      <c r="U91" s="112"/>
      <c r="V91" s="112">
        <v>296</v>
      </c>
      <c r="W91" s="112">
        <v>285</v>
      </c>
      <c r="X91" s="112">
        <v>304</v>
      </c>
      <c r="Y91" s="112">
        <v>302</v>
      </c>
      <c r="Z91" s="112">
        <v>302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191</v>
      </c>
      <c r="S93" s="115" t="s">
        <v>56</v>
      </c>
      <c r="T93" s="115"/>
      <c r="U93" s="112"/>
      <c r="V93" s="112">
        <v>11</v>
      </c>
      <c r="W93" s="112">
        <v>10</v>
      </c>
      <c r="X93" s="112">
        <v>11</v>
      </c>
      <c r="Y93" s="112">
        <v>9</v>
      </c>
      <c r="Z93" s="112">
        <v>14</v>
      </c>
    </row>
    <row r="94" spans="1:30" ht="15" customHeight="1" x14ac:dyDescent="0.25">
      <c r="A94" s="135" t="s">
        <v>192</v>
      </c>
      <c r="S94" s="115" t="s">
        <v>57</v>
      </c>
      <c r="T94" s="115"/>
      <c r="U94" s="112"/>
      <c r="V94" s="112">
        <v>28</v>
      </c>
      <c r="W94" s="112">
        <v>22</v>
      </c>
      <c r="X94" s="112">
        <v>31</v>
      </c>
      <c r="Y94" s="112">
        <v>24</v>
      </c>
      <c r="Z94" s="112">
        <v>24</v>
      </c>
    </row>
    <row r="95" spans="1:30" ht="15" customHeight="1" x14ac:dyDescent="0.25">
      <c r="A95" s="136" t="s">
        <v>266</v>
      </c>
      <c r="S95" s="115" t="s">
        <v>185</v>
      </c>
      <c r="T95" s="115"/>
      <c r="U95" s="112"/>
      <c r="V95" s="112">
        <v>9</v>
      </c>
      <c r="W95" s="112">
        <v>7</v>
      </c>
      <c r="X95" s="112">
        <v>8</v>
      </c>
      <c r="Y95" s="112">
        <v>3</v>
      </c>
      <c r="Z95" s="112">
        <v>7</v>
      </c>
    </row>
    <row r="96" spans="1:30" ht="15" customHeight="1" x14ac:dyDescent="0.25">
      <c r="A96" s="134" t="s">
        <v>258</v>
      </c>
      <c r="S96" s="115" t="s">
        <v>186</v>
      </c>
      <c r="T96" s="115"/>
      <c r="U96" s="112"/>
      <c r="V96" s="112">
        <v>29</v>
      </c>
      <c r="W96" s="112">
        <v>35</v>
      </c>
      <c r="X96" s="112">
        <v>32</v>
      </c>
      <c r="Y96" s="112">
        <v>41</v>
      </c>
      <c r="Z96" s="112">
        <v>50</v>
      </c>
    </row>
    <row r="97" spans="1:32" ht="15" customHeight="1" x14ac:dyDescent="0.25">
      <c r="A97" s="136" t="s">
        <v>269</v>
      </c>
      <c r="S97" s="115" t="s">
        <v>187</v>
      </c>
      <c r="T97" s="115"/>
      <c r="U97" s="112"/>
      <c r="V97" s="112">
        <v>27</v>
      </c>
      <c r="W97" s="112">
        <v>26</v>
      </c>
      <c r="X97" s="112">
        <v>27</v>
      </c>
      <c r="Y97" s="112">
        <v>26</v>
      </c>
      <c r="Z97" s="112">
        <v>19</v>
      </c>
    </row>
    <row r="98" spans="1:32" ht="15" customHeight="1" x14ac:dyDescent="0.25">
      <c r="A98" s="136" t="s">
        <v>275</v>
      </c>
      <c r="S98" s="115" t="s">
        <v>188</v>
      </c>
      <c r="T98" s="115"/>
      <c r="U98" s="112"/>
      <c r="V98" s="112">
        <v>14</v>
      </c>
      <c r="W98" s="112">
        <v>8</v>
      </c>
      <c r="X98" s="112">
        <v>5</v>
      </c>
      <c r="Y98" s="112">
        <v>12</v>
      </c>
      <c r="Z98" s="112">
        <v>10</v>
      </c>
    </row>
    <row r="99" spans="1:32" ht="15" customHeight="1" x14ac:dyDescent="0.25">
      <c r="S99" s="115" t="s">
        <v>189</v>
      </c>
      <c r="T99" s="115"/>
      <c r="U99" s="112"/>
      <c r="V99" s="112">
        <v>10</v>
      </c>
      <c r="W99" s="112">
        <v>12</v>
      </c>
      <c r="X99" s="112">
        <v>8</v>
      </c>
      <c r="Y99" s="112">
        <v>8</v>
      </c>
      <c r="Z99" s="112">
        <v>3</v>
      </c>
    </row>
    <row r="100" spans="1:32" ht="15" customHeight="1" x14ac:dyDescent="0.25">
      <c r="S100" s="115" t="s">
        <v>58</v>
      </c>
      <c r="T100" s="115"/>
      <c r="U100" s="112"/>
      <c r="V100" s="112">
        <v>24</v>
      </c>
      <c r="W100" s="112">
        <v>30</v>
      </c>
      <c r="X100" s="112">
        <v>34</v>
      </c>
      <c r="Y100" s="112">
        <v>32</v>
      </c>
      <c r="Z100" s="112">
        <v>22</v>
      </c>
    </row>
    <row r="101" spans="1:32" x14ac:dyDescent="0.25">
      <c r="A101" s="18"/>
      <c r="S101" s="118" t="s">
        <v>53</v>
      </c>
      <c r="T101" s="118"/>
      <c r="U101" s="112"/>
      <c r="V101" s="112">
        <v>242</v>
      </c>
      <c r="W101" s="112">
        <v>243</v>
      </c>
      <c r="X101" s="112">
        <v>244</v>
      </c>
      <c r="Y101" s="112">
        <v>234</v>
      </c>
      <c r="Z101" s="112">
        <v>223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184</v>
      </c>
      <c r="W103" s="106" t="s">
        <v>193</v>
      </c>
      <c r="X103" s="106" t="s">
        <v>261</v>
      </c>
      <c r="Y103" s="106" t="s">
        <v>267</v>
      </c>
      <c r="Z103" s="106" t="s">
        <v>273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425</v>
      </c>
      <c r="W104" s="112">
        <v>486</v>
      </c>
      <c r="X104" s="112">
        <v>525</v>
      </c>
      <c r="Y104" s="112">
        <v>480</v>
      </c>
      <c r="Z104" s="112">
        <v>460</v>
      </c>
      <c r="AB104" s="109" t="str">
        <f>TEXT(Z104,"###,###")</f>
        <v>460</v>
      </c>
      <c r="AD104" s="130">
        <f>Z104/($Z$4)*100</f>
        <v>55.222088835534208</v>
      </c>
      <c r="AF104" s="109"/>
    </row>
    <row r="105" spans="1:32" x14ac:dyDescent="0.25">
      <c r="S105" s="115" t="s">
        <v>17</v>
      </c>
      <c r="T105" s="115"/>
      <c r="U105" s="112"/>
      <c r="V105" s="112">
        <v>126</v>
      </c>
      <c r="W105" s="112">
        <v>119</v>
      </c>
      <c r="X105" s="112">
        <v>116</v>
      </c>
      <c r="Y105" s="112">
        <v>108</v>
      </c>
      <c r="Z105" s="112">
        <v>117</v>
      </c>
      <c r="AB105" s="109" t="str">
        <f>TEXT(Z105,"###,###")</f>
        <v>117</v>
      </c>
      <c r="AD105" s="130">
        <f>Z105/($Z$4)*100</f>
        <v>14.045618247298918</v>
      </c>
      <c r="AF105" s="109"/>
    </row>
    <row r="106" spans="1:32" x14ac:dyDescent="0.25">
      <c r="S106" s="118" t="s">
        <v>53</v>
      </c>
      <c r="T106" s="118"/>
      <c r="U106" s="120"/>
      <c r="V106" s="120">
        <v>551</v>
      </c>
      <c r="W106" s="120">
        <v>605</v>
      </c>
      <c r="X106" s="120">
        <v>641</v>
      </c>
      <c r="Y106" s="120">
        <v>588</v>
      </c>
      <c r="Z106" s="120">
        <v>577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188</v>
      </c>
      <c r="W108" s="112">
        <v>153</v>
      </c>
      <c r="X108" s="112">
        <v>193</v>
      </c>
      <c r="Y108" s="112">
        <v>155</v>
      </c>
      <c r="Z108" s="112">
        <v>154</v>
      </c>
      <c r="AB108" s="109" t="str">
        <f>TEXT(Z108,"###,###")</f>
        <v>154</v>
      </c>
      <c r="AD108" s="130">
        <f>Z108/($Z$4)*100</f>
        <v>18.487394957983195</v>
      </c>
      <c r="AF108" s="109"/>
    </row>
    <row r="109" spans="1:32" x14ac:dyDescent="0.25">
      <c r="S109" s="115" t="s">
        <v>20</v>
      </c>
      <c r="T109" s="115"/>
      <c r="U109" s="112"/>
      <c r="V109" s="112">
        <v>132</v>
      </c>
      <c r="W109" s="112">
        <v>156</v>
      </c>
      <c r="X109" s="112">
        <v>145</v>
      </c>
      <c r="Y109" s="112">
        <v>163</v>
      </c>
      <c r="Z109" s="112">
        <v>137</v>
      </c>
      <c r="AB109" s="109" t="str">
        <f>TEXT(Z109,"###,###")</f>
        <v>137</v>
      </c>
      <c r="AD109" s="130">
        <f>Z109/($Z$4)*100</f>
        <v>16.446578631452581</v>
      </c>
      <c r="AF109" s="109"/>
    </row>
    <row r="110" spans="1:32" x14ac:dyDescent="0.25">
      <c r="S110" s="115" t="s">
        <v>21</v>
      </c>
      <c r="T110" s="115"/>
      <c r="U110" s="112"/>
      <c r="V110" s="112">
        <v>72</v>
      </c>
      <c r="W110" s="112">
        <v>77</v>
      </c>
      <c r="X110" s="112">
        <v>89</v>
      </c>
      <c r="Y110" s="112">
        <v>104</v>
      </c>
      <c r="Z110" s="112">
        <v>130</v>
      </c>
      <c r="AB110" s="109" t="str">
        <f>TEXT(Z110,"###,###")</f>
        <v>130</v>
      </c>
      <c r="AD110" s="130">
        <f>Z110/($Z$4)*100</f>
        <v>15.606242496998798</v>
      </c>
      <c r="AF110" s="109"/>
    </row>
    <row r="111" spans="1:32" x14ac:dyDescent="0.25">
      <c r="S111" s="115" t="s">
        <v>22</v>
      </c>
      <c r="T111" s="115"/>
      <c r="U111" s="112"/>
      <c r="V111" s="112">
        <v>160</v>
      </c>
      <c r="W111" s="112">
        <v>171</v>
      </c>
      <c r="X111" s="112">
        <v>170</v>
      </c>
      <c r="Y111" s="112">
        <v>166</v>
      </c>
      <c r="Z111" s="112">
        <v>156</v>
      </c>
      <c r="AB111" s="109" t="str">
        <f>TEXT(Z111,"###,###")</f>
        <v>156</v>
      </c>
      <c r="AD111" s="130">
        <f>Z111/($Z$4)*100</f>
        <v>18.727490996398561</v>
      </c>
      <c r="AF111" s="109"/>
    </row>
    <row r="112" spans="1:32" x14ac:dyDescent="0.25">
      <c r="S112" s="118" t="s">
        <v>53</v>
      </c>
      <c r="T112" s="118"/>
      <c r="U112" s="112"/>
      <c r="V112" s="112">
        <v>846</v>
      </c>
      <c r="W112" s="112">
        <v>820</v>
      </c>
      <c r="X112" s="112">
        <v>866</v>
      </c>
      <c r="Y112" s="112">
        <v>834</v>
      </c>
      <c r="Z112" s="112">
        <v>835</v>
      </c>
    </row>
    <row r="113" spans="19:32" x14ac:dyDescent="0.25">
      <c r="AB113" s="125" t="s">
        <v>24</v>
      </c>
      <c r="AC113" s="106"/>
      <c r="AD113" s="106" t="s">
        <v>182</v>
      </c>
      <c r="AF113" s="106" t="s">
        <v>183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46.93</v>
      </c>
      <c r="W118" s="131">
        <v>46.93</v>
      </c>
      <c r="X118" s="131">
        <v>47.08</v>
      </c>
      <c r="Y118" s="131">
        <v>47.42</v>
      </c>
      <c r="Z118" s="131">
        <v>47.6</v>
      </c>
      <c r="AB118" s="109" t="str">
        <f>TEXT(Z118,"##.0")</f>
        <v>47.6</v>
      </c>
    </row>
    <row r="120" spans="19:32" x14ac:dyDescent="0.25">
      <c r="S120" s="101" t="s">
        <v>98</v>
      </c>
      <c r="T120" s="112"/>
      <c r="U120" s="112"/>
      <c r="V120" s="112">
        <v>256</v>
      </c>
      <c r="W120" s="112">
        <v>254</v>
      </c>
      <c r="X120" s="112">
        <v>258</v>
      </c>
      <c r="Y120" s="112">
        <v>262</v>
      </c>
      <c r="Z120" s="112">
        <v>264</v>
      </c>
      <c r="AB120" s="109" t="str">
        <f>TEXT(Z120,"###,###")</f>
        <v>264</v>
      </c>
    </row>
    <row r="121" spans="19:32" x14ac:dyDescent="0.25">
      <c r="S121" s="101" t="s">
        <v>99</v>
      </c>
      <c r="T121" s="112"/>
      <c r="U121" s="112"/>
      <c r="V121" s="112">
        <v>197</v>
      </c>
      <c r="W121" s="112">
        <v>179</v>
      </c>
      <c r="X121" s="112">
        <v>201</v>
      </c>
      <c r="Y121" s="112">
        <v>201</v>
      </c>
      <c r="Z121" s="112">
        <v>194</v>
      </c>
      <c r="AB121" s="109" t="str">
        <f>TEXT(Z121,"###,###")</f>
        <v>194</v>
      </c>
    </row>
    <row r="122" spans="19:32" x14ac:dyDescent="0.25">
      <c r="S122" s="101" t="s">
        <v>100</v>
      </c>
      <c r="T122" s="112"/>
      <c r="U122" s="112"/>
      <c r="V122" s="112">
        <v>84</v>
      </c>
      <c r="W122" s="112">
        <v>88</v>
      </c>
      <c r="X122" s="112">
        <v>85</v>
      </c>
      <c r="Y122" s="112">
        <v>75</v>
      </c>
      <c r="Z122" s="112">
        <v>71</v>
      </c>
      <c r="AB122" s="109" t="str">
        <f>TEXT(Z122,"###,###")</f>
        <v>71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340</v>
      </c>
      <c r="W124" s="112">
        <v>342</v>
      </c>
      <c r="X124" s="112">
        <v>343</v>
      </c>
      <c r="Y124" s="112">
        <v>337</v>
      </c>
      <c r="Z124" s="112">
        <v>335</v>
      </c>
      <c r="AB124" s="109" t="str">
        <f>TEXT(Z124,"###,###")</f>
        <v>335</v>
      </c>
      <c r="AD124" s="127">
        <f>Z124/$Z$7*100</f>
        <v>63.327032136105863</v>
      </c>
    </row>
    <row r="125" spans="19:32" x14ac:dyDescent="0.25">
      <c r="S125" s="101" t="s">
        <v>102</v>
      </c>
      <c r="T125" s="112"/>
      <c r="U125" s="112"/>
      <c r="V125" s="112">
        <v>281</v>
      </c>
      <c r="W125" s="112">
        <v>267</v>
      </c>
      <c r="X125" s="112">
        <v>286</v>
      </c>
      <c r="Y125" s="112">
        <v>276</v>
      </c>
      <c r="Z125" s="112">
        <v>265</v>
      </c>
      <c r="AB125" s="109" t="str">
        <f>TEXT(Z125,"###,###")</f>
        <v>265</v>
      </c>
      <c r="AD125" s="127">
        <f>Z125/$Z$7*100</f>
        <v>50.094517958412098</v>
      </c>
    </row>
    <row r="127" spans="19:32" x14ac:dyDescent="0.25">
      <c r="S127" s="101" t="s">
        <v>103</v>
      </c>
      <c r="T127" s="112"/>
      <c r="U127" s="112"/>
      <c r="V127" s="112">
        <v>294</v>
      </c>
      <c r="W127" s="112">
        <v>281</v>
      </c>
      <c r="X127" s="112">
        <v>304</v>
      </c>
      <c r="Y127" s="112">
        <v>300</v>
      </c>
      <c r="Z127" s="112">
        <v>303</v>
      </c>
      <c r="AB127" s="109" t="str">
        <f>TEXT(Z127,"###,###")</f>
        <v>303</v>
      </c>
      <c r="AD127" s="127">
        <f>Z127/$Z$7*100</f>
        <v>57.277882797731571</v>
      </c>
    </row>
    <row r="128" spans="19:32" x14ac:dyDescent="0.25">
      <c r="S128" s="101" t="s">
        <v>104</v>
      </c>
      <c r="T128" s="112"/>
      <c r="U128" s="112"/>
      <c r="V128" s="112">
        <v>243</v>
      </c>
      <c r="W128" s="112">
        <v>237</v>
      </c>
      <c r="X128" s="112">
        <v>245</v>
      </c>
      <c r="Y128" s="112">
        <v>235</v>
      </c>
      <c r="Z128" s="112">
        <v>226</v>
      </c>
      <c r="AB128" s="109" t="str">
        <f>TEXT(Z128,"###,###")</f>
        <v>226</v>
      </c>
      <c r="AD128" s="127">
        <f>Z128/$Z$7*100</f>
        <v>42.722117202268436</v>
      </c>
    </row>
    <row r="130" spans="19:20" x14ac:dyDescent="0.25">
      <c r="S130" s="101" t="s">
        <v>262</v>
      </c>
      <c r="T130" s="127">
        <v>49.905482041587902</v>
      </c>
    </row>
    <row r="131" spans="19:20" x14ac:dyDescent="0.25">
      <c r="S131" s="101" t="s">
        <v>263</v>
      </c>
      <c r="T131" s="127">
        <v>36.672967863894144</v>
      </c>
    </row>
    <row r="132" spans="19:20" x14ac:dyDescent="0.25">
      <c r="S132" s="101" t="s">
        <v>264</v>
      </c>
      <c r="T132" s="127">
        <v>13.42155009451796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CF7EC50F-A978-41D7-BA8F-72BDA5B974A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49C51C58-5777-48F6-B314-DF23ACD5722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14C92A10-A88E-40D4-A176-408E670F121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4687430E-E869-4689-809A-3C52148A10C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9015B8-F92E-489C-867F-C01F2629C562}">
  <sheetPr codeName="Sheet90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133</v>
      </c>
      <c r="T1" s="99"/>
      <c r="U1" s="99"/>
      <c r="V1" s="99"/>
      <c r="W1" s="99"/>
      <c r="X1" s="99"/>
      <c r="Y1" s="100" t="s">
        <v>218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184</v>
      </c>
      <c r="W2" s="103" t="s">
        <v>193</v>
      </c>
      <c r="X2" s="103" t="s">
        <v>261</v>
      </c>
      <c r="Y2" s="103" t="s">
        <v>267</v>
      </c>
      <c r="Z2" s="103" t="s">
        <v>273</v>
      </c>
      <c r="AB2" s="141" t="str">
        <f>$Z$2</f>
        <v>2021-22</v>
      </c>
      <c r="AC2" s="141"/>
      <c r="AD2" s="141"/>
      <c r="AE2" s="141"/>
      <c r="AF2" s="141"/>
    </row>
    <row r="3" spans="1:32" ht="15" customHeight="1" x14ac:dyDescent="0.25">
      <c r="A3" s="58" t="s">
        <v>272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133</v>
      </c>
      <c r="Y3" s="105" t="s">
        <v>218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10.26 Kimba, South Australia,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850</v>
      </c>
      <c r="W4" s="108">
        <v>735</v>
      </c>
      <c r="X4" s="108">
        <v>838</v>
      </c>
      <c r="Y4" s="108">
        <v>896</v>
      </c>
      <c r="Z4" s="108">
        <v>907</v>
      </c>
      <c r="AB4" s="109" t="str">
        <f>TEXT(Z4,"###,###")</f>
        <v>907</v>
      </c>
      <c r="AD4" s="110">
        <f>Z4/Y4-1</f>
        <v>1.2276785714285809E-2</v>
      </c>
      <c r="AF4" s="110">
        <f>Z4/V4-1</f>
        <v>6.7058823529411837E-2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451</v>
      </c>
      <c r="W5" s="108">
        <v>376</v>
      </c>
      <c r="X5" s="108">
        <v>463</v>
      </c>
      <c r="Y5" s="108">
        <v>499</v>
      </c>
      <c r="Z5" s="108">
        <v>480</v>
      </c>
      <c r="AB5" s="109" t="str">
        <f>TEXT(Z5,"###,###")</f>
        <v>480</v>
      </c>
      <c r="AD5" s="110">
        <f t="shared" ref="AD5:AD9" si="0">Z5/Y5-1</f>
        <v>-3.8076152304609256E-2</v>
      </c>
      <c r="AF5" s="110">
        <f t="shared" ref="AF5:AF9" si="1">Z5/V5-1</f>
        <v>6.4301552106430071E-2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399</v>
      </c>
      <c r="W6" s="108">
        <v>356</v>
      </c>
      <c r="X6" s="108">
        <v>379</v>
      </c>
      <c r="Y6" s="108">
        <v>393</v>
      </c>
      <c r="Z6" s="108">
        <v>428</v>
      </c>
      <c r="AB6" s="109" t="str">
        <f>TEXT(Z6,"###,###")</f>
        <v>428</v>
      </c>
      <c r="AD6" s="110">
        <f t="shared" si="0"/>
        <v>8.9058524173027953E-2</v>
      </c>
      <c r="AF6" s="110">
        <f t="shared" si="1"/>
        <v>7.268170426065157E-2</v>
      </c>
    </row>
    <row r="7" spans="1:32" ht="16.5" customHeight="1" thickBot="1" x14ac:dyDescent="0.3">
      <c r="A7" s="61" t="str">
        <f>"QUICK STATS for "&amp;Z2&amp;" *"</f>
        <v>QUICK STATS for 2021-22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586</v>
      </c>
      <c r="W7" s="108">
        <v>484</v>
      </c>
      <c r="X7" s="108">
        <v>568</v>
      </c>
      <c r="Y7" s="108">
        <v>600</v>
      </c>
      <c r="Z7" s="108">
        <v>615</v>
      </c>
      <c r="AB7" s="109" t="str">
        <f>TEXT(Z7,"###,###")</f>
        <v>615</v>
      </c>
      <c r="AD7" s="110">
        <f t="shared" si="0"/>
        <v>2.4999999999999911E-2</v>
      </c>
      <c r="AF7" s="110">
        <f t="shared" si="1"/>
        <v>4.9488054607508492E-2</v>
      </c>
    </row>
    <row r="8" spans="1:32" ht="17.25" customHeight="1" x14ac:dyDescent="0.25">
      <c r="A8" s="62" t="s">
        <v>12</v>
      </c>
      <c r="B8" s="63"/>
      <c r="C8" s="29"/>
      <c r="D8" s="64" t="str">
        <f>AB4</f>
        <v>907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615</v>
      </c>
      <c r="P8" s="65"/>
      <c r="S8" s="107" t="s">
        <v>83</v>
      </c>
      <c r="T8" s="108"/>
      <c r="U8" s="108"/>
      <c r="V8" s="108">
        <v>25993.5</v>
      </c>
      <c r="W8" s="108">
        <v>28542</v>
      </c>
      <c r="X8" s="108">
        <v>24986.1</v>
      </c>
      <c r="Y8" s="108">
        <v>24290.34</v>
      </c>
      <c r="Z8" s="108">
        <v>26463</v>
      </c>
      <c r="AB8" s="109" t="str">
        <f>TEXT(Z8,"$###,###")</f>
        <v>$26,463</v>
      </c>
      <c r="AD8" s="110">
        <f t="shared" si="0"/>
        <v>8.9445433863832191E-2</v>
      </c>
      <c r="AF8" s="110">
        <f t="shared" si="1"/>
        <v>1.8062207859657287E-2</v>
      </c>
    </row>
    <row r="9" spans="1:32" x14ac:dyDescent="0.25">
      <c r="A9" s="30" t="s">
        <v>14</v>
      </c>
      <c r="B9" s="69"/>
      <c r="C9" s="70"/>
      <c r="D9" s="71">
        <f>AD104</f>
        <v>54.685777287761852</v>
      </c>
      <c r="E9" s="72" t="s">
        <v>84</v>
      </c>
      <c r="F9" s="24"/>
      <c r="G9" s="73" t="s">
        <v>81</v>
      </c>
      <c r="H9" s="70"/>
      <c r="I9" s="69"/>
      <c r="J9" s="70"/>
      <c r="K9" s="69"/>
      <c r="L9" s="69"/>
      <c r="M9" s="74"/>
      <c r="N9" s="70"/>
      <c r="O9" s="71">
        <f>AD127</f>
        <v>54.471544715447152</v>
      </c>
      <c r="P9" s="72" t="s">
        <v>84</v>
      </c>
      <c r="S9" s="107" t="s">
        <v>7</v>
      </c>
      <c r="T9" s="108"/>
      <c r="U9" s="108"/>
      <c r="V9" s="108">
        <v>25777787</v>
      </c>
      <c r="W9" s="108">
        <v>24246145</v>
      </c>
      <c r="X9" s="108">
        <v>13046358</v>
      </c>
      <c r="Y9" s="108">
        <v>17594399</v>
      </c>
      <c r="Z9" s="108">
        <v>29371438</v>
      </c>
      <c r="AB9" s="109" t="str">
        <f>TEXT(Z9/1000000,"$#,###.0")&amp;" mil"</f>
        <v>$29.4 mil</v>
      </c>
      <c r="AD9" s="110">
        <f t="shared" si="0"/>
        <v>0.66936296033754838</v>
      </c>
      <c r="AF9" s="110">
        <f t="shared" si="1"/>
        <v>0.13940882512529096</v>
      </c>
    </row>
    <row r="10" spans="1:32" x14ac:dyDescent="0.25">
      <c r="A10" s="30" t="s">
        <v>17</v>
      </c>
      <c r="B10" s="69"/>
      <c r="C10" s="70"/>
      <c r="D10" s="71">
        <f>AD105</f>
        <v>16.868798235942666</v>
      </c>
      <c r="E10" s="72" t="s">
        <v>84</v>
      </c>
      <c r="F10" s="24"/>
      <c r="G10" s="73" t="s">
        <v>82</v>
      </c>
      <c r="H10" s="70"/>
      <c r="I10" s="69"/>
      <c r="J10" s="70"/>
      <c r="K10" s="69"/>
      <c r="L10" s="69"/>
      <c r="M10" s="74"/>
      <c r="N10" s="70"/>
      <c r="O10" s="71">
        <f>AD128</f>
        <v>44.715447154471541</v>
      </c>
      <c r="P10" s="72" t="s">
        <v>84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85</v>
      </c>
      <c r="H11" s="77"/>
      <c r="I11" s="78"/>
      <c r="J11" s="78"/>
      <c r="K11" s="78"/>
      <c r="L11" s="78"/>
      <c r="M11" s="69"/>
      <c r="N11" s="70"/>
      <c r="O11" s="71">
        <f>T130</f>
        <v>52.195121951219512</v>
      </c>
      <c r="P11" s="72" t="s">
        <v>84</v>
      </c>
      <c r="S11" s="107" t="s">
        <v>29</v>
      </c>
      <c r="T11" s="112"/>
      <c r="U11" s="112"/>
      <c r="V11" s="112">
        <v>565</v>
      </c>
      <c r="W11" s="112">
        <v>534</v>
      </c>
      <c r="X11" s="112">
        <v>579</v>
      </c>
      <c r="Y11" s="112">
        <v>610</v>
      </c>
      <c r="Z11" s="112">
        <v>618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30.40650406504065</v>
      </c>
      <c r="P12" s="72" t="s">
        <v>84</v>
      </c>
      <c r="S12" s="107" t="s">
        <v>30</v>
      </c>
      <c r="T12" s="112"/>
      <c r="U12" s="112"/>
      <c r="V12" s="112">
        <v>284</v>
      </c>
      <c r="W12" s="112">
        <v>203</v>
      </c>
      <c r="X12" s="112">
        <v>265</v>
      </c>
      <c r="Y12" s="112">
        <v>286</v>
      </c>
      <c r="Z12" s="112">
        <v>292</v>
      </c>
    </row>
    <row r="13" spans="1:32" ht="15" customHeight="1" x14ac:dyDescent="0.25">
      <c r="A13" s="30" t="s">
        <v>19</v>
      </c>
      <c r="B13" s="70"/>
      <c r="C13" s="70"/>
      <c r="D13" s="71">
        <f>AD108</f>
        <v>21.609702315325251</v>
      </c>
      <c r="E13" s="72" t="s">
        <v>84</v>
      </c>
      <c r="F13" s="24"/>
      <c r="G13" s="142" t="s">
        <v>265</v>
      </c>
      <c r="H13" s="143"/>
      <c r="I13" s="143"/>
      <c r="J13" s="143"/>
      <c r="K13" s="143"/>
      <c r="L13" s="143"/>
      <c r="M13" s="79"/>
      <c r="N13" s="70"/>
      <c r="O13" s="71">
        <f>T132</f>
        <v>16.585365853658537</v>
      </c>
      <c r="P13" s="72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20.507166482910694</v>
      </c>
      <c r="E14" s="72" t="s">
        <v>84</v>
      </c>
      <c r="F14" s="24"/>
      <c r="G14" s="76" t="s">
        <v>94</v>
      </c>
      <c r="H14" s="69"/>
      <c r="I14" s="69"/>
      <c r="J14" s="69"/>
      <c r="K14" s="75"/>
      <c r="L14" s="70"/>
      <c r="M14" s="69"/>
      <c r="N14" s="70"/>
      <c r="O14" s="75" t="str">
        <f>AB118</f>
        <v>45.3</v>
      </c>
      <c r="P14" s="72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6.7254685777287753</v>
      </c>
      <c r="E15" s="72" t="s">
        <v>84</v>
      </c>
      <c r="F15" s="24"/>
      <c r="G15" s="33" t="s">
        <v>259</v>
      </c>
      <c r="H15" s="70"/>
      <c r="I15" s="70"/>
      <c r="J15" s="70"/>
      <c r="K15" s="80"/>
      <c r="L15" s="70"/>
      <c r="M15" s="70"/>
      <c r="N15" s="70"/>
      <c r="O15" s="71">
        <f>AB38</f>
        <v>16.20294599018003</v>
      </c>
      <c r="P15" s="72" t="s">
        <v>84</v>
      </c>
      <c r="S15" s="115" t="s">
        <v>60</v>
      </c>
      <c r="T15" s="115"/>
      <c r="U15" s="116"/>
      <c r="V15" s="116">
        <v>171</v>
      </c>
      <c r="W15" s="116">
        <v>165</v>
      </c>
      <c r="X15" s="116">
        <v>189</v>
      </c>
      <c r="Y15" s="112">
        <v>187</v>
      </c>
      <c r="Z15" s="112">
        <v>175</v>
      </c>
      <c r="AB15" s="117">
        <f t="shared" ref="AB15:AB34" si="2">IF(Z15="np",0,Z15/$Z$34)</f>
        <v>0.19273127753303965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22.381477398015434</v>
      </c>
      <c r="E16" s="83" t="s">
        <v>84</v>
      </c>
      <c r="F16" s="24"/>
      <c r="G16" s="84" t="s">
        <v>260</v>
      </c>
      <c r="H16" s="35"/>
      <c r="I16" s="35"/>
      <c r="J16" s="35"/>
      <c r="K16" s="36"/>
      <c r="L16" s="35"/>
      <c r="M16" s="35"/>
      <c r="N16" s="35"/>
      <c r="O16" s="82">
        <f>AB37</f>
        <v>83.797054009819973</v>
      </c>
      <c r="P16" s="37" t="s">
        <v>84</v>
      </c>
      <c r="S16" s="115" t="s">
        <v>61</v>
      </c>
      <c r="T16" s="115"/>
      <c r="U16" s="116"/>
      <c r="V16" s="116">
        <v>7</v>
      </c>
      <c r="W16" s="116">
        <v>8</v>
      </c>
      <c r="X16" s="116">
        <v>7</v>
      </c>
      <c r="Y16" s="112">
        <v>7</v>
      </c>
      <c r="Z16" s="112">
        <v>10</v>
      </c>
      <c r="AB16" s="117">
        <f t="shared" si="2"/>
        <v>1.1013215859030838E-2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56</v>
      </c>
      <c r="W17" s="116">
        <v>28</v>
      </c>
      <c r="X17" s="116">
        <v>31</v>
      </c>
      <c r="Y17" s="112">
        <v>32</v>
      </c>
      <c r="Z17" s="112">
        <v>39</v>
      </c>
      <c r="AB17" s="117">
        <f t="shared" si="2"/>
        <v>4.2951541850220265E-2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268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63</v>
      </c>
      <c r="T18" s="115"/>
      <c r="U18" s="116"/>
      <c r="V18" s="116">
        <v>0</v>
      </c>
      <c r="W18" s="116">
        <v>0</v>
      </c>
      <c r="X18" s="116">
        <v>0</v>
      </c>
      <c r="Y18" s="112">
        <v>1</v>
      </c>
      <c r="Z18" s="112">
        <v>0</v>
      </c>
      <c r="AB18" s="117">
        <f t="shared" si="2"/>
        <v>0</v>
      </c>
    </row>
    <row r="19" spans="1:28" x14ac:dyDescent="0.25">
      <c r="A19" s="61" t="str">
        <f>$S$1&amp;" ("&amp;$V$2&amp;" to "&amp;$Z$2&amp;")"</f>
        <v>Kimba (2017-18 to 2021-22)</v>
      </c>
      <c r="B19" s="61"/>
      <c r="C19" s="61"/>
      <c r="D19" s="61"/>
      <c r="E19" s="61"/>
      <c r="F19" s="61"/>
      <c r="G19" s="61" t="str">
        <f>$S$1&amp;" ("&amp;$V$2&amp;" to "&amp;$Z$2&amp;")"</f>
        <v>Kimba (2017-18 to 2021-22)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64</v>
      </c>
      <c r="T19" s="115"/>
      <c r="U19" s="116"/>
      <c r="V19" s="116">
        <v>23</v>
      </c>
      <c r="W19" s="116">
        <v>21</v>
      </c>
      <c r="X19" s="116">
        <v>30</v>
      </c>
      <c r="Y19" s="112">
        <v>36</v>
      </c>
      <c r="Z19" s="112">
        <v>40</v>
      </c>
      <c r="AB19" s="117">
        <f t="shared" si="2"/>
        <v>4.405286343612335E-2</v>
      </c>
    </row>
    <row r="20" spans="1:28" x14ac:dyDescent="0.25">
      <c r="S20" s="115" t="s">
        <v>65</v>
      </c>
      <c r="T20" s="115"/>
      <c r="U20" s="116"/>
      <c r="V20" s="116">
        <v>15</v>
      </c>
      <c r="W20" s="116">
        <v>17</v>
      </c>
      <c r="X20" s="116">
        <v>14</v>
      </c>
      <c r="Y20" s="112">
        <v>18</v>
      </c>
      <c r="Z20" s="112">
        <v>17</v>
      </c>
      <c r="AB20" s="117">
        <f t="shared" si="2"/>
        <v>1.8722466960352423E-2</v>
      </c>
    </row>
    <row r="21" spans="1:28" x14ac:dyDescent="0.25">
      <c r="S21" s="115" t="s">
        <v>66</v>
      </c>
      <c r="T21" s="115"/>
      <c r="U21" s="116"/>
      <c r="V21" s="116">
        <v>76</v>
      </c>
      <c r="W21" s="116">
        <v>74</v>
      </c>
      <c r="X21" s="116">
        <v>64</v>
      </c>
      <c r="Y21" s="112">
        <v>64</v>
      </c>
      <c r="Z21" s="112">
        <v>66</v>
      </c>
      <c r="AB21" s="117">
        <f t="shared" si="2"/>
        <v>7.268722466960352E-2</v>
      </c>
    </row>
    <row r="22" spans="1:28" x14ac:dyDescent="0.25">
      <c r="S22" s="115" t="s">
        <v>67</v>
      </c>
      <c r="T22" s="115"/>
      <c r="U22" s="116"/>
      <c r="V22" s="116">
        <v>30</v>
      </c>
      <c r="W22" s="116">
        <v>37</v>
      </c>
      <c r="X22" s="116">
        <v>28</v>
      </c>
      <c r="Y22" s="112">
        <v>32</v>
      </c>
      <c r="Z22" s="112">
        <v>16</v>
      </c>
      <c r="AB22" s="117">
        <f t="shared" si="2"/>
        <v>1.7621145374449341E-2</v>
      </c>
    </row>
    <row r="23" spans="1:28" x14ac:dyDescent="0.25">
      <c r="S23" s="115" t="s">
        <v>68</v>
      </c>
      <c r="T23" s="115"/>
      <c r="U23" s="116"/>
      <c r="V23" s="116">
        <v>24</v>
      </c>
      <c r="W23" s="116">
        <v>18</v>
      </c>
      <c r="X23" s="116">
        <v>33</v>
      </c>
      <c r="Y23" s="112">
        <v>31</v>
      </c>
      <c r="Z23" s="112">
        <v>34</v>
      </c>
      <c r="AB23" s="117">
        <f t="shared" si="2"/>
        <v>3.7444933920704845E-2</v>
      </c>
    </row>
    <row r="24" spans="1:28" x14ac:dyDescent="0.25">
      <c r="S24" s="115" t="s">
        <v>69</v>
      </c>
      <c r="T24" s="115"/>
      <c r="U24" s="116"/>
      <c r="V24" s="116">
        <v>0</v>
      </c>
      <c r="W24" s="116">
        <v>0</v>
      </c>
      <c r="X24" s="116">
        <v>0</v>
      </c>
      <c r="Y24" s="112">
        <v>0</v>
      </c>
      <c r="Z24" s="112">
        <v>0</v>
      </c>
      <c r="AB24" s="117">
        <f t="shared" si="2"/>
        <v>0</v>
      </c>
    </row>
    <row r="25" spans="1:28" x14ac:dyDescent="0.25">
      <c r="S25" s="115" t="s">
        <v>70</v>
      </c>
      <c r="T25" s="115"/>
      <c r="U25" s="116"/>
      <c r="V25" s="116">
        <v>24</v>
      </c>
      <c r="W25" s="116">
        <v>19</v>
      </c>
      <c r="X25" s="116">
        <v>25</v>
      </c>
      <c r="Y25" s="112">
        <v>26</v>
      </c>
      <c r="Z25" s="112">
        <v>32</v>
      </c>
      <c r="AB25" s="117">
        <f t="shared" si="2"/>
        <v>3.5242290748898682E-2</v>
      </c>
    </row>
    <row r="26" spans="1:28" x14ac:dyDescent="0.25">
      <c r="S26" s="115" t="s">
        <v>71</v>
      </c>
      <c r="T26" s="115"/>
      <c r="U26" s="116"/>
      <c r="V26" s="116">
        <v>7</v>
      </c>
      <c r="W26" s="116">
        <v>0</v>
      </c>
      <c r="X26" s="116">
        <v>14</v>
      </c>
      <c r="Y26" s="112">
        <v>24</v>
      </c>
      <c r="Z26" s="112">
        <v>25</v>
      </c>
      <c r="AB26" s="117">
        <f t="shared" si="2"/>
        <v>2.7533039647577091E-2</v>
      </c>
    </row>
    <row r="27" spans="1:28" x14ac:dyDescent="0.25">
      <c r="S27" s="115" t="s">
        <v>72</v>
      </c>
      <c r="T27" s="115"/>
      <c r="U27" s="116"/>
      <c r="V27" s="116">
        <v>11</v>
      </c>
      <c r="W27" s="116">
        <v>15</v>
      </c>
      <c r="X27" s="116">
        <v>17</v>
      </c>
      <c r="Y27" s="112">
        <v>16</v>
      </c>
      <c r="Z27" s="112">
        <v>22</v>
      </c>
      <c r="AB27" s="117">
        <f t="shared" si="2"/>
        <v>2.4229074889867842E-2</v>
      </c>
    </row>
    <row r="28" spans="1:28" x14ac:dyDescent="0.25">
      <c r="S28" s="115" t="s">
        <v>73</v>
      </c>
      <c r="T28" s="115"/>
      <c r="U28" s="116"/>
      <c r="V28" s="116">
        <v>29</v>
      </c>
      <c r="W28" s="116">
        <v>29</v>
      </c>
      <c r="X28" s="116">
        <v>31</v>
      </c>
      <c r="Y28" s="112">
        <v>41</v>
      </c>
      <c r="Z28" s="112">
        <v>50</v>
      </c>
      <c r="AB28" s="117">
        <f t="shared" si="2"/>
        <v>5.5066079295154183E-2</v>
      </c>
    </row>
    <row r="29" spans="1:28" x14ac:dyDescent="0.25">
      <c r="S29" s="115" t="s">
        <v>74</v>
      </c>
      <c r="T29" s="115"/>
      <c r="U29" s="116"/>
      <c r="V29" s="116">
        <v>34</v>
      </c>
      <c r="W29" s="116">
        <v>32</v>
      </c>
      <c r="X29" s="116">
        <v>34</v>
      </c>
      <c r="Y29" s="112">
        <v>28</v>
      </c>
      <c r="Z29" s="112">
        <v>40</v>
      </c>
      <c r="AB29" s="117">
        <f t="shared" si="2"/>
        <v>4.405286343612335E-2</v>
      </c>
    </row>
    <row r="30" spans="1:28" x14ac:dyDescent="0.25">
      <c r="S30" s="115" t="s">
        <v>75</v>
      </c>
      <c r="T30" s="115"/>
      <c r="U30" s="116"/>
      <c r="V30" s="116">
        <v>62</v>
      </c>
      <c r="W30" s="116">
        <v>57</v>
      </c>
      <c r="X30" s="116">
        <v>65</v>
      </c>
      <c r="Y30" s="112">
        <v>72</v>
      </c>
      <c r="Z30" s="112">
        <v>72</v>
      </c>
      <c r="AB30" s="117">
        <f t="shared" si="2"/>
        <v>7.9295154185022032E-2</v>
      </c>
    </row>
    <row r="31" spans="1:28" x14ac:dyDescent="0.25">
      <c r="S31" s="115" t="s">
        <v>76</v>
      </c>
      <c r="T31" s="115"/>
      <c r="U31" s="116"/>
      <c r="V31" s="116">
        <v>48</v>
      </c>
      <c r="W31" s="116">
        <v>41</v>
      </c>
      <c r="X31" s="116">
        <v>59</v>
      </c>
      <c r="Y31" s="112">
        <v>62</v>
      </c>
      <c r="Z31" s="112">
        <v>54</v>
      </c>
      <c r="AB31" s="117">
        <f t="shared" si="2"/>
        <v>5.9471365638766517E-2</v>
      </c>
    </row>
    <row r="32" spans="1:28" ht="15.75" customHeight="1" x14ac:dyDescent="0.25">
      <c r="A32" s="61" t="str">
        <f>"Distribution of jobs per industry "&amp;"("&amp;Z2&amp;") *"</f>
        <v>Distribution of jobs per industry (2021-22)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77</v>
      </c>
      <c r="T32" s="115"/>
      <c r="U32" s="116"/>
      <c r="V32" s="116">
        <v>0</v>
      </c>
      <c r="W32" s="116">
        <v>3</v>
      </c>
      <c r="X32" s="116">
        <v>3</v>
      </c>
      <c r="Y32" s="112">
        <v>3</v>
      </c>
      <c r="Z32" s="112">
        <v>8</v>
      </c>
      <c r="AB32" s="117">
        <f t="shared" si="2"/>
        <v>8.8105726872246704E-3</v>
      </c>
    </row>
    <row r="33" spans="19:32" x14ac:dyDescent="0.25">
      <c r="S33" s="115" t="s">
        <v>78</v>
      </c>
      <c r="T33" s="115"/>
      <c r="U33" s="116"/>
      <c r="V33" s="116">
        <v>27</v>
      </c>
      <c r="W33" s="116">
        <v>31</v>
      </c>
      <c r="X33" s="116">
        <v>38</v>
      </c>
      <c r="Y33" s="112">
        <v>32</v>
      </c>
      <c r="Z33" s="112">
        <v>29</v>
      </c>
      <c r="AB33" s="117">
        <f t="shared" si="2"/>
        <v>3.1938325991189426E-2</v>
      </c>
    </row>
    <row r="34" spans="19:32" x14ac:dyDescent="0.25">
      <c r="S34" s="118" t="s">
        <v>53</v>
      </c>
      <c r="T34" s="118"/>
      <c r="U34" s="119"/>
      <c r="V34" s="119">
        <v>856</v>
      </c>
      <c r="W34" s="119">
        <v>733</v>
      </c>
      <c r="X34" s="119">
        <v>843</v>
      </c>
      <c r="Y34" s="120">
        <v>896</v>
      </c>
      <c r="Z34" s="120">
        <v>908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500</v>
      </c>
      <c r="W37" s="112">
        <v>395</v>
      </c>
      <c r="X37" s="112">
        <v>479</v>
      </c>
      <c r="Y37" s="112">
        <v>511</v>
      </c>
      <c r="Z37" s="112">
        <v>512</v>
      </c>
      <c r="AB37" s="132">
        <f>Z37/Z40*100</f>
        <v>83.797054009819973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84</v>
      </c>
      <c r="W38" s="112">
        <v>85</v>
      </c>
      <c r="X38" s="112">
        <v>91</v>
      </c>
      <c r="Y38" s="112">
        <v>95</v>
      </c>
      <c r="Z38" s="112">
        <v>99</v>
      </c>
      <c r="AB38" s="132">
        <f>Z38/Z40*100</f>
        <v>16.20294599018003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584</v>
      </c>
      <c r="W40" s="112">
        <v>480</v>
      </c>
      <c r="X40" s="112">
        <v>570</v>
      </c>
      <c r="Y40" s="112">
        <v>606</v>
      </c>
      <c r="Z40" s="112">
        <v>611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3</v>
      </c>
      <c r="X44" s="112">
        <v>6</v>
      </c>
      <c r="Y44" s="112">
        <v>4</v>
      </c>
      <c r="Z44" s="112">
        <v>5</v>
      </c>
    </row>
    <row r="45" spans="19:32" x14ac:dyDescent="0.25">
      <c r="S45" s="115" t="s">
        <v>37</v>
      </c>
      <c r="T45" s="115"/>
      <c r="U45" s="112"/>
      <c r="V45" s="112">
        <v>8</v>
      </c>
      <c r="W45" s="112">
        <v>10</v>
      </c>
      <c r="X45" s="112">
        <v>18</v>
      </c>
      <c r="Y45" s="112">
        <v>12</v>
      </c>
      <c r="Z45" s="112">
        <v>11</v>
      </c>
    </row>
    <row r="46" spans="19:32" x14ac:dyDescent="0.25">
      <c r="S46" s="115" t="s">
        <v>38</v>
      </c>
      <c r="T46" s="115"/>
      <c r="U46" s="112"/>
      <c r="V46" s="112">
        <v>38</v>
      </c>
      <c r="W46" s="112">
        <v>39</v>
      </c>
      <c r="X46" s="112">
        <v>26</v>
      </c>
      <c r="Y46" s="112">
        <v>33</v>
      </c>
      <c r="Z46" s="112">
        <v>33</v>
      </c>
    </row>
    <row r="47" spans="19:32" x14ac:dyDescent="0.25">
      <c r="S47" s="115" t="s">
        <v>39</v>
      </c>
      <c r="T47" s="115"/>
      <c r="U47" s="112"/>
      <c r="V47" s="112">
        <v>44</v>
      </c>
      <c r="W47" s="112">
        <v>45</v>
      </c>
      <c r="X47" s="112">
        <v>57</v>
      </c>
      <c r="Y47" s="112">
        <v>64</v>
      </c>
      <c r="Z47" s="112">
        <v>50</v>
      </c>
    </row>
    <row r="48" spans="19:32" x14ac:dyDescent="0.25">
      <c r="S48" s="115" t="s">
        <v>40</v>
      </c>
      <c r="T48" s="115"/>
      <c r="U48" s="112"/>
      <c r="V48" s="112">
        <v>46</v>
      </c>
      <c r="W48" s="112">
        <v>54</v>
      </c>
      <c r="X48" s="112">
        <v>59</v>
      </c>
      <c r="Y48" s="112">
        <v>53</v>
      </c>
      <c r="Z48" s="112">
        <v>49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35</v>
      </c>
      <c r="W49" s="112">
        <v>30</v>
      </c>
      <c r="X49" s="112">
        <v>32</v>
      </c>
      <c r="Y49" s="112">
        <v>58</v>
      </c>
      <c r="Z49" s="112">
        <v>59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Kimba (2021-22)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35</v>
      </c>
      <c r="W50" s="112">
        <v>29</v>
      </c>
      <c r="X50" s="112">
        <v>44</v>
      </c>
      <c r="Y50" s="112">
        <v>38</v>
      </c>
      <c r="Z50" s="112">
        <v>40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39</v>
      </c>
      <c r="W51" s="112">
        <v>18</v>
      </c>
      <c r="X51" s="112">
        <v>35</v>
      </c>
      <c r="Y51" s="112">
        <v>40</v>
      </c>
      <c r="Z51" s="112">
        <v>41</v>
      </c>
    </row>
    <row r="52" spans="1:26" ht="15" customHeight="1" x14ac:dyDescent="0.25">
      <c r="S52" s="115" t="s">
        <v>44</v>
      </c>
      <c r="T52" s="115"/>
      <c r="U52" s="112"/>
      <c r="V52" s="112">
        <v>43</v>
      </c>
      <c r="W52" s="112">
        <v>32</v>
      </c>
      <c r="X52" s="112">
        <v>17</v>
      </c>
      <c r="Y52" s="112">
        <v>17</v>
      </c>
      <c r="Z52" s="112">
        <v>23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39</v>
      </c>
      <c r="W53" s="112">
        <v>37</v>
      </c>
      <c r="X53" s="112">
        <v>42</v>
      </c>
      <c r="Y53" s="112">
        <v>32</v>
      </c>
      <c r="Z53" s="112">
        <v>32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33</v>
      </c>
      <c r="W54" s="112">
        <v>25</v>
      </c>
      <c r="X54" s="112">
        <v>36</v>
      </c>
      <c r="Y54" s="112">
        <v>34</v>
      </c>
      <c r="Z54" s="112">
        <v>38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38</v>
      </c>
      <c r="W55" s="112">
        <v>25</v>
      </c>
      <c r="X55" s="112">
        <v>30</v>
      </c>
      <c r="Y55" s="112">
        <v>50</v>
      </c>
      <c r="Z55" s="112">
        <v>47</v>
      </c>
    </row>
    <row r="56" spans="1:26" ht="15" customHeight="1" x14ac:dyDescent="0.25">
      <c r="S56" s="115" t="s">
        <v>48</v>
      </c>
      <c r="T56" s="115"/>
      <c r="U56" s="112"/>
      <c r="V56" s="112">
        <v>17</v>
      </c>
      <c r="W56" s="112">
        <v>21</v>
      </c>
      <c r="X56" s="112">
        <v>28</v>
      </c>
      <c r="Y56" s="112">
        <v>28</v>
      </c>
      <c r="Z56" s="112">
        <v>29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14</v>
      </c>
      <c r="W57" s="112">
        <v>5</v>
      </c>
      <c r="X57" s="112">
        <v>17</v>
      </c>
      <c r="Y57" s="112">
        <v>17</v>
      </c>
      <c r="Z57" s="112">
        <v>16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8</v>
      </c>
      <c r="W58" s="112">
        <v>9</v>
      </c>
      <c r="X58" s="112">
        <v>6</v>
      </c>
      <c r="Y58" s="112">
        <v>9</v>
      </c>
      <c r="Z58" s="112">
        <v>6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11</v>
      </c>
      <c r="W59" s="112">
        <v>5</v>
      </c>
      <c r="X59" s="112">
        <v>7</v>
      </c>
      <c r="Y59" s="112">
        <v>8</v>
      </c>
      <c r="Z59" s="112">
        <v>11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6</v>
      </c>
      <c r="Y60" s="112">
        <v>2</v>
      </c>
      <c r="Z60" s="112">
        <v>5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452</v>
      </c>
      <c r="W61" s="112">
        <v>379</v>
      </c>
      <c r="X61" s="112">
        <v>463</v>
      </c>
      <c r="Y61" s="112">
        <v>499</v>
      </c>
      <c r="Z61" s="112">
        <v>480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2</v>
      </c>
      <c r="Z63" s="112">
        <v>0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0</v>
      </c>
      <c r="W64" s="112">
        <v>0</v>
      </c>
      <c r="X64" s="112">
        <v>12</v>
      </c>
      <c r="Y64" s="112">
        <v>15</v>
      </c>
      <c r="Z64" s="112">
        <v>19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Kimba (2021-22)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31</v>
      </c>
      <c r="W65" s="112">
        <v>23</v>
      </c>
      <c r="X65" s="112">
        <v>6</v>
      </c>
      <c r="Y65" s="112">
        <v>6</v>
      </c>
      <c r="Z65" s="112">
        <v>23</v>
      </c>
    </row>
    <row r="66" spans="1:26" x14ac:dyDescent="0.25">
      <c r="S66" s="115" t="s">
        <v>39</v>
      </c>
      <c r="T66" s="115"/>
      <c r="U66" s="112"/>
      <c r="V66" s="112">
        <v>34</v>
      </c>
      <c r="W66" s="112">
        <v>40</v>
      </c>
      <c r="X66" s="112">
        <v>40</v>
      </c>
      <c r="Y66" s="112">
        <v>34</v>
      </c>
      <c r="Z66" s="112">
        <v>19</v>
      </c>
    </row>
    <row r="67" spans="1:26" x14ac:dyDescent="0.25">
      <c r="S67" s="115" t="s">
        <v>40</v>
      </c>
      <c r="T67" s="115"/>
      <c r="U67" s="112"/>
      <c r="V67" s="112">
        <v>30</v>
      </c>
      <c r="W67" s="112">
        <v>30</v>
      </c>
      <c r="X67" s="112">
        <v>32</v>
      </c>
      <c r="Y67" s="112">
        <v>36</v>
      </c>
      <c r="Z67" s="112">
        <v>36</v>
      </c>
    </row>
    <row r="68" spans="1:26" x14ac:dyDescent="0.25">
      <c r="S68" s="115" t="s">
        <v>41</v>
      </c>
      <c r="T68" s="115"/>
      <c r="U68" s="112"/>
      <c r="V68" s="112">
        <v>53</v>
      </c>
      <c r="W68" s="112">
        <v>53</v>
      </c>
      <c r="X68" s="112">
        <v>43</v>
      </c>
      <c r="Y68" s="112">
        <v>46</v>
      </c>
      <c r="Z68" s="112">
        <v>44</v>
      </c>
    </row>
    <row r="69" spans="1:26" x14ac:dyDescent="0.25">
      <c r="S69" s="115" t="s">
        <v>42</v>
      </c>
      <c r="T69" s="115"/>
      <c r="U69" s="112"/>
      <c r="V69" s="112">
        <v>26</v>
      </c>
      <c r="W69" s="112">
        <v>28</v>
      </c>
      <c r="X69" s="112">
        <v>35</v>
      </c>
      <c r="Y69" s="112">
        <v>48</v>
      </c>
      <c r="Z69" s="112">
        <v>46</v>
      </c>
    </row>
    <row r="70" spans="1:26" x14ac:dyDescent="0.25">
      <c r="S70" s="115" t="s">
        <v>43</v>
      </c>
      <c r="T70" s="115"/>
      <c r="U70" s="112"/>
      <c r="V70" s="112">
        <v>42</v>
      </c>
      <c r="W70" s="112">
        <v>39</v>
      </c>
      <c r="X70" s="112">
        <v>28</v>
      </c>
      <c r="Y70" s="112">
        <v>27</v>
      </c>
      <c r="Z70" s="112">
        <v>40</v>
      </c>
    </row>
    <row r="71" spans="1:26" x14ac:dyDescent="0.25">
      <c r="S71" s="115" t="s">
        <v>44</v>
      </c>
      <c r="T71" s="115"/>
      <c r="U71" s="112"/>
      <c r="V71" s="112">
        <v>46</v>
      </c>
      <c r="W71" s="112">
        <v>31</v>
      </c>
      <c r="X71" s="112">
        <v>35</v>
      </c>
      <c r="Y71" s="112">
        <v>42</v>
      </c>
      <c r="Z71" s="112">
        <v>35</v>
      </c>
    </row>
    <row r="72" spans="1:26" x14ac:dyDescent="0.25">
      <c r="S72" s="115" t="s">
        <v>45</v>
      </c>
      <c r="T72" s="115"/>
      <c r="U72" s="112"/>
      <c r="V72" s="112">
        <v>34</v>
      </c>
      <c r="W72" s="112">
        <v>49</v>
      </c>
      <c r="X72" s="112">
        <v>42</v>
      </c>
      <c r="Y72" s="112">
        <v>34</v>
      </c>
      <c r="Z72" s="112">
        <v>44</v>
      </c>
    </row>
    <row r="73" spans="1:26" x14ac:dyDescent="0.25">
      <c r="S73" s="115" t="s">
        <v>46</v>
      </c>
      <c r="T73" s="115"/>
      <c r="U73" s="112"/>
      <c r="V73" s="112">
        <v>38</v>
      </c>
      <c r="W73" s="112">
        <v>29</v>
      </c>
      <c r="X73" s="112">
        <v>36</v>
      </c>
      <c r="Y73" s="112">
        <v>34</v>
      </c>
      <c r="Z73" s="112">
        <v>40</v>
      </c>
    </row>
    <row r="74" spans="1:26" x14ac:dyDescent="0.25">
      <c r="S74" s="115" t="s">
        <v>47</v>
      </c>
      <c r="T74" s="115"/>
      <c r="U74" s="112"/>
      <c r="V74" s="112">
        <v>27</v>
      </c>
      <c r="W74" s="112">
        <v>16</v>
      </c>
      <c r="X74" s="112">
        <v>25</v>
      </c>
      <c r="Y74" s="112">
        <v>30</v>
      </c>
      <c r="Z74" s="112">
        <v>32</v>
      </c>
    </row>
    <row r="75" spans="1:26" x14ac:dyDescent="0.25">
      <c r="S75" s="115" t="s">
        <v>48</v>
      </c>
      <c r="T75" s="115"/>
      <c r="U75" s="112"/>
      <c r="V75" s="112">
        <v>22</v>
      </c>
      <c r="W75" s="112">
        <v>15</v>
      </c>
      <c r="X75" s="112">
        <v>17</v>
      </c>
      <c r="Y75" s="112">
        <v>19</v>
      </c>
      <c r="Z75" s="112">
        <v>22</v>
      </c>
    </row>
    <row r="76" spans="1:26" x14ac:dyDescent="0.25">
      <c r="S76" s="115" t="s">
        <v>49</v>
      </c>
      <c r="T76" s="115"/>
      <c r="U76" s="112"/>
      <c r="V76" s="112">
        <v>4</v>
      </c>
      <c r="W76" s="112">
        <v>7</v>
      </c>
      <c r="X76" s="112">
        <v>7</v>
      </c>
      <c r="Y76" s="112">
        <v>11</v>
      </c>
      <c r="Z76" s="112">
        <v>19</v>
      </c>
    </row>
    <row r="77" spans="1:26" x14ac:dyDescent="0.25">
      <c r="S77" s="115" t="s">
        <v>50</v>
      </c>
      <c r="T77" s="115"/>
      <c r="U77" s="112"/>
      <c r="V77" s="112">
        <v>3</v>
      </c>
      <c r="W77" s="112">
        <v>5</v>
      </c>
      <c r="X77" s="112">
        <v>4</v>
      </c>
      <c r="Y77" s="112">
        <v>6</v>
      </c>
      <c r="Z77" s="112">
        <v>6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1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2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401</v>
      </c>
      <c r="W80" s="112">
        <v>357</v>
      </c>
      <c r="X80" s="112">
        <v>379</v>
      </c>
      <c r="Y80" s="112">
        <v>393</v>
      </c>
      <c r="Z80" s="112">
        <v>427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Kimba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32</v>
      </c>
      <c r="W83" s="112">
        <v>28</v>
      </c>
      <c r="X83" s="112">
        <v>31</v>
      </c>
      <c r="Y83" s="112">
        <v>26</v>
      </c>
      <c r="Z83" s="112">
        <v>30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190</v>
      </c>
      <c r="G84" s="140"/>
      <c r="H84" s="48"/>
      <c r="I84" s="48"/>
      <c r="J84" s="48"/>
      <c r="K84" s="48"/>
      <c r="L84" s="140" t="s">
        <v>0</v>
      </c>
      <c r="M84" s="140"/>
      <c r="N84" s="140" t="s">
        <v>190</v>
      </c>
      <c r="O84" s="140"/>
      <c r="S84" s="115" t="s">
        <v>57</v>
      </c>
      <c r="T84" s="115"/>
      <c r="U84" s="112"/>
      <c r="V84" s="112">
        <v>8</v>
      </c>
      <c r="W84" s="112">
        <v>9</v>
      </c>
      <c r="X84" s="112">
        <v>11</v>
      </c>
      <c r="Y84" s="112">
        <v>11</v>
      </c>
      <c r="Z84" s="112">
        <v>14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2017-18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2017-18</v>
      </c>
      <c r="O85" s="140"/>
      <c r="S85" s="115" t="s">
        <v>185</v>
      </c>
      <c r="T85" s="115"/>
      <c r="U85" s="112"/>
      <c r="V85" s="112">
        <v>37</v>
      </c>
      <c r="W85" s="112">
        <v>33</v>
      </c>
      <c r="X85" s="112">
        <v>38</v>
      </c>
      <c r="Y85" s="112">
        <v>42</v>
      </c>
      <c r="Z85" s="112">
        <v>46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907</v>
      </c>
      <c r="D86" s="94">
        <f t="shared" ref="D86:D91" si="4">AD4</f>
        <v>1.2276785714285809E-2</v>
      </c>
      <c r="E86" s="95">
        <f t="shared" ref="E86:E91" si="5">AD4</f>
        <v>1.2276785714285809E-2</v>
      </c>
      <c r="F86" s="94">
        <f t="shared" ref="F86:F91" si="6">AF4</f>
        <v>6.7058823529411837E-2</v>
      </c>
      <c r="G86" s="95">
        <f t="shared" ref="G86:G91" si="7">AF4</f>
        <v>6.7058823529411837E-2</v>
      </c>
      <c r="H86" s="97"/>
      <c r="I86" s="97"/>
      <c r="J86" s="139" t="str">
        <f>'State data for spotlight'!J4</f>
        <v>1,514,413</v>
      </c>
      <c r="K86" s="139"/>
      <c r="L86" s="94">
        <f>'State data for spotlight'!L4</f>
        <v>9.9608707048718825E-2</v>
      </c>
      <c r="M86" s="95">
        <f>'State data for spotlight'!L4</f>
        <v>9.9608707048718825E-2</v>
      </c>
      <c r="N86" s="94">
        <f>'State data for spotlight'!N4</f>
        <v>0.18326365128713196</v>
      </c>
      <c r="O86" s="95">
        <f>'State data for spotlight'!N4</f>
        <v>0.18326365128713196</v>
      </c>
      <c r="S86" s="115" t="s">
        <v>186</v>
      </c>
      <c r="T86" s="115"/>
      <c r="U86" s="112"/>
      <c r="V86" s="112">
        <v>0</v>
      </c>
      <c r="W86" s="112">
        <v>3</v>
      </c>
      <c r="X86" s="112">
        <v>5</v>
      </c>
      <c r="Y86" s="112">
        <v>5</v>
      </c>
      <c r="Z86" s="112">
        <v>6</v>
      </c>
    </row>
    <row r="87" spans="1:30" ht="15" customHeight="1" x14ac:dyDescent="0.25">
      <c r="A87" s="96" t="s">
        <v>4</v>
      </c>
      <c r="B87" s="49"/>
      <c r="C87" s="97" t="str">
        <f t="shared" si="3"/>
        <v>480</v>
      </c>
      <c r="D87" s="94">
        <f t="shared" si="4"/>
        <v>-3.8076152304609256E-2</v>
      </c>
      <c r="E87" s="95">
        <f t="shared" si="5"/>
        <v>-3.8076152304609256E-2</v>
      </c>
      <c r="F87" s="94">
        <f t="shared" si="6"/>
        <v>6.4301552106430071E-2</v>
      </c>
      <c r="G87" s="95">
        <f t="shared" si="7"/>
        <v>6.4301552106430071E-2</v>
      </c>
      <c r="H87" s="97"/>
      <c r="I87" s="97"/>
      <c r="J87" s="139" t="str">
        <f>'State data for spotlight'!J5</f>
        <v>761,173</v>
      </c>
      <c r="K87" s="139"/>
      <c r="L87" s="94">
        <f>'State data for spotlight'!L5</f>
        <v>8.820771036521724E-2</v>
      </c>
      <c r="M87" s="95">
        <f>'State data for spotlight'!L5</f>
        <v>8.820771036521724E-2</v>
      </c>
      <c r="N87" s="94">
        <f>'State data for spotlight'!N5</f>
        <v>0.15461673464868042</v>
      </c>
      <c r="O87" s="95">
        <f>'State data for spotlight'!N5</f>
        <v>0.15461673464868042</v>
      </c>
      <c r="S87" s="115" t="s">
        <v>187</v>
      </c>
      <c r="T87" s="115"/>
      <c r="U87" s="112"/>
      <c r="V87" s="112">
        <v>0</v>
      </c>
      <c r="W87" s="112">
        <v>0</v>
      </c>
      <c r="X87" s="112">
        <v>0</v>
      </c>
      <c r="Y87" s="112">
        <v>0</v>
      </c>
      <c r="Z87" s="112">
        <v>6</v>
      </c>
    </row>
    <row r="88" spans="1:30" ht="15" customHeight="1" x14ac:dyDescent="0.25">
      <c r="A88" s="96" t="s">
        <v>5</v>
      </c>
      <c r="B88" s="49"/>
      <c r="C88" s="97" t="str">
        <f t="shared" si="3"/>
        <v>428</v>
      </c>
      <c r="D88" s="94">
        <f t="shared" si="4"/>
        <v>8.9058524173027953E-2</v>
      </c>
      <c r="E88" s="95">
        <f t="shared" si="5"/>
        <v>8.9058524173027953E-2</v>
      </c>
      <c r="F88" s="94">
        <f t="shared" si="6"/>
        <v>7.268170426065157E-2</v>
      </c>
      <c r="G88" s="95">
        <f t="shared" si="7"/>
        <v>7.268170426065157E-2</v>
      </c>
      <c r="H88" s="97"/>
      <c r="I88" s="97"/>
      <c r="J88" s="139" t="str">
        <f>'State data for spotlight'!J6</f>
        <v>752,279</v>
      </c>
      <c r="K88" s="139"/>
      <c r="L88" s="94">
        <f>'State data for spotlight'!L6</f>
        <v>0.11150035312508311</v>
      </c>
      <c r="M88" s="95">
        <f>'State data for spotlight'!L6</f>
        <v>0.11150035312508311</v>
      </c>
      <c r="N88" s="94">
        <f>'State data for spotlight'!N6</f>
        <v>0.212174288554841</v>
      </c>
      <c r="O88" s="95">
        <f>'State data for spotlight'!N6</f>
        <v>0.212174288554841</v>
      </c>
      <c r="S88" s="115" t="s">
        <v>188</v>
      </c>
      <c r="T88" s="115"/>
      <c r="U88" s="112"/>
      <c r="V88" s="112">
        <v>5</v>
      </c>
      <c r="W88" s="112">
        <v>7</v>
      </c>
      <c r="X88" s="112">
        <v>3</v>
      </c>
      <c r="Y88" s="112">
        <v>5</v>
      </c>
      <c r="Z88" s="112">
        <v>3</v>
      </c>
    </row>
    <row r="89" spans="1:30" ht="15" customHeight="1" x14ac:dyDescent="0.25">
      <c r="A89" s="49" t="s">
        <v>6</v>
      </c>
      <c r="B89" s="49"/>
      <c r="C89" s="97" t="str">
        <f t="shared" si="3"/>
        <v>615</v>
      </c>
      <c r="D89" s="94">
        <f t="shared" si="4"/>
        <v>2.4999999999999911E-2</v>
      </c>
      <c r="E89" s="95">
        <f t="shared" si="5"/>
        <v>2.4999999999999911E-2</v>
      </c>
      <c r="F89" s="94">
        <f t="shared" si="6"/>
        <v>4.9488054607508492E-2</v>
      </c>
      <c r="G89" s="95">
        <f t="shared" si="7"/>
        <v>4.9488054607508492E-2</v>
      </c>
      <c r="H89" s="97"/>
      <c r="I89" s="97"/>
      <c r="J89" s="139" t="str">
        <f>'State data for spotlight'!J7</f>
        <v>1,001,542</v>
      </c>
      <c r="K89" s="139"/>
      <c r="L89" s="94">
        <f>'State data for spotlight'!L7</f>
        <v>4.4621130813623067E-2</v>
      </c>
      <c r="M89" s="95">
        <f>'State data for spotlight'!L7</f>
        <v>4.4621130813623067E-2</v>
      </c>
      <c r="N89" s="94">
        <f>'State data for spotlight'!N7</f>
        <v>9.6689701842120446E-2</v>
      </c>
      <c r="O89" s="95">
        <f>'State data for spotlight'!N7</f>
        <v>9.6689701842120446E-2</v>
      </c>
      <c r="S89" s="115" t="s">
        <v>189</v>
      </c>
      <c r="T89" s="115"/>
      <c r="U89" s="112"/>
      <c r="V89" s="112">
        <v>36</v>
      </c>
      <c r="W89" s="112">
        <v>34</v>
      </c>
      <c r="X89" s="112">
        <v>38</v>
      </c>
      <c r="Y89" s="112">
        <v>38</v>
      </c>
      <c r="Z89" s="112">
        <v>43</v>
      </c>
    </row>
    <row r="90" spans="1:30" ht="15" customHeight="1" x14ac:dyDescent="0.25">
      <c r="A90" s="49" t="s">
        <v>96</v>
      </c>
      <c r="B90" s="49"/>
      <c r="C90" s="97" t="str">
        <f t="shared" si="3"/>
        <v>$26,463</v>
      </c>
      <c r="D90" s="94">
        <f t="shared" si="4"/>
        <v>8.9445433863832191E-2</v>
      </c>
      <c r="E90" s="95">
        <f t="shared" si="5"/>
        <v>8.9445433863832191E-2</v>
      </c>
      <c r="F90" s="94">
        <f t="shared" si="6"/>
        <v>1.8062207859657287E-2</v>
      </c>
      <c r="G90" s="95">
        <f t="shared" si="7"/>
        <v>1.8062207859657287E-2</v>
      </c>
      <c r="H90" s="97"/>
      <c r="I90" s="97"/>
      <c r="J90" s="97"/>
      <c r="K90" s="97" t="str">
        <f>'State data for spotlight'!J8</f>
        <v>$45,481</v>
      </c>
      <c r="L90" s="94">
        <f>'State data for spotlight'!L8</f>
        <v>-7.6896036558571357E-4</v>
      </c>
      <c r="M90" s="95">
        <f>'State data for spotlight'!L8</f>
        <v>-7.6896036558571357E-4</v>
      </c>
      <c r="N90" s="94">
        <f>'State data for spotlight'!N8</f>
        <v>6.4433558502420718E-2</v>
      </c>
      <c r="O90" s="95">
        <f>'State data for spotlight'!N8</f>
        <v>6.4433558502420718E-2</v>
      </c>
      <c r="S90" s="115" t="s">
        <v>58</v>
      </c>
      <c r="T90" s="115"/>
      <c r="U90" s="112"/>
      <c r="V90" s="112">
        <v>42</v>
      </c>
      <c r="W90" s="112">
        <v>40</v>
      </c>
      <c r="X90" s="112">
        <v>43</v>
      </c>
      <c r="Y90" s="112">
        <v>53</v>
      </c>
      <c r="Z90" s="112">
        <v>46</v>
      </c>
    </row>
    <row r="91" spans="1:30" ht="15" customHeight="1" x14ac:dyDescent="0.25">
      <c r="A91" s="49" t="s">
        <v>7</v>
      </c>
      <c r="B91" s="49"/>
      <c r="C91" s="97" t="str">
        <f t="shared" si="3"/>
        <v>$29.4 mil</v>
      </c>
      <c r="D91" s="94">
        <f t="shared" si="4"/>
        <v>0.66936296033754838</v>
      </c>
      <c r="E91" s="95">
        <f t="shared" si="5"/>
        <v>0.66936296033754838</v>
      </c>
      <c r="F91" s="94">
        <f t="shared" si="6"/>
        <v>0.13940882512529096</v>
      </c>
      <c r="G91" s="95">
        <f t="shared" si="7"/>
        <v>0.13940882512529096</v>
      </c>
      <c r="H91" s="97"/>
      <c r="I91" s="97"/>
      <c r="J91" s="97"/>
      <c r="K91" s="97" t="str">
        <f>'State data for spotlight'!J9</f>
        <v>$63.1 bil</v>
      </c>
      <c r="L91" s="94">
        <f>'State data for spotlight'!L9</f>
        <v>8.5795971195826271E-2</v>
      </c>
      <c r="M91" s="95">
        <f>'State data for spotlight'!L9</f>
        <v>8.5795971195826271E-2</v>
      </c>
      <c r="N91" s="94">
        <f>'State data for spotlight'!N9</f>
        <v>0.25141602644572436</v>
      </c>
      <c r="O91" s="95">
        <f>'State data for spotlight'!N9</f>
        <v>0.25141602644572436</v>
      </c>
      <c r="S91" s="118" t="s">
        <v>53</v>
      </c>
      <c r="T91" s="118"/>
      <c r="U91" s="112"/>
      <c r="V91" s="112">
        <v>318</v>
      </c>
      <c r="W91" s="112">
        <v>261</v>
      </c>
      <c r="X91" s="112">
        <v>314</v>
      </c>
      <c r="Y91" s="112">
        <v>326</v>
      </c>
      <c r="Z91" s="112">
        <v>335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191</v>
      </c>
      <c r="S93" s="115" t="s">
        <v>56</v>
      </c>
      <c r="T93" s="115"/>
      <c r="U93" s="112"/>
      <c r="V93" s="112">
        <v>8</v>
      </c>
      <c r="W93" s="112">
        <v>5</v>
      </c>
      <c r="X93" s="112">
        <v>9</v>
      </c>
      <c r="Y93" s="112">
        <v>12</v>
      </c>
      <c r="Z93" s="112">
        <v>16</v>
      </c>
    </row>
    <row r="94" spans="1:30" ht="15" customHeight="1" x14ac:dyDescent="0.25">
      <c r="A94" s="135" t="s">
        <v>192</v>
      </c>
      <c r="S94" s="115" t="s">
        <v>57</v>
      </c>
      <c r="T94" s="115"/>
      <c r="U94" s="112"/>
      <c r="V94" s="112">
        <v>41</v>
      </c>
      <c r="W94" s="112">
        <v>35</v>
      </c>
      <c r="X94" s="112">
        <v>42</v>
      </c>
      <c r="Y94" s="112">
        <v>48</v>
      </c>
      <c r="Z94" s="112">
        <v>51</v>
      </c>
    </row>
    <row r="95" spans="1:30" ht="15" customHeight="1" x14ac:dyDescent="0.25">
      <c r="A95" s="136" t="s">
        <v>266</v>
      </c>
      <c r="S95" s="115" t="s">
        <v>185</v>
      </c>
      <c r="T95" s="115"/>
      <c r="U95" s="112"/>
      <c r="V95" s="112">
        <v>10</v>
      </c>
      <c r="W95" s="112">
        <v>7</v>
      </c>
      <c r="X95" s="112">
        <v>9</v>
      </c>
      <c r="Y95" s="112">
        <v>5</v>
      </c>
      <c r="Z95" s="112">
        <v>8</v>
      </c>
    </row>
    <row r="96" spans="1:30" ht="15" customHeight="1" x14ac:dyDescent="0.25">
      <c r="A96" s="134" t="s">
        <v>258</v>
      </c>
      <c r="S96" s="115" t="s">
        <v>186</v>
      </c>
      <c r="T96" s="115"/>
      <c r="U96" s="112"/>
      <c r="V96" s="112">
        <v>31</v>
      </c>
      <c r="W96" s="112">
        <v>31</v>
      </c>
      <c r="X96" s="112">
        <v>29</v>
      </c>
      <c r="Y96" s="112">
        <v>35</v>
      </c>
      <c r="Z96" s="112">
        <v>35</v>
      </c>
    </row>
    <row r="97" spans="1:32" ht="15" customHeight="1" x14ac:dyDescent="0.25">
      <c r="A97" s="136" t="s">
        <v>269</v>
      </c>
      <c r="S97" s="115" t="s">
        <v>187</v>
      </c>
      <c r="T97" s="115"/>
      <c r="U97" s="112"/>
      <c r="V97" s="112">
        <v>53</v>
      </c>
      <c r="W97" s="112">
        <v>50</v>
      </c>
      <c r="X97" s="112">
        <v>46</v>
      </c>
      <c r="Y97" s="112">
        <v>44</v>
      </c>
      <c r="Z97" s="112">
        <v>49</v>
      </c>
    </row>
    <row r="98" spans="1:32" ht="15" customHeight="1" x14ac:dyDescent="0.25">
      <c r="A98" s="136" t="s">
        <v>275</v>
      </c>
      <c r="S98" s="115" t="s">
        <v>188</v>
      </c>
      <c r="T98" s="115"/>
      <c r="U98" s="112"/>
      <c r="V98" s="112">
        <v>23</v>
      </c>
      <c r="W98" s="112">
        <v>19</v>
      </c>
      <c r="X98" s="112">
        <v>19</v>
      </c>
      <c r="Y98" s="112">
        <v>22</v>
      </c>
      <c r="Z98" s="112">
        <v>18</v>
      </c>
    </row>
    <row r="99" spans="1:32" ht="15" customHeight="1" x14ac:dyDescent="0.25">
      <c r="S99" s="115" t="s">
        <v>189</v>
      </c>
      <c r="T99" s="115"/>
      <c r="U99" s="112"/>
      <c r="V99" s="112">
        <v>0</v>
      </c>
      <c r="W99" s="112">
        <v>5</v>
      </c>
      <c r="X99" s="112">
        <v>7</v>
      </c>
      <c r="Y99" s="112">
        <v>3</v>
      </c>
      <c r="Z99" s="112">
        <v>3</v>
      </c>
    </row>
    <row r="100" spans="1:32" ht="15" customHeight="1" x14ac:dyDescent="0.25">
      <c r="S100" s="115" t="s">
        <v>58</v>
      </c>
      <c r="T100" s="115"/>
      <c r="U100" s="112"/>
      <c r="V100" s="112">
        <v>7</v>
      </c>
      <c r="W100" s="112">
        <v>8</v>
      </c>
      <c r="X100" s="112">
        <v>14</v>
      </c>
      <c r="Y100" s="112">
        <v>12</v>
      </c>
      <c r="Z100" s="112">
        <v>18</v>
      </c>
    </row>
    <row r="101" spans="1:32" x14ac:dyDescent="0.25">
      <c r="A101" s="18"/>
      <c r="S101" s="118" t="s">
        <v>53</v>
      </c>
      <c r="T101" s="118"/>
      <c r="U101" s="112"/>
      <c r="V101" s="112">
        <v>267</v>
      </c>
      <c r="W101" s="112">
        <v>216</v>
      </c>
      <c r="X101" s="112">
        <v>260</v>
      </c>
      <c r="Y101" s="112">
        <v>274</v>
      </c>
      <c r="Z101" s="112">
        <v>279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184</v>
      </c>
      <c r="W103" s="106" t="s">
        <v>193</v>
      </c>
      <c r="X103" s="106" t="s">
        <v>261</v>
      </c>
      <c r="Y103" s="106" t="s">
        <v>267</v>
      </c>
      <c r="Z103" s="106" t="s">
        <v>273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426</v>
      </c>
      <c r="W104" s="112">
        <v>455</v>
      </c>
      <c r="X104" s="112">
        <v>487</v>
      </c>
      <c r="Y104" s="112">
        <v>477</v>
      </c>
      <c r="Z104" s="112">
        <v>496</v>
      </c>
      <c r="AB104" s="109" t="str">
        <f>TEXT(Z104,"###,###")</f>
        <v>496</v>
      </c>
      <c r="AD104" s="130">
        <f>Z104/($Z$4)*100</f>
        <v>54.685777287761852</v>
      </c>
      <c r="AF104" s="109"/>
    </row>
    <row r="105" spans="1:32" x14ac:dyDescent="0.25">
      <c r="S105" s="115" t="s">
        <v>17</v>
      </c>
      <c r="T105" s="115"/>
      <c r="U105" s="112"/>
      <c r="V105" s="112">
        <v>135</v>
      </c>
      <c r="W105" s="112">
        <v>117</v>
      </c>
      <c r="X105" s="112">
        <v>142</v>
      </c>
      <c r="Y105" s="112">
        <v>143</v>
      </c>
      <c r="Z105" s="112">
        <v>153</v>
      </c>
      <c r="AB105" s="109" t="str">
        <f>TEXT(Z105,"###,###")</f>
        <v>153</v>
      </c>
      <c r="AD105" s="130">
        <f>Z105/($Z$4)*100</f>
        <v>16.868798235942666</v>
      </c>
      <c r="AF105" s="109"/>
    </row>
    <row r="106" spans="1:32" x14ac:dyDescent="0.25">
      <c r="S106" s="118" t="s">
        <v>53</v>
      </c>
      <c r="T106" s="118"/>
      <c r="U106" s="120"/>
      <c r="V106" s="120">
        <v>561</v>
      </c>
      <c r="W106" s="120">
        <v>572</v>
      </c>
      <c r="X106" s="120">
        <v>629</v>
      </c>
      <c r="Y106" s="120">
        <v>620</v>
      </c>
      <c r="Z106" s="120">
        <v>649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179</v>
      </c>
      <c r="W108" s="112">
        <v>139</v>
      </c>
      <c r="X108" s="112">
        <v>183</v>
      </c>
      <c r="Y108" s="112">
        <v>215</v>
      </c>
      <c r="Z108" s="112">
        <v>196</v>
      </c>
      <c r="AB108" s="109" t="str">
        <f>TEXT(Z108,"###,###")</f>
        <v>196</v>
      </c>
      <c r="AD108" s="130">
        <f>Z108/($Z$4)*100</f>
        <v>21.609702315325251</v>
      </c>
      <c r="AF108" s="109"/>
    </row>
    <row r="109" spans="1:32" x14ac:dyDescent="0.25">
      <c r="S109" s="115" t="s">
        <v>20</v>
      </c>
      <c r="T109" s="115"/>
      <c r="U109" s="112"/>
      <c r="V109" s="112">
        <v>147</v>
      </c>
      <c r="W109" s="112">
        <v>152</v>
      </c>
      <c r="X109" s="112">
        <v>148</v>
      </c>
      <c r="Y109" s="112">
        <v>163</v>
      </c>
      <c r="Z109" s="112">
        <v>186</v>
      </c>
      <c r="AB109" s="109" t="str">
        <f>TEXT(Z109,"###,###")</f>
        <v>186</v>
      </c>
      <c r="AD109" s="130">
        <f>Z109/($Z$4)*100</f>
        <v>20.507166482910694</v>
      </c>
      <c r="AF109" s="109"/>
    </row>
    <row r="110" spans="1:32" x14ac:dyDescent="0.25">
      <c r="S110" s="115" t="s">
        <v>21</v>
      </c>
      <c r="T110" s="115"/>
      <c r="U110" s="112"/>
      <c r="V110" s="112">
        <v>75</v>
      </c>
      <c r="W110" s="112">
        <v>76</v>
      </c>
      <c r="X110" s="112">
        <v>89</v>
      </c>
      <c r="Y110" s="112">
        <v>49</v>
      </c>
      <c r="Z110" s="112">
        <v>61</v>
      </c>
      <c r="AB110" s="109" t="str">
        <f>TEXT(Z110,"###,###")</f>
        <v>61</v>
      </c>
      <c r="AD110" s="130">
        <f>Z110/($Z$4)*100</f>
        <v>6.7254685777287753</v>
      </c>
      <c r="AF110" s="109"/>
    </row>
    <row r="111" spans="1:32" x14ac:dyDescent="0.25">
      <c r="S111" s="115" t="s">
        <v>22</v>
      </c>
      <c r="T111" s="115"/>
      <c r="U111" s="112"/>
      <c r="V111" s="112">
        <v>156</v>
      </c>
      <c r="W111" s="112">
        <v>167</v>
      </c>
      <c r="X111" s="112">
        <v>172</v>
      </c>
      <c r="Y111" s="112">
        <v>193</v>
      </c>
      <c r="Z111" s="112">
        <v>203</v>
      </c>
      <c r="AB111" s="109" t="str">
        <f>TEXT(Z111,"###,###")</f>
        <v>203</v>
      </c>
      <c r="AD111" s="130">
        <f>Z111/($Z$4)*100</f>
        <v>22.381477398015434</v>
      </c>
      <c r="AF111" s="109"/>
    </row>
    <row r="112" spans="1:32" x14ac:dyDescent="0.25">
      <c r="S112" s="118" t="s">
        <v>53</v>
      </c>
      <c r="T112" s="118"/>
      <c r="U112" s="112"/>
      <c r="V112" s="112">
        <v>855</v>
      </c>
      <c r="W112" s="112">
        <v>734</v>
      </c>
      <c r="X112" s="112">
        <v>839</v>
      </c>
      <c r="Y112" s="112">
        <v>896</v>
      </c>
      <c r="Z112" s="112">
        <v>909</v>
      </c>
    </row>
    <row r="113" spans="19:32" x14ac:dyDescent="0.25">
      <c r="AB113" s="125" t="s">
        <v>24</v>
      </c>
      <c r="AC113" s="106"/>
      <c r="AD113" s="106" t="s">
        <v>182</v>
      </c>
      <c r="AF113" s="106" t="s">
        <v>183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45.14</v>
      </c>
      <c r="W118" s="131">
        <v>43.13</v>
      </c>
      <c r="X118" s="131">
        <v>44.61</v>
      </c>
      <c r="Y118" s="131">
        <v>45.17</v>
      </c>
      <c r="Z118" s="131">
        <v>45.34</v>
      </c>
      <c r="AB118" s="109" t="str">
        <f>TEXT(Z118,"##.0")</f>
        <v>45.3</v>
      </c>
    </row>
    <row r="120" spans="19:32" x14ac:dyDescent="0.25">
      <c r="S120" s="101" t="s">
        <v>98</v>
      </c>
      <c r="T120" s="112"/>
      <c r="U120" s="112"/>
      <c r="V120" s="112">
        <v>294</v>
      </c>
      <c r="W120" s="112">
        <v>282</v>
      </c>
      <c r="X120" s="112">
        <v>304</v>
      </c>
      <c r="Y120" s="112">
        <v>319</v>
      </c>
      <c r="Z120" s="112">
        <v>321</v>
      </c>
      <c r="AB120" s="109" t="str">
        <f>TEXT(Z120,"###,###")</f>
        <v>321</v>
      </c>
    </row>
    <row r="121" spans="19:32" x14ac:dyDescent="0.25">
      <c r="S121" s="101" t="s">
        <v>99</v>
      </c>
      <c r="T121" s="112"/>
      <c r="U121" s="112"/>
      <c r="V121" s="112">
        <v>198</v>
      </c>
      <c r="W121" s="112">
        <v>138</v>
      </c>
      <c r="X121" s="112">
        <v>179</v>
      </c>
      <c r="Y121" s="112">
        <v>197</v>
      </c>
      <c r="Z121" s="112">
        <v>187</v>
      </c>
      <c r="AB121" s="109" t="str">
        <f>TEXT(Z121,"###,###")</f>
        <v>187</v>
      </c>
    </row>
    <row r="122" spans="19:32" x14ac:dyDescent="0.25">
      <c r="S122" s="101" t="s">
        <v>100</v>
      </c>
      <c r="T122" s="112"/>
      <c r="U122" s="112"/>
      <c r="V122" s="112">
        <v>85</v>
      </c>
      <c r="W122" s="112">
        <v>64</v>
      </c>
      <c r="X122" s="112">
        <v>81</v>
      </c>
      <c r="Y122" s="112">
        <v>88</v>
      </c>
      <c r="Z122" s="112">
        <v>102</v>
      </c>
      <c r="AB122" s="109" t="str">
        <f>TEXT(Z122,"###,###")</f>
        <v>102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379</v>
      </c>
      <c r="W124" s="112">
        <v>346</v>
      </c>
      <c r="X124" s="112">
        <v>385</v>
      </c>
      <c r="Y124" s="112">
        <v>407</v>
      </c>
      <c r="Z124" s="112">
        <v>423</v>
      </c>
      <c r="AB124" s="109" t="str">
        <f>TEXT(Z124,"###,###")</f>
        <v>423</v>
      </c>
      <c r="AD124" s="127">
        <f>Z124/$Z$7*100</f>
        <v>68.780487804878049</v>
      </c>
    </row>
    <row r="125" spans="19:32" x14ac:dyDescent="0.25">
      <c r="S125" s="101" t="s">
        <v>102</v>
      </c>
      <c r="T125" s="112"/>
      <c r="U125" s="112"/>
      <c r="V125" s="112">
        <v>283</v>
      </c>
      <c r="W125" s="112">
        <v>202</v>
      </c>
      <c r="X125" s="112">
        <v>260</v>
      </c>
      <c r="Y125" s="112">
        <v>285</v>
      </c>
      <c r="Z125" s="112">
        <v>289</v>
      </c>
      <c r="AB125" s="109" t="str">
        <f>TEXT(Z125,"###,###")</f>
        <v>289</v>
      </c>
      <c r="AD125" s="127">
        <f>Z125/$Z$7*100</f>
        <v>46.991869918699187</v>
      </c>
    </row>
    <row r="127" spans="19:32" x14ac:dyDescent="0.25">
      <c r="S127" s="101" t="s">
        <v>103</v>
      </c>
      <c r="T127" s="112"/>
      <c r="U127" s="112"/>
      <c r="V127" s="112">
        <v>319</v>
      </c>
      <c r="W127" s="112">
        <v>262</v>
      </c>
      <c r="X127" s="112">
        <v>312</v>
      </c>
      <c r="Y127" s="112">
        <v>325</v>
      </c>
      <c r="Z127" s="112">
        <v>335</v>
      </c>
      <c r="AB127" s="109" t="str">
        <f>TEXT(Z127,"###,###")</f>
        <v>335</v>
      </c>
      <c r="AD127" s="127">
        <f>Z127/$Z$7*100</f>
        <v>54.471544715447152</v>
      </c>
    </row>
    <row r="128" spans="19:32" x14ac:dyDescent="0.25">
      <c r="S128" s="101" t="s">
        <v>104</v>
      </c>
      <c r="T128" s="112"/>
      <c r="U128" s="112"/>
      <c r="V128" s="112">
        <v>264</v>
      </c>
      <c r="W128" s="112">
        <v>219</v>
      </c>
      <c r="X128" s="112">
        <v>256</v>
      </c>
      <c r="Y128" s="112">
        <v>271</v>
      </c>
      <c r="Z128" s="112">
        <v>275</v>
      </c>
      <c r="AB128" s="109" t="str">
        <f>TEXT(Z128,"###,###")</f>
        <v>275</v>
      </c>
      <c r="AD128" s="127">
        <f>Z128/$Z$7*100</f>
        <v>44.715447154471541</v>
      </c>
    </row>
    <row r="130" spans="19:20" x14ac:dyDescent="0.25">
      <c r="S130" s="101" t="s">
        <v>262</v>
      </c>
      <c r="T130" s="127">
        <v>52.195121951219512</v>
      </c>
    </row>
    <row r="131" spans="19:20" x14ac:dyDescent="0.25">
      <c r="S131" s="101" t="s">
        <v>263</v>
      </c>
      <c r="T131" s="127">
        <v>30.40650406504065</v>
      </c>
    </row>
    <row r="132" spans="19:20" x14ac:dyDescent="0.25">
      <c r="S132" s="101" t="s">
        <v>264</v>
      </c>
      <c r="T132" s="127">
        <v>16.585365853658537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7FBB6E0B-0648-4DB8-84D7-11B89D4090E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05CD1771-4EA1-477C-864A-C652BC5BB62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3685FB05-0FEC-4659-AF8A-6EE4D71A3B7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735A1742-35A6-44A4-AE38-4AD3665F798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B78151-EA2D-4710-874F-4E04F76047C8}">
  <sheetPr codeName="Sheet91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106</v>
      </c>
      <c r="T1" s="99"/>
      <c r="U1" s="99"/>
      <c r="V1" s="99"/>
      <c r="W1" s="99"/>
      <c r="X1" s="99"/>
      <c r="Y1" s="100" t="s">
        <v>219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184</v>
      </c>
      <c r="W2" s="103" t="s">
        <v>193</v>
      </c>
      <c r="X2" s="103" t="s">
        <v>261</v>
      </c>
      <c r="Y2" s="103" t="s">
        <v>267</v>
      </c>
      <c r="Z2" s="103" t="s">
        <v>273</v>
      </c>
      <c r="AB2" s="141" t="str">
        <f>$Z$2</f>
        <v>2021-22</v>
      </c>
      <c r="AC2" s="141"/>
      <c r="AD2" s="141"/>
      <c r="AE2" s="141"/>
      <c r="AF2" s="141"/>
    </row>
    <row r="3" spans="1:32" ht="15" customHeight="1" x14ac:dyDescent="0.25">
      <c r="A3" s="58" t="s">
        <v>272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106</v>
      </c>
      <c r="Y3" s="105" t="s">
        <v>219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10.27 Kingston, South Australia,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2173</v>
      </c>
      <c r="W4" s="108">
        <v>2166</v>
      </c>
      <c r="X4" s="108">
        <v>2147</v>
      </c>
      <c r="Y4" s="108">
        <v>2183</v>
      </c>
      <c r="Z4" s="108">
        <v>2207</v>
      </c>
      <c r="AB4" s="109" t="str">
        <f>TEXT(Z4,"###,###")</f>
        <v>2,207</v>
      </c>
      <c r="AD4" s="110">
        <f>Z4/Y4-1</f>
        <v>1.0994044892350008E-2</v>
      </c>
      <c r="AF4" s="110">
        <f>Z4/V4-1</f>
        <v>1.5646571560055333E-2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1195</v>
      </c>
      <c r="W5" s="108">
        <v>1136</v>
      </c>
      <c r="X5" s="108">
        <v>1164</v>
      </c>
      <c r="Y5" s="108">
        <v>1165</v>
      </c>
      <c r="Z5" s="108">
        <v>1198</v>
      </c>
      <c r="AB5" s="109" t="str">
        <f>TEXT(Z5,"###,###")</f>
        <v>1,198</v>
      </c>
      <c r="AD5" s="110">
        <f t="shared" ref="AD5:AD9" si="0">Z5/Y5-1</f>
        <v>2.8326180257510769E-2</v>
      </c>
      <c r="AF5" s="110">
        <f t="shared" ref="AF5:AF9" si="1">Z5/V5-1</f>
        <v>2.5104602510459539E-3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979</v>
      </c>
      <c r="W6" s="108">
        <v>1026</v>
      </c>
      <c r="X6" s="108">
        <v>985</v>
      </c>
      <c r="Y6" s="108">
        <v>1014</v>
      </c>
      <c r="Z6" s="108">
        <v>1008</v>
      </c>
      <c r="AB6" s="109" t="str">
        <f>TEXT(Z6,"###,###")</f>
        <v>1,008</v>
      </c>
      <c r="AD6" s="110">
        <f t="shared" si="0"/>
        <v>-5.9171597633136397E-3</v>
      </c>
      <c r="AF6" s="110">
        <f t="shared" si="1"/>
        <v>2.962206332992845E-2</v>
      </c>
    </row>
    <row r="7" spans="1:32" ht="16.5" customHeight="1" thickBot="1" x14ac:dyDescent="0.3">
      <c r="A7" s="61" t="str">
        <f>"QUICK STATS for "&amp;Z2&amp;" *"</f>
        <v>QUICK STATS for 2021-22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1299</v>
      </c>
      <c r="W7" s="108">
        <v>1286</v>
      </c>
      <c r="X7" s="108">
        <v>1349</v>
      </c>
      <c r="Y7" s="108">
        <v>1337</v>
      </c>
      <c r="Z7" s="108">
        <v>1380</v>
      </c>
      <c r="AB7" s="109" t="str">
        <f>TEXT(Z7,"###,###")</f>
        <v>1,380</v>
      </c>
      <c r="AD7" s="110">
        <f t="shared" si="0"/>
        <v>3.2161555721765156E-2</v>
      </c>
      <c r="AF7" s="110">
        <f t="shared" si="1"/>
        <v>6.2355658198614217E-2</v>
      </c>
    </row>
    <row r="8" spans="1:32" ht="17.25" customHeight="1" x14ac:dyDescent="0.25">
      <c r="A8" s="62" t="s">
        <v>12</v>
      </c>
      <c r="B8" s="63"/>
      <c r="C8" s="29"/>
      <c r="D8" s="64" t="str">
        <f>AB4</f>
        <v>2,207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1,380</v>
      </c>
      <c r="P8" s="65"/>
      <c r="S8" s="107" t="s">
        <v>83</v>
      </c>
      <c r="T8" s="108"/>
      <c r="U8" s="108"/>
      <c r="V8" s="108">
        <v>20292.150000000001</v>
      </c>
      <c r="W8" s="108">
        <v>24560</v>
      </c>
      <c r="X8" s="108">
        <v>22552.07</v>
      </c>
      <c r="Y8" s="108">
        <v>26997.040000000001</v>
      </c>
      <c r="Z8" s="108">
        <v>27122.65</v>
      </c>
      <c r="AB8" s="109" t="str">
        <f>TEXT(Z8,"$###,###")</f>
        <v>$27,123</v>
      </c>
      <c r="AD8" s="110">
        <f t="shared" si="0"/>
        <v>4.6527322995411069E-3</v>
      </c>
      <c r="AF8" s="110">
        <f t="shared" si="1"/>
        <v>0.33660799865958024</v>
      </c>
    </row>
    <row r="9" spans="1:32" x14ac:dyDescent="0.25">
      <c r="A9" s="30" t="s">
        <v>14</v>
      </c>
      <c r="B9" s="69"/>
      <c r="C9" s="70"/>
      <c r="D9" s="71">
        <f>AD104</f>
        <v>67.104666968735842</v>
      </c>
      <c r="E9" s="72" t="s">
        <v>84</v>
      </c>
      <c r="F9" s="24"/>
      <c r="G9" s="73" t="s">
        <v>81</v>
      </c>
      <c r="H9" s="70"/>
      <c r="I9" s="69"/>
      <c r="J9" s="70"/>
      <c r="K9" s="69"/>
      <c r="L9" s="69"/>
      <c r="M9" s="74"/>
      <c r="N9" s="70"/>
      <c r="O9" s="71">
        <f>AD127</f>
        <v>52.173913043478258</v>
      </c>
      <c r="P9" s="72" t="s">
        <v>84</v>
      </c>
      <c r="S9" s="107" t="s">
        <v>7</v>
      </c>
      <c r="T9" s="108"/>
      <c r="U9" s="108"/>
      <c r="V9" s="108">
        <v>66717596</v>
      </c>
      <c r="W9" s="108">
        <v>67842067</v>
      </c>
      <c r="X9" s="108">
        <v>70699856</v>
      </c>
      <c r="Y9" s="108">
        <v>81335273</v>
      </c>
      <c r="Z9" s="108">
        <v>79721488</v>
      </c>
      <c r="AB9" s="109" t="str">
        <f>TEXT(Z9/1000000,"$#,###.0")&amp;" mil"</f>
        <v>$79.7 mil</v>
      </c>
      <c r="AD9" s="110">
        <f t="shared" si="0"/>
        <v>-1.9841145673661131E-2</v>
      </c>
      <c r="AF9" s="110">
        <f t="shared" si="1"/>
        <v>0.19490948085119864</v>
      </c>
    </row>
    <row r="10" spans="1:32" x14ac:dyDescent="0.25">
      <c r="A10" s="30" t="s">
        <v>17</v>
      </c>
      <c r="B10" s="69"/>
      <c r="C10" s="70"/>
      <c r="D10" s="71">
        <f>AD105</f>
        <v>12.279111916628908</v>
      </c>
      <c r="E10" s="72" t="s">
        <v>84</v>
      </c>
      <c r="F10" s="24"/>
      <c r="G10" s="73" t="s">
        <v>82</v>
      </c>
      <c r="H10" s="70"/>
      <c r="I10" s="69"/>
      <c r="J10" s="70"/>
      <c r="K10" s="69"/>
      <c r="L10" s="69"/>
      <c r="M10" s="74"/>
      <c r="N10" s="70"/>
      <c r="O10" s="71">
        <f>AD128</f>
        <v>47.608695652173914</v>
      </c>
      <c r="P10" s="72" t="s">
        <v>84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85</v>
      </c>
      <c r="H11" s="77"/>
      <c r="I11" s="78"/>
      <c r="J11" s="78"/>
      <c r="K11" s="78"/>
      <c r="L11" s="78"/>
      <c r="M11" s="69"/>
      <c r="N11" s="70"/>
      <c r="O11" s="71">
        <f>T130</f>
        <v>66.521739130434781</v>
      </c>
      <c r="P11" s="72" t="s">
        <v>84</v>
      </c>
      <c r="S11" s="107" t="s">
        <v>29</v>
      </c>
      <c r="T11" s="112"/>
      <c r="U11" s="112"/>
      <c r="V11" s="112">
        <v>1740</v>
      </c>
      <c r="W11" s="112">
        <v>1757</v>
      </c>
      <c r="X11" s="112">
        <v>1675</v>
      </c>
      <c r="Y11" s="112">
        <v>1728</v>
      </c>
      <c r="Z11" s="112">
        <v>1748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21.594202898550723</v>
      </c>
      <c r="P12" s="72" t="s">
        <v>84</v>
      </c>
      <c r="S12" s="107" t="s">
        <v>30</v>
      </c>
      <c r="T12" s="112"/>
      <c r="U12" s="112"/>
      <c r="V12" s="112">
        <v>434</v>
      </c>
      <c r="W12" s="112">
        <v>409</v>
      </c>
      <c r="X12" s="112">
        <v>464</v>
      </c>
      <c r="Y12" s="112">
        <v>455</v>
      </c>
      <c r="Z12" s="112">
        <v>460</v>
      </c>
    </row>
    <row r="13" spans="1:32" ht="15" customHeight="1" x14ac:dyDescent="0.25">
      <c r="A13" s="30" t="s">
        <v>19</v>
      </c>
      <c r="B13" s="70"/>
      <c r="C13" s="70"/>
      <c r="D13" s="71">
        <f>AD108</f>
        <v>19.075668328047122</v>
      </c>
      <c r="E13" s="72" t="s">
        <v>84</v>
      </c>
      <c r="F13" s="24"/>
      <c r="G13" s="142" t="s">
        <v>265</v>
      </c>
      <c r="H13" s="143"/>
      <c r="I13" s="143"/>
      <c r="J13" s="143"/>
      <c r="K13" s="143"/>
      <c r="L13" s="143"/>
      <c r="M13" s="79"/>
      <c r="N13" s="70"/>
      <c r="O13" s="71">
        <f>T132</f>
        <v>11.739130434782609</v>
      </c>
      <c r="P13" s="72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20.434979610330767</v>
      </c>
      <c r="E14" s="72" t="s">
        <v>84</v>
      </c>
      <c r="F14" s="24"/>
      <c r="G14" s="76" t="s">
        <v>94</v>
      </c>
      <c r="H14" s="69"/>
      <c r="I14" s="69"/>
      <c r="J14" s="69"/>
      <c r="K14" s="75"/>
      <c r="L14" s="70"/>
      <c r="M14" s="69"/>
      <c r="N14" s="70"/>
      <c r="O14" s="75" t="str">
        <f>AB118</f>
        <v>46.1</v>
      </c>
      <c r="P14" s="72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18.758495695514274</v>
      </c>
      <c r="E15" s="72" t="s">
        <v>84</v>
      </c>
      <c r="F15" s="24"/>
      <c r="G15" s="33" t="s">
        <v>259</v>
      </c>
      <c r="H15" s="70"/>
      <c r="I15" s="70"/>
      <c r="J15" s="70"/>
      <c r="K15" s="80"/>
      <c r="L15" s="70"/>
      <c r="M15" s="70"/>
      <c r="N15" s="70"/>
      <c r="O15" s="71">
        <f>AB38</f>
        <v>19.724437998549675</v>
      </c>
      <c r="P15" s="72" t="s">
        <v>84</v>
      </c>
      <c r="S15" s="115" t="s">
        <v>60</v>
      </c>
      <c r="T15" s="115"/>
      <c r="U15" s="116"/>
      <c r="V15" s="116">
        <v>687</v>
      </c>
      <c r="W15" s="116">
        <v>695</v>
      </c>
      <c r="X15" s="116">
        <v>660</v>
      </c>
      <c r="Y15" s="112">
        <v>640</v>
      </c>
      <c r="Z15" s="112">
        <v>659</v>
      </c>
      <c r="AB15" s="117">
        <f t="shared" ref="AB15:AB34" si="2">IF(Z15="np",0,Z15/$Z$34)</f>
        <v>0.29832503395201448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21.024014499320344</v>
      </c>
      <c r="E16" s="83" t="s">
        <v>84</v>
      </c>
      <c r="F16" s="24"/>
      <c r="G16" s="84" t="s">
        <v>260</v>
      </c>
      <c r="H16" s="35"/>
      <c r="I16" s="35"/>
      <c r="J16" s="35"/>
      <c r="K16" s="36"/>
      <c r="L16" s="35"/>
      <c r="M16" s="35"/>
      <c r="N16" s="35"/>
      <c r="O16" s="82">
        <f>AB37</f>
        <v>80.275562001450325</v>
      </c>
      <c r="P16" s="37" t="s">
        <v>84</v>
      </c>
      <c r="S16" s="115" t="s">
        <v>61</v>
      </c>
      <c r="T16" s="115"/>
      <c r="U16" s="116"/>
      <c r="V16" s="116">
        <v>0</v>
      </c>
      <c r="W16" s="116">
        <v>0</v>
      </c>
      <c r="X16" s="116">
        <v>5</v>
      </c>
      <c r="Y16" s="112">
        <v>2</v>
      </c>
      <c r="Z16" s="112">
        <v>5</v>
      </c>
      <c r="AB16" s="117">
        <f t="shared" si="2"/>
        <v>2.2634676324128564E-3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81</v>
      </c>
      <c r="W17" s="116">
        <v>52</v>
      </c>
      <c r="X17" s="116">
        <v>67</v>
      </c>
      <c r="Y17" s="112">
        <v>81</v>
      </c>
      <c r="Z17" s="112">
        <v>88</v>
      </c>
      <c r="AB17" s="117">
        <f t="shared" si="2"/>
        <v>3.9837030330466275E-2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268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63</v>
      </c>
      <c r="T18" s="115"/>
      <c r="U18" s="116"/>
      <c r="V18" s="116">
        <v>0</v>
      </c>
      <c r="W18" s="116">
        <v>5</v>
      </c>
      <c r="X18" s="116">
        <v>4</v>
      </c>
      <c r="Y18" s="112">
        <v>2</v>
      </c>
      <c r="Z18" s="112">
        <v>0</v>
      </c>
      <c r="AB18" s="117">
        <f t="shared" si="2"/>
        <v>0</v>
      </c>
    </row>
    <row r="19" spans="1:28" x14ac:dyDescent="0.25">
      <c r="A19" s="61" t="str">
        <f>$S$1&amp;" ("&amp;$V$2&amp;" to "&amp;$Z$2&amp;")"</f>
        <v>Kingston (2017-18 to 2021-22)</v>
      </c>
      <c r="B19" s="61"/>
      <c r="C19" s="61"/>
      <c r="D19" s="61"/>
      <c r="E19" s="61"/>
      <c r="F19" s="61"/>
      <c r="G19" s="61" t="str">
        <f>$S$1&amp;" ("&amp;$V$2&amp;" to "&amp;$Z$2&amp;")"</f>
        <v>Kingston (2017-18 to 2021-22)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64</v>
      </c>
      <c r="T19" s="115"/>
      <c r="U19" s="116"/>
      <c r="V19" s="116">
        <v>112</v>
      </c>
      <c r="W19" s="116">
        <v>114</v>
      </c>
      <c r="X19" s="116">
        <v>116</v>
      </c>
      <c r="Y19" s="112">
        <v>119</v>
      </c>
      <c r="Z19" s="112">
        <v>124</v>
      </c>
      <c r="AB19" s="117">
        <f t="shared" si="2"/>
        <v>5.6133997283838839E-2</v>
      </c>
    </row>
    <row r="20" spans="1:28" x14ac:dyDescent="0.25">
      <c r="S20" s="115" t="s">
        <v>65</v>
      </c>
      <c r="T20" s="115"/>
      <c r="U20" s="116"/>
      <c r="V20" s="116">
        <v>71</v>
      </c>
      <c r="W20" s="116">
        <v>73</v>
      </c>
      <c r="X20" s="116">
        <v>73</v>
      </c>
      <c r="Y20" s="112">
        <v>65</v>
      </c>
      <c r="Z20" s="112">
        <v>54</v>
      </c>
      <c r="AB20" s="117">
        <f t="shared" si="2"/>
        <v>2.444545043005885E-2</v>
      </c>
    </row>
    <row r="21" spans="1:28" x14ac:dyDescent="0.25">
      <c r="S21" s="115" t="s">
        <v>66</v>
      </c>
      <c r="T21" s="115"/>
      <c r="U21" s="116"/>
      <c r="V21" s="116">
        <v>131</v>
      </c>
      <c r="W21" s="116">
        <v>121</v>
      </c>
      <c r="X21" s="116">
        <v>184</v>
      </c>
      <c r="Y21" s="112">
        <v>198</v>
      </c>
      <c r="Z21" s="112">
        <v>157</v>
      </c>
      <c r="AB21" s="117">
        <f t="shared" si="2"/>
        <v>7.1072883657763694E-2</v>
      </c>
    </row>
    <row r="22" spans="1:28" x14ac:dyDescent="0.25">
      <c r="S22" s="115" t="s">
        <v>67</v>
      </c>
      <c r="T22" s="115"/>
      <c r="U22" s="116"/>
      <c r="V22" s="116">
        <v>167</v>
      </c>
      <c r="W22" s="116">
        <v>207</v>
      </c>
      <c r="X22" s="116">
        <v>176</v>
      </c>
      <c r="Y22" s="112">
        <v>166</v>
      </c>
      <c r="Z22" s="112">
        <v>150</v>
      </c>
      <c r="AB22" s="117">
        <f t="shared" si="2"/>
        <v>6.7904028972385691E-2</v>
      </c>
    </row>
    <row r="23" spans="1:28" x14ac:dyDescent="0.25">
      <c r="S23" s="115" t="s">
        <v>68</v>
      </c>
      <c r="T23" s="115"/>
      <c r="U23" s="116"/>
      <c r="V23" s="116">
        <v>74</v>
      </c>
      <c r="W23" s="116">
        <v>66</v>
      </c>
      <c r="X23" s="116">
        <v>50</v>
      </c>
      <c r="Y23" s="112">
        <v>54</v>
      </c>
      <c r="Z23" s="112">
        <v>81</v>
      </c>
      <c r="AB23" s="117">
        <f t="shared" si="2"/>
        <v>3.6668175645088279E-2</v>
      </c>
    </row>
    <row r="24" spans="1:28" x14ac:dyDescent="0.25">
      <c r="S24" s="115" t="s">
        <v>69</v>
      </c>
      <c r="T24" s="115"/>
      <c r="U24" s="116"/>
      <c r="V24" s="116">
        <v>0</v>
      </c>
      <c r="W24" s="116">
        <v>4</v>
      </c>
      <c r="X24" s="116">
        <v>3</v>
      </c>
      <c r="Y24" s="112">
        <v>3</v>
      </c>
      <c r="Z24" s="112">
        <v>0</v>
      </c>
      <c r="AB24" s="117">
        <f t="shared" si="2"/>
        <v>0</v>
      </c>
    </row>
    <row r="25" spans="1:28" x14ac:dyDescent="0.25">
      <c r="S25" s="115" t="s">
        <v>70</v>
      </c>
      <c r="T25" s="115"/>
      <c r="U25" s="116"/>
      <c r="V25" s="116">
        <v>33</v>
      </c>
      <c r="W25" s="116">
        <v>34</v>
      </c>
      <c r="X25" s="116">
        <v>35</v>
      </c>
      <c r="Y25" s="112">
        <v>39</v>
      </c>
      <c r="Z25" s="112">
        <v>45</v>
      </c>
      <c r="AB25" s="117">
        <f t="shared" si="2"/>
        <v>2.0371208691715707E-2</v>
      </c>
    </row>
    <row r="26" spans="1:28" x14ac:dyDescent="0.25">
      <c r="S26" s="115" t="s">
        <v>71</v>
      </c>
      <c r="T26" s="115"/>
      <c r="U26" s="116"/>
      <c r="V26" s="116">
        <v>11</v>
      </c>
      <c r="W26" s="116">
        <v>19</v>
      </c>
      <c r="X26" s="116">
        <v>16</v>
      </c>
      <c r="Y26" s="112">
        <v>19</v>
      </c>
      <c r="Z26" s="112">
        <v>24</v>
      </c>
      <c r="AB26" s="117">
        <f t="shared" si="2"/>
        <v>1.0864644635581712E-2</v>
      </c>
    </row>
    <row r="27" spans="1:28" x14ac:dyDescent="0.25">
      <c r="S27" s="115" t="s">
        <v>72</v>
      </c>
      <c r="T27" s="115"/>
      <c r="U27" s="116"/>
      <c r="V27" s="116">
        <v>36</v>
      </c>
      <c r="W27" s="116">
        <v>45</v>
      </c>
      <c r="X27" s="116">
        <v>55</v>
      </c>
      <c r="Y27" s="112">
        <v>63</v>
      </c>
      <c r="Z27" s="112">
        <v>59</v>
      </c>
      <c r="AB27" s="117">
        <f t="shared" si="2"/>
        <v>2.6708918062471707E-2</v>
      </c>
    </row>
    <row r="28" spans="1:28" x14ac:dyDescent="0.25">
      <c r="S28" s="115" t="s">
        <v>73</v>
      </c>
      <c r="T28" s="115"/>
      <c r="U28" s="116"/>
      <c r="V28" s="116">
        <v>52</v>
      </c>
      <c r="W28" s="116">
        <v>55</v>
      </c>
      <c r="X28" s="116">
        <v>53</v>
      </c>
      <c r="Y28" s="112">
        <v>71</v>
      </c>
      <c r="Z28" s="112">
        <v>73</v>
      </c>
      <c r="AB28" s="117">
        <f t="shared" si="2"/>
        <v>3.3046627433227706E-2</v>
      </c>
    </row>
    <row r="29" spans="1:28" x14ac:dyDescent="0.25">
      <c r="S29" s="115" t="s">
        <v>74</v>
      </c>
      <c r="T29" s="115"/>
      <c r="U29" s="116"/>
      <c r="V29" s="116">
        <v>76</v>
      </c>
      <c r="W29" s="116">
        <v>80</v>
      </c>
      <c r="X29" s="116">
        <v>65</v>
      </c>
      <c r="Y29" s="112">
        <v>62</v>
      </c>
      <c r="Z29" s="112">
        <v>84</v>
      </c>
      <c r="AB29" s="117">
        <f t="shared" si="2"/>
        <v>3.8026256224535988E-2</v>
      </c>
    </row>
    <row r="30" spans="1:28" x14ac:dyDescent="0.25">
      <c r="S30" s="115" t="s">
        <v>75</v>
      </c>
      <c r="T30" s="115"/>
      <c r="U30" s="116"/>
      <c r="V30" s="116">
        <v>87</v>
      </c>
      <c r="W30" s="116">
        <v>92</v>
      </c>
      <c r="X30" s="116">
        <v>82</v>
      </c>
      <c r="Y30" s="112">
        <v>91</v>
      </c>
      <c r="Z30" s="112">
        <v>96</v>
      </c>
      <c r="AB30" s="117">
        <f t="shared" si="2"/>
        <v>4.3458578542326848E-2</v>
      </c>
    </row>
    <row r="31" spans="1:28" x14ac:dyDescent="0.25">
      <c r="S31" s="115" t="s">
        <v>76</v>
      </c>
      <c r="T31" s="115"/>
      <c r="U31" s="116"/>
      <c r="V31" s="116">
        <v>145</v>
      </c>
      <c r="W31" s="116">
        <v>136</v>
      </c>
      <c r="X31" s="116">
        <v>145</v>
      </c>
      <c r="Y31" s="112">
        <v>150</v>
      </c>
      <c r="Z31" s="112">
        <v>154</v>
      </c>
      <c r="AB31" s="117">
        <f t="shared" si="2"/>
        <v>6.9714803078315984E-2</v>
      </c>
    </row>
    <row r="32" spans="1:28" ht="15.75" customHeight="1" x14ac:dyDescent="0.25">
      <c r="A32" s="61" t="str">
        <f>"Distribution of jobs per industry "&amp;"("&amp;Z2&amp;") *"</f>
        <v>Distribution of jobs per industry (2021-22)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77</v>
      </c>
      <c r="T32" s="115"/>
      <c r="U32" s="116"/>
      <c r="V32" s="116">
        <v>11</v>
      </c>
      <c r="W32" s="116">
        <v>11</v>
      </c>
      <c r="X32" s="116">
        <v>6</v>
      </c>
      <c r="Y32" s="112">
        <v>4</v>
      </c>
      <c r="Z32" s="112">
        <v>14</v>
      </c>
      <c r="AB32" s="117">
        <f t="shared" si="2"/>
        <v>6.3377093707559983E-3</v>
      </c>
    </row>
    <row r="33" spans="19:32" x14ac:dyDescent="0.25">
      <c r="S33" s="115" t="s">
        <v>78</v>
      </c>
      <c r="T33" s="115"/>
      <c r="U33" s="116"/>
      <c r="V33" s="116">
        <v>58</v>
      </c>
      <c r="W33" s="116">
        <v>54</v>
      </c>
      <c r="X33" s="116">
        <v>55</v>
      </c>
      <c r="Y33" s="112">
        <v>42</v>
      </c>
      <c r="Z33" s="112">
        <v>53</v>
      </c>
      <c r="AB33" s="117">
        <f t="shared" si="2"/>
        <v>2.399275690357628E-2</v>
      </c>
    </row>
    <row r="34" spans="19:32" x14ac:dyDescent="0.25">
      <c r="S34" s="118" t="s">
        <v>53</v>
      </c>
      <c r="T34" s="118"/>
      <c r="U34" s="119"/>
      <c r="V34" s="119">
        <v>2176</v>
      </c>
      <c r="W34" s="119">
        <v>2165</v>
      </c>
      <c r="X34" s="119">
        <v>2142</v>
      </c>
      <c r="Y34" s="120">
        <v>2183</v>
      </c>
      <c r="Z34" s="120">
        <v>2209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1009</v>
      </c>
      <c r="W37" s="112">
        <v>1001</v>
      </c>
      <c r="X37" s="112">
        <v>1070</v>
      </c>
      <c r="Y37" s="112">
        <v>1069</v>
      </c>
      <c r="Z37" s="112">
        <v>1107</v>
      </c>
      <c r="AB37" s="132">
        <f>Z37/Z40*100</f>
        <v>80.275562001450325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289</v>
      </c>
      <c r="W38" s="112">
        <v>284</v>
      </c>
      <c r="X38" s="112">
        <v>282</v>
      </c>
      <c r="Y38" s="112">
        <v>269</v>
      </c>
      <c r="Z38" s="112">
        <v>272</v>
      </c>
      <c r="AB38" s="132">
        <f>Z38/Z40*100</f>
        <v>19.724437998549675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1298</v>
      </c>
      <c r="W40" s="112">
        <v>1285</v>
      </c>
      <c r="X40" s="112">
        <v>1352</v>
      </c>
      <c r="Y40" s="112">
        <v>1338</v>
      </c>
      <c r="Z40" s="112">
        <v>1379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6</v>
      </c>
      <c r="W44" s="112">
        <v>0</v>
      </c>
      <c r="X44" s="112">
        <v>9</v>
      </c>
      <c r="Y44" s="112">
        <v>6</v>
      </c>
      <c r="Z44" s="112">
        <v>6</v>
      </c>
    </row>
    <row r="45" spans="19:32" x14ac:dyDescent="0.25">
      <c r="S45" s="115" t="s">
        <v>37</v>
      </c>
      <c r="T45" s="115"/>
      <c r="U45" s="112"/>
      <c r="V45" s="112">
        <v>26</v>
      </c>
      <c r="W45" s="112">
        <v>31</v>
      </c>
      <c r="X45" s="112">
        <v>34</v>
      </c>
      <c r="Y45" s="112">
        <v>39</v>
      </c>
      <c r="Z45" s="112">
        <v>47</v>
      </c>
    </row>
    <row r="46" spans="19:32" x14ac:dyDescent="0.25">
      <c r="S46" s="115" t="s">
        <v>38</v>
      </c>
      <c r="T46" s="115"/>
      <c r="U46" s="112"/>
      <c r="V46" s="112">
        <v>50</v>
      </c>
      <c r="W46" s="112">
        <v>60</v>
      </c>
      <c r="X46" s="112">
        <v>44</v>
      </c>
      <c r="Y46" s="112">
        <v>60</v>
      </c>
      <c r="Z46" s="112">
        <v>59</v>
      </c>
    </row>
    <row r="47" spans="19:32" x14ac:dyDescent="0.25">
      <c r="S47" s="115" t="s">
        <v>39</v>
      </c>
      <c r="T47" s="115"/>
      <c r="U47" s="112"/>
      <c r="V47" s="112">
        <v>104</v>
      </c>
      <c r="W47" s="112">
        <v>94</v>
      </c>
      <c r="X47" s="112">
        <v>79</v>
      </c>
      <c r="Y47" s="112">
        <v>92</v>
      </c>
      <c r="Z47" s="112">
        <v>91</v>
      </c>
    </row>
    <row r="48" spans="19:32" x14ac:dyDescent="0.25">
      <c r="S48" s="115" t="s">
        <v>40</v>
      </c>
      <c r="T48" s="115"/>
      <c r="U48" s="112"/>
      <c r="V48" s="112">
        <v>163</v>
      </c>
      <c r="W48" s="112">
        <v>132</v>
      </c>
      <c r="X48" s="112">
        <v>128</v>
      </c>
      <c r="Y48" s="112">
        <v>108</v>
      </c>
      <c r="Z48" s="112">
        <v>125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95</v>
      </c>
      <c r="W49" s="112">
        <v>114</v>
      </c>
      <c r="X49" s="112">
        <v>117</v>
      </c>
      <c r="Y49" s="112">
        <v>132</v>
      </c>
      <c r="Z49" s="112">
        <v>136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Kingston (2021-22)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101</v>
      </c>
      <c r="W50" s="112">
        <v>100</v>
      </c>
      <c r="X50" s="112">
        <v>86</v>
      </c>
      <c r="Y50" s="112">
        <v>104</v>
      </c>
      <c r="Z50" s="112">
        <v>94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119</v>
      </c>
      <c r="W51" s="112">
        <v>110</v>
      </c>
      <c r="X51" s="112">
        <v>79</v>
      </c>
      <c r="Y51" s="112">
        <v>75</v>
      </c>
      <c r="Z51" s="112">
        <v>73</v>
      </c>
    </row>
    <row r="52" spans="1:26" ht="15" customHeight="1" x14ac:dyDescent="0.25">
      <c r="S52" s="115" t="s">
        <v>44</v>
      </c>
      <c r="T52" s="115"/>
      <c r="U52" s="112"/>
      <c r="V52" s="112">
        <v>97</v>
      </c>
      <c r="W52" s="112">
        <v>85</v>
      </c>
      <c r="X52" s="112">
        <v>113</v>
      </c>
      <c r="Y52" s="112">
        <v>93</v>
      </c>
      <c r="Z52" s="112">
        <v>100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78</v>
      </c>
      <c r="W53" s="112">
        <v>90</v>
      </c>
      <c r="X53" s="112">
        <v>100</v>
      </c>
      <c r="Y53" s="112">
        <v>92</v>
      </c>
      <c r="Z53" s="112">
        <v>108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109</v>
      </c>
      <c r="W54" s="112">
        <v>92</v>
      </c>
      <c r="X54" s="112">
        <v>103</v>
      </c>
      <c r="Y54" s="112">
        <v>104</v>
      </c>
      <c r="Z54" s="112">
        <v>97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109</v>
      </c>
      <c r="W55" s="112">
        <v>101</v>
      </c>
      <c r="X55" s="112">
        <v>115</v>
      </c>
      <c r="Y55" s="112">
        <v>98</v>
      </c>
      <c r="Z55" s="112">
        <v>95</v>
      </c>
    </row>
    <row r="56" spans="1:26" ht="15" customHeight="1" x14ac:dyDescent="0.25">
      <c r="S56" s="115" t="s">
        <v>48</v>
      </c>
      <c r="T56" s="115"/>
      <c r="U56" s="112"/>
      <c r="V56" s="112">
        <v>77</v>
      </c>
      <c r="W56" s="112">
        <v>65</v>
      </c>
      <c r="X56" s="112">
        <v>73</v>
      </c>
      <c r="Y56" s="112">
        <v>80</v>
      </c>
      <c r="Z56" s="112">
        <v>83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36</v>
      </c>
      <c r="W57" s="112">
        <v>26</v>
      </c>
      <c r="X57" s="112">
        <v>35</v>
      </c>
      <c r="Y57" s="112">
        <v>39</v>
      </c>
      <c r="Z57" s="112">
        <v>52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10</v>
      </c>
      <c r="W58" s="112">
        <v>23</v>
      </c>
      <c r="X58" s="112">
        <v>28</v>
      </c>
      <c r="Y58" s="112">
        <v>23</v>
      </c>
      <c r="Z58" s="112">
        <v>20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17</v>
      </c>
      <c r="W59" s="112">
        <v>16</v>
      </c>
      <c r="X59" s="112">
        <v>21</v>
      </c>
      <c r="Y59" s="112">
        <v>13</v>
      </c>
      <c r="Z59" s="112">
        <v>10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3</v>
      </c>
      <c r="W60" s="112">
        <v>4</v>
      </c>
      <c r="X60" s="112">
        <v>6</v>
      </c>
      <c r="Y60" s="112">
        <v>7</v>
      </c>
      <c r="Z60" s="112">
        <v>7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1194</v>
      </c>
      <c r="W61" s="112">
        <v>1140</v>
      </c>
      <c r="X61" s="112">
        <v>1166</v>
      </c>
      <c r="Y61" s="112">
        <v>1165</v>
      </c>
      <c r="Z61" s="112">
        <v>1200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4</v>
      </c>
      <c r="X63" s="112">
        <v>11</v>
      </c>
      <c r="Y63" s="112">
        <v>10</v>
      </c>
      <c r="Z63" s="112">
        <v>9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25</v>
      </c>
      <c r="W64" s="112">
        <v>30</v>
      </c>
      <c r="X64" s="112">
        <v>25</v>
      </c>
      <c r="Y64" s="112">
        <v>36</v>
      </c>
      <c r="Z64" s="112">
        <v>43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Kingston (2021-22)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69</v>
      </c>
      <c r="W65" s="112">
        <v>73</v>
      </c>
      <c r="X65" s="112">
        <v>79</v>
      </c>
      <c r="Y65" s="112">
        <v>62</v>
      </c>
      <c r="Z65" s="112">
        <v>59</v>
      </c>
    </row>
    <row r="66" spans="1:26" x14ac:dyDescent="0.25">
      <c r="S66" s="115" t="s">
        <v>39</v>
      </c>
      <c r="T66" s="115"/>
      <c r="U66" s="112"/>
      <c r="V66" s="112">
        <v>59</v>
      </c>
      <c r="W66" s="112">
        <v>77</v>
      </c>
      <c r="X66" s="112">
        <v>67</v>
      </c>
      <c r="Y66" s="112">
        <v>101</v>
      </c>
      <c r="Z66" s="112">
        <v>87</v>
      </c>
    </row>
    <row r="67" spans="1:26" x14ac:dyDescent="0.25">
      <c r="S67" s="115" t="s">
        <v>40</v>
      </c>
      <c r="T67" s="115"/>
      <c r="U67" s="112"/>
      <c r="V67" s="112">
        <v>120</v>
      </c>
      <c r="W67" s="112">
        <v>119</v>
      </c>
      <c r="X67" s="112">
        <v>100</v>
      </c>
      <c r="Y67" s="112">
        <v>104</v>
      </c>
      <c r="Z67" s="112">
        <v>103</v>
      </c>
    </row>
    <row r="68" spans="1:26" x14ac:dyDescent="0.25">
      <c r="S68" s="115" t="s">
        <v>41</v>
      </c>
      <c r="T68" s="115"/>
      <c r="U68" s="112"/>
      <c r="V68" s="112">
        <v>67</v>
      </c>
      <c r="W68" s="112">
        <v>80</v>
      </c>
      <c r="X68" s="112">
        <v>91</v>
      </c>
      <c r="Y68" s="112">
        <v>74</v>
      </c>
      <c r="Z68" s="112">
        <v>80</v>
      </c>
    </row>
    <row r="69" spans="1:26" x14ac:dyDescent="0.25">
      <c r="S69" s="115" t="s">
        <v>42</v>
      </c>
      <c r="T69" s="115"/>
      <c r="U69" s="112"/>
      <c r="V69" s="112">
        <v>62</v>
      </c>
      <c r="W69" s="112">
        <v>70</v>
      </c>
      <c r="X69" s="112">
        <v>67</v>
      </c>
      <c r="Y69" s="112">
        <v>73</v>
      </c>
      <c r="Z69" s="112">
        <v>66</v>
      </c>
    </row>
    <row r="70" spans="1:26" x14ac:dyDescent="0.25">
      <c r="S70" s="115" t="s">
        <v>43</v>
      </c>
      <c r="T70" s="115"/>
      <c r="U70" s="112"/>
      <c r="V70" s="112">
        <v>84</v>
      </c>
      <c r="W70" s="112">
        <v>81</v>
      </c>
      <c r="X70" s="112">
        <v>59</v>
      </c>
      <c r="Y70" s="112">
        <v>52</v>
      </c>
      <c r="Z70" s="112">
        <v>65</v>
      </c>
    </row>
    <row r="71" spans="1:26" x14ac:dyDescent="0.25">
      <c r="S71" s="115" t="s">
        <v>44</v>
      </c>
      <c r="T71" s="115"/>
      <c r="U71" s="112"/>
      <c r="V71" s="112">
        <v>99</v>
      </c>
      <c r="W71" s="112">
        <v>97</v>
      </c>
      <c r="X71" s="112">
        <v>86</v>
      </c>
      <c r="Y71" s="112">
        <v>102</v>
      </c>
      <c r="Z71" s="112">
        <v>102</v>
      </c>
    </row>
    <row r="72" spans="1:26" x14ac:dyDescent="0.25">
      <c r="S72" s="115" t="s">
        <v>45</v>
      </c>
      <c r="T72" s="115"/>
      <c r="U72" s="112"/>
      <c r="V72" s="112">
        <v>100</v>
      </c>
      <c r="W72" s="112">
        <v>99</v>
      </c>
      <c r="X72" s="112">
        <v>96</v>
      </c>
      <c r="Y72" s="112">
        <v>78</v>
      </c>
      <c r="Z72" s="112">
        <v>98</v>
      </c>
    </row>
    <row r="73" spans="1:26" x14ac:dyDescent="0.25">
      <c r="S73" s="115" t="s">
        <v>46</v>
      </c>
      <c r="T73" s="115"/>
      <c r="U73" s="112"/>
      <c r="V73" s="112">
        <v>95</v>
      </c>
      <c r="W73" s="112">
        <v>109</v>
      </c>
      <c r="X73" s="112">
        <v>110</v>
      </c>
      <c r="Y73" s="112">
        <v>110</v>
      </c>
      <c r="Z73" s="112">
        <v>87</v>
      </c>
    </row>
    <row r="74" spans="1:26" x14ac:dyDescent="0.25">
      <c r="S74" s="115" t="s">
        <v>47</v>
      </c>
      <c r="T74" s="115"/>
      <c r="U74" s="112"/>
      <c r="V74" s="112">
        <v>82</v>
      </c>
      <c r="W74" s="112">
        <v>74</v>
      </c>
      <c r="X74" s="112">
        <v>77</v>
      </c>
      <c r="Y74" s="112">
        <v>89</v>
      </c>
      <c r="Z74" s="112">
        <v>91</v>
      </c>
    </row>
    <row r="75" spans="1:26" x14ac:dyDescent="0.25">
      <c r="S75" s="115" t="s">
        <v>48</v>
      </c>
      <c r="T75" s="115"/>
      <c r="U75" s="112"/>
      <c r="V75" s="112">
        <v>68</v>
      </c>
      <c r="W75" s="112">
        <v>61</v>
      </c>
      <c r="X75" s="112">
        <v>58</v>
      </c>
      <c r="Y75" s="112">
        <v>58</v>
      </c>
      <c r="Z75" s="112">
        <v>63</v>
      </c>
    </row>
    <row r="76" spans="1:26" x14ac:dyDescent="0.25">
      <c r="S76" s="115" t="s">
        <v>49</v>
      </c>
      <c r="T76" s="115"/>
      <c r="U76" s="112"/>
      <c r="V76" s="112">
        <v>32</v>
      </c>
      <c r="W76" s="112">
        <v>33</v>
      </c>
      <c r="X76" s="112">
        <v>37</v>
      </c>
      <c r="Y76" s="112">
        <v>36</v>
      </c>
      <c r="Z76" s="112">
        <v>38</v>
      </c>
    </row>
    <row r="77" spans="1:26" x14ac:dyDescent="0.25">
      <c r="S77" s="115" t="s">
        <v>50</v>
      </c>
      <c r="T77" s="115"/>
      <c r="U77" s="112"/>
      <c r="V77" s="112">
        <v>11</v>
      </c>
      <c r="W77" s="112">
        <v>13</v>
      </c>
      <c r="X77" s="112">
        <v>10</v>
      </c>
      <c r="Y77" s="112">
        <v>16</v>
      </c>
      <c r="Z77" s="112">
        <v>14</v>
      </c>
    </row>
    <row r="78" spans="1:26" x14ac:dyDescent="0.25">
      <c r="S78" s="115" t="s">
        <v>51</v>
      </c>
      <c r="T78" s="115"/>
      <c r="U78" s="112"/>
      <c r="V78" s="112">
        <v>7</v>
      </c>
      <c r="W78" s="112">
        <v>6</v>
      </c>
      <c r="X78" s="112">
        <v>6</v>
      </c>
      <c r="Y78" s="112">
        <v>9</v>
      </c>
      <c r="Z78" s="112">
        <v>12</v>
      </c>
    </row>
    <row r="79" spans="1:26" x14ac:dyDescent="0.25">
      <c r="S79" s="115" t="s">
        <v>52</v>
      </c>
      <c r="T79" s="115"/>
      <c r="U79" s="112"/>
      <c r="V79" s="112">
        <v>4</v>
      </c>
      <c r="W79" s="112">
        <v>0</v>
      </c>
      <c r="X79" s="112">
        <v>0</v>
      </c>
      <c r="Y79" s="112">
        <v>4</v>
      </c>
      <c r="Z79" s="112">
        <v>5</v>
      </c>
    </row>
    <row r="80" spans="1:26" x14ac:dyDescent="0.25">
      <c r="S80" s="118" t="s">
        <v>53</v>
      </c>
      <c r="T80" s="118"/>
      <c r="U80" s="112"/>
      <c r="V80" s="112">
        <v>977</v>
      </c>
      <c r="W80" s="112">
        <v>1029</v>
      </c>
      <c r="X80" s="112">
        <v>979</v>
      </c>
      <c r="Y80" s="112">
        <v>1014</v>
      </c>
      <c r="Z80" s="112">
        <v>1009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Kingston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65</v>
      </c>
      <c r="W83" s="112">
        <v>59</v>
      </c>
      <c r="X83" s="112">
        <v>65</v>
      </c>
      <c r="Y83" s="112">
        <v>76</v>
      </c>
      <c r="Z83" s="112">
        <v>68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190</v>
      </c>
      <c r="G84" s="140"/>
      <c r="H84" s="48"/>
      <c r="I84" s="48"/>
      <c r="J84" s="48"/>
      <c r="K84" s="48"/>
      <c r="L84" s="140" t="s">
        <v>0</v>
      </c>
      <c r="M84" s="140"/>
      <c r="N84" s="140" t="s">
        <v>190</v>
      </c>
      <c r="O84" s="140"/>
      <c r="S84" s="115" t="s">
        <v>57</v>
      </c>
      <c r="T84" s="115"/>
      <c r="U84" s="112"/>
      <c r="V84" s="112">
        <v>32</v>
      </c>
      <c r="W84" s="112">
        <v>31</v>
      </c>
      <c r="X84" s="112">
        <v>28</v>
      </c>
      <c r="Y84" s="112">
        <v>21</v>
      </c>
      <c r="Z84" s="112">
        <v>18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2017-18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2017-18</v>
      </c>
      <c r="O85" s="140"/>
      <c r="S85" s="115" t="s">
        <v>185</v>
      </c>
      <c r="T85" s="115"/>
      <c r="U85" s="112"/>
      <c r="V85" s="112">
        <v>103</v>
      </c>
      <c r="W85" s="112">
        <v>99</v>
      </c>
      <c r="X85" s="112">
        <v>103</v>
      </c>
      <c r="Y85" s="112">
        <v>97</v>
      </c>
      <c r="Z85" s="112">
        <v>98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2,207</v>
      </c>
      <c r="D86" s="94">
        <f t="shared" ref="D86:D91" si="4">AD4</f>
        <v>1.0994044892350008E-2</v>
      </c>
      <c r="E86" s="95">
        <f t="shared" ref="E86:E91" si="5">AD4</f>
        <v>1.0994044892350008E-2</v>
      </c>
      <c r="F86" s="94">
        <f t="shared" ref="F86:F91" si="6">AF4</f>
        <v>1.5646571560055333E-2</v>
      </c>
      <c r="G86" s="95">
        <f t="shared" ref="G86:G91" si="7">AF4</f>
        <v>1.5646571560055333E-2</v>
      </c>
      <c r="H86" s="97"/>
      <c r="I86" s="97"/>
      <c r="J86" s="139" t="str">
        <f>'State data for spotlight'!J4</f>
        <v>1,514,413</v>
      </c>
      <c r="K86" s="139"/>
      <c r="L86" s="94">
        <f>'State data for spotlight'!L4</f>
        <v>9.9608707048718825E-2</v>
      </c>
      <c r="M86" s="95">
        <f>'State data for spotlight'!L4</f>
        <v>9.9608707048718825E-2</v>
      </c>
      <c r="N86" s="94">
        <f>'State data for spotlight'!N4</f>
        <v>0.18326365128713196</v>
      </c>
      <c r="O86" s="95">
        <f>'State data for spotlight'!N4</f>
        <v>0.18326365128713196</v>
      </c>
      <c r="S86" s="115" t="s">
        <v>186</v>
      </c>
      <c r="T86" s="115"/>
      <c r="U86" s="112"/>
      <c r="V86" s="112">
        <v>15</v>
      </c>
      <c r="W86" s="112">
        <v>12</v>
      </c>
      <c r="X86" s="112">
        <v>15</v>
      </c>
      <c r="Y86" s="112">
        <v>20</v>
      </c>
      <c r="Z86" s="112">
        <v>23</v>
      </c>
    </row>
    <row r="87" spans="1:30" ht="15" customHeight="1" x14ac:dyDescent="0.25">
      <c r="A87" s="96" t="s">
        <v>4</v>
      </c>
      <c r="B87" s="49"/>
      <c r="C87" s="97" t="str">
        <f t="shared" si="3"/>
        <v>1,198</v>
      </c>
      <c r="D87" s="94">
        <f t="shared" si="4"/>
        <v>2.8326180257510769E-2</v>
      </c>
      <c r="E87" s="95">
        <f t="shared" si="5"/>
        <v>2.8326180257510769E-2</v>
      </c>
      <c r="F87" s="94">
        <f t="shared" si="6"/>
        <v>2.5104602510459539E-3</v>
      </c>
      <c r="G87" s="95">
        <f t="shared" si="7"/>
        <v>2.5104602510459539E-3</v>
      </c>
      <c r="H87" s="97"/>
      <c r="I87" s="97"/>
      <c r="J87" s="139" t="str">
        <f>'State data for spotlight'!J5</f>
        <v>761,173</v>
      </c>
      <c r="K87" s="139"/>
      <c r="L87" s="94">
        <f>'State data for spotlight'!L5</f>
        <v>8.820771036521724E-2</v>
      </c>
      <c r="M87" s="95">
        <f>'State data for spotlight'!L5</f>
        <v>8.820771036521724E-2</v>
      </c>
      <c r="N87" s="94">
        <f>'State data for spotlight'!N5</f>
        <v>0.15461673464868042</v>
      </c>
      <c r="O87" s="95">
        <f>'State data for spotlight'!N5</f>
        <v>0.15461673464868042</v>
      </c>
      <c r="S87" s="115" t="s">
        <v>187</v>
      </c>
      <c r="T87" s="115"/>
      <c r="U87" s="112"/>
      <c r="V87" s="112">
        <v>5</v>
      </c>
      <c r="W87" s="112">
        <v>8</v>
      </c>
      <c r="X87" s="112">
        <v>5</v>
      </c>
      <c r="Y87" s="112">
        <v>4</v>
      </c>
      <c r="Z87" s="112">
        <v>6</v>
      </c>
    </row>
    <row r="88" spans="1:30" ht="15" customHeight="1" x14ac:dyDescent="0.25">
      <c r="A88" s="96" t="s">
        <v>5</v>
      </c>
      <c r="B88" s="49"/>
      <c r="C88" s="97" t="str">
        <f t="shared" si="3"/>
        <v>1,008</v>
      </c>
      <c r="D88" s="94">
        <f t="shared" si="4"/>
        <v>-5.9171597633136397E-3</v>
      </c>
      <c r="E88" s="95">
        <f t="shared" si="5"/>
        <v>-5.9171597633136397E-3</v>
      </c>
      <c r="F88" s="94">
        <f t="shared" si="6"/>
        <v>2.962206332992845E-2</v>
      </c>
      <c r="G88" s="95">
        <f t="shared" si="7"/>
        <v>2.962206332992845E-2</v>
      </c>
      <c r="H88" s="97"/>
      <c r="I88" s="97"/>
      <c r="J88" s="139" t="str">
        <f>'State data for spotlight'!J6</f>
        <v>752,279</v>
      </c>
      <c r="K88" s="139"/>
      <c r="L88" s="94">
        <f>'State data for spotlight'!L6</f>
        <v>0.11150035312508311</v>
      </c>
      <c r="M88" s="95">
        <f>'State data for spotlight'!L6</f>
        <v>0.11150035312508311</v>
      </c>
      <c r="N88" s="94">
        <f>'State data for spotlight'!N6</f>
        <v>0.212174288554841</v>
      </c>
      <c r="O88" s="95">
        <f>'State data for spotlight'!N6</f>
        <v>0.212174288554841</v>
      </c>
      <c r="S88" s="115" t="s">
        <v>188</v>
      </c>
      <c r="T88" s="115"/>
      <c r="U88" s="112"/>
      <c r="V88" s="112">
        <v>29</v>
      </c>
      <c r="W88" s="112">
        <v>27</v>
      </c>
      <c r="X88" s="112">
        <v>31</v>
      </c>
      <c r="Y88" s="112">
        <v>33</v>
      </c>
      <c r="Z88" s="112">
        <v>34</v>
      </c>
    </row>
    <row r="89" spans="1:30" ht="15" customHeight="1" x14ac:dyDescent="0.25">
      <c r="A89" s="49" t="s">
        <v>6</v>
      </c>
      <c r="B89" s="49"/>
      <c r="C89" s="97" t="str">
        <f t="shared" si="3"/>
        <v>1,380</v>
      </c>
      <c r="D89" s="94">
        <f t="shared" si="4"/>
        <v>3.2161555721765156E-2</v>
      </c>
      <c r="E89" s="95">
        <f t="shared" si="5"/>
        <v>3.2161555721765156E-2</v>
      </c>
      <c r="F89" s="94">
        <f t="shared" si="6"/>
        <v>6.2355658198614217E-2</v>
      </c>
      <c r="G89" s="95">
        <f t="shared" si="7"/>
        <v>6.2355658198614217E-2</v>
      </c>
      <c r="H89" s="97"/>
      <c r="I89" s="97"/>
      <c r="J89" s="139" t="str">
        <f>'State data for spotlight'!J7</f>
        <v>1,001,542</v>
      </c>
      <c r="K89" s="139"/>
      <c r="L89" s="94">
        <f>'State data for spotlight'!L7</f>
        <v>4.4621130813623067E-2</v>
      </c>
      <c r="M89" s="95">
        <f>'State data for spotlight'!L7</f>
        <v>4.4621130813623067E-2</v>
      </c>
      <c r="N89" s="94">
        <f>'State data for spotlight'!N7</f>
        <v>9.6689701842120446E-2</v>
      </c>
      <c r="O89" s="95">
        <f>'State data for spotlight'!N7</f>
        <v>9.6689701842120446E-2</v>
      </c>
      <c r="S89" s="115" t="s">
        <v>189</v>
      </c>
      <c r="T89" s="115"/>
      <c r="U89" s="112"/>
      <c r="V89" s="112">
        <v>50</v>
      </c>
      <c r="W89" s="112">
        <v>57</v>
      </c>
      <c r="X89" s="112">
        <v>65</v>
      </c>
      <c r="Y89" s="112">
        <v>56</v>
      </c>
      <c r="Z89" s="112">
        <v>64</v>
      </c>
    </row>
    <row r="90" spans="1:30" ht="15" customHeight="1" x14ac:dyDescent="0.25">
      <c r="A90" s="49" t="s">
        <v>96</v>
      </c>
      <c r="B90" s="49"/>
      <c r="C90" s="97" t="str">
        <f t="shared" si="3"/>
        <v>$27,123</v>
      </c>
      <c r="D90" s="94">
        <f t="shared" si="4"/>
        <v>4.6527322995411069E-3</v>
      </c>
      <c r="E90" s="95">
        <f t="shared" si="5"/>
        <v>4.6527322995411069E-3</v>
      </c>
      <c r="F90" s="94">
        <f t="shared" si="6"/>
        <v>0.33660799865958024</v>
      </c>
      <c r="G90" s="95">
        <f t="shared" si="7"/>
        <v>0.33660799865958024</v>
      </c>
      <c r="H90" s="97"/>
      <c r="I90" s="97"/>
      <c r="J90" s="97"/>
      <c r="K90" s="97" t="str">
        <f>'State data for spotlight'!J8</f>
        <v>$45,481</v>
      </c>
      <c r="L90" s="94">
        <f>'State data for spotlight'!L8</f>
        <v>-7.6896036558571357E-4</v>
      </c>
      <c r="M90" s="95">
        <f>'State data for spotlight'!L8</f>
        <v>-7.6896036558571357E-4</v>
      </c>
      <c r="N90" s="94">
        <f>'State data for spotlight'!N8</f>
        <v>6.4433558502420718E-2</v>
      </c>
      <c r="O90" s="95">
        <f>'State data for spotlight'!N8</f>
        <v>6.4433558502420718E-2</v>
      </c>
      <c r="S90" s="115" t="s">
        <v>58</v>
      </c>
      <c r="T90" s="115"/>
      <c r="U90" s="112"/>
      <c r="V90" s="112">
        <v>129</v>
      </c>
      <c r="W90" s="112">
        <v>136</v>
      </c>
      <c r="X90" s="112">
        <v>130</v>
      </c>
      <c r="Y90" s="112">
        <v>129</v>
      </c>
      <c r="Z90" s="112">
        <v>135</v>
      </c>
    </row>
    <row r="91" spans="1:30" ht="15" customHeight="1" x14ac:dyDescent="0.25">
      <c r="A91" s="49" t="s">
        <v>7</v>
      </c>
      <c r="B91" s="49"/>
      <c r="C91" s="97" t="str">
        <f t="shared" si="3"/>
        <v>$79.7 mil</v>
      </c>
      <c r="D91" s="94">
        <f t="shared" si="4"/>
        <v>-1.9841145673661131E-2</v>
      </c>
      <c r="E91" s="95">
        <f t="shared" si="5"/>
        <v>-1.9841145673661131E-2</v>
      </c>
      <c r="F91" s="94">
        <f t="shared" si="6"/>
        <v>0.19490948085119864</v>
      </c>
      <c r="G91" s="95">
        <f t="shared" si="7"/>
        <v>0.19490948085119864</v>
      </c>
      <c r="H91" s="97"/>
      <c r="I91" s="97"/>
      <c r="J91" s="97"/>
      <c r="K91" s="97" t="str">
        <f>'State data for spotlight'!J9</f>
        <v>$63.1 bil</v>
      </c>
      <c r="L91" s="94">
        <f>'State data for spotlight'!L9</f>
        <v>8.5795971195826271E-2</v>
      </c>
      <c r="M91" s="95">
        <f>'State data for spotlight'!L9</f>
        <v>8.5795971195826271E-2</v>
      </c>
      <c r="N91" s="94">
        <f>'State data for spotlight'!N9</f>
        <v>0.25141602644572436</v>
      </c>
      <c r="O91" s="95">
        <f>'State data for spotlight'!N9</f>
        <v>0.25141602644572436</v>
      </c>
      <c r="S91" s="118" t="s">
        <v>53</v>
      </c>
      <c r="T91" s="118"/>
      <c r="U91" s="112"/>
      <c r="V91" s="112">
        <v>696</v>
      </c>
      <c r="W91" s="112">
        <v>672</v>
      </c>
      <c r="X91" s="112">
        <v>719</v>
      </c>
      <c r="Y91" s="112">
        <v>701</v>
      </c>
      <c r="Z91" s="112">
        <v>724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191</v>
      </c>
      <c r="S93" s="115" t="s">
        <v>56</v>
      </c>
      <c r="T93" s="115"/>
      <c r="U93" s="112"/>
      <c r="V93" s="112">
        <v>25</v>
      </c>
      <c r="W93" s="112">
        <v>33</v>
      </c>
      <c r="X93" s="112">
        <v>33</v>
      </c>
      <c r="Y93" s="112">
        <v>34</v>
      </c>
      <c r="Z93" s="112">
        <v>31</v>
      </c>
    </row>
    <row r="94" spans="1:30" ht="15" customHeight="1" x14ac:dyDescent="0.25">
      <c r="A94" s="135" t="s">
        <v>192</v>
      </c>
      <c r="S94" s="115" t="s">
        <v>57</v>
      </c>
      <c r="T94" s="115"/>
      <c r="U94" s="112"/>
      <c r="V94" s="112">
        <v>79</v>
      </c>
      <c r="W94" s="112">
        <v>89</v>
      </c>
      <c r="X94" s="112">
        <v>80</v>
      </c>
      <c r="Y94" s="112">
        <v>80</v>
      </c>
      <c r="Z94" s="112">
        <v>86</v>
      </c>
    </row>
    <row r="95" spans="1:30" ht="15" customHeight="1" x14ac:dyDescent="0.25">
      <c r="A95" s="136" t="s">
        <v>266</v>
      </c>
      <c r="S95" s="115" t="s">
        <v>185</v>
      </c>
      <c r="T95" s="115"/>
      <c r="U95" s="112"/>
      <c r="V95" s="112">
        <v>21</v>
      </c>
      <c r="W95" s="112">
        <v>23</v>
      </c>
      <c r="X95" s="112">
        <v>25</v>
      </c>
      <c r="Y95" s="112">
        <v>25</v>
      </c>
      <c r="Z95" s="112">
        <v>26</v>
      </c>
    </row>
    <row r="96" spans="1:30" ht="15" customHeight="1" x14ac:dyDescent="0.25">
      <c r="A96" s="134" t="s">
        <v>258</v>
      </c>
      <c r="S96" s="115" t="s">
        <v>186</v>
      </c>
      <c r="T96" s="115"/>
      <c r="U96" s="112"/>
      <c r="V96" s="112">
        <v>90</v>
      </c>
      <c r="W96" s="112">
        <v>103</v>
      </c>
      <c r="X96" s="112">
        <v>88</v>
      </c>
      <c r="Y96" s="112">
        <v>96</v>
      </c>
      <c r="Z96" s="112">
        <v>95</v>
      </c>
    </row>
    <row r="97" spans="1:32" ht="15" customHeight="1" x14ac:dyDescent="0.25">
      <c r="A97" s="136" t="s">
        <v>269</v>
      </c>
      <c r="S97" s="115" t="s">
        <v>187</v>
      </c>
      <c r="T97" s="115"/>
      <c r="U97" s="112"/>
      <c r="V97" s="112">
        <v>63</v>
      </c>
      <c r="W97" s="112">
        <v>58</v>
      </c>
      <c r="X97" s="112">
        <v>57</v>
      </c>
      <c r="Y97" s="112">
        <v>62</v>
      </c>
      <c r="Z97" s="112">
        <v>60</v>
      </c>
    </row>
    <row r="98" spans="1:32" ht="15" customHeight="1" x14ac:dyDescent="0.25">
      <c r="A98" s="136" t="s">
        <v>275</v>
      </c>
      <c r="S98" s="115" t="s">
        <v>188</v>
      </c>
      <c r="T98" s="115"/>
      <c r="U98" s="112"/>
      <c r="V98" s="112">
        <v>73</v>
      </c>
      <c r="W98" s="112">
        <v>73</v>
      </c>
      <c r="X98" s="112">
        <v>74</v>
      </c>
      <c r="Y98" s="112">
        <v>73</v>
      </c>
      <c r="Z98" s="112">
        <v>76</v>
      </c>
    </row>
    <row r="99" spans="1:32" ht="15" customHeight="1" x14ac:dyDescent="0.25">
      <c r="S99" s="115" t="s">
        <v>189</v>
      </c>
      <c r="T99" s="115"/>
      <c r="U99" s="112"/>
      <c r="V99" s="112">
        <v>6</v>
      </c>
      <c r="W99" s="112">
        <v>3</v>
      </c>
      <c r="X99" s="112">
        <v>7</v>
      </c>
      <c r="Y99" s="112">
        <v>6</v>
      </c>
      <c r="Z99" s="112">
        <v>6</v>
      </c>
    </row>
    <row r="100" spans="1:32" ht="15" customHeight="1" x14ac:dyDescent="0.25">
      <c r="S100" s="115" t="s">
        <v>58</v>
      </c>
      <c r="T100" s="115"/>
      <c r="U100" s="112"/>
      <c r="V100" s="112">
        <v>71</v>
      </c>
      <c r="W100" s="112">
        <v>92</v>
      </c>
      <c r="X100" s="112">
        <v>94</v>
      </c>
      <c r="Y100" s="112">
        <v>92</v>
      </c>
      <c r="Z100" s="112">
        <v>93</v>
      </c>
    </row>
    <row r="101" spans="1:32" x14ac:dyDescent="0.25">
      <c r="A101" s="18"/>
      <c r="S101" s="118" t="s">
        <v>53</v>
      </c>
      <c r="T101" s="118"/>
      <c r="U101" s="112"/>
      <c r="V101" s="112">
        <v>600</v>
      </c>
      <c r="W101" s="112">
        <v>613</v>
      </c>
      <c r="X101" s="112">
        <v>633</v>
      </c>
      <c r="Y101" s="112">
        <v>630</v>
      </c>
      <c r="Z101" s="112">
        <v>653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184</v>
      </c>
      <c r="W103" s="106" t="s">
        <v>193</v>
      </c>
      <c r="X103" s="106" t="s">
        <v>261</v>
      </c>
      <c r="Y103" s="106" t="s">
        <v>267</v>
      </c>
      <c r="Z103" s="106" t="s">
        <v>273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1358</v>
      </c>
      <c r="W104" s="112">
        <v>1401</v>
      </c>
      <c r="X104" s="112">
        <v>1451</v>
      </c>
      <c r="Y104" s="112">
        <v>1423</v>
      </c>
      <c r="Z104" s="112">
        <v>1481</v>
      </c>
      <c r="AB104" s="109" t="str">
        <f>TEXT(Z104,"###,###")</f>
        <v>1,481</v>
      </c>
      <c r="AD104" s="130">
        <f>Z104/($Z$4)*100</f>
        <v>67.104666968735842</v>
      </c>
      <c r="AF104" s="109"/>
    </row>
    <row r="105" spans="1:32" x14ac:dyDescent="0.25">
      <c r="S105" s="115" t="s">
        <v>17</v>
      </c>
      <c r="T105" s="115"/>
      <c r="U105" s="112"/>
      <c r="V105" s="112">
        <v>245</v>
      </c>
      <c r="W105" s="112">
        <v>252</v>
      </c>
      <c r="X105" s="112">
        <v>234</v>
      </c>
      <c r="Y105" s="112">
        <v>239</v>
      </c>
      <c r="Z105" s="112">
        <v>271</v>
      </c>
      <c r="AB105" s="109" t="str">
        <f>TEXT(Z105,"###,###")</f>
        <v>271</v>
      </c>
      <c r="AD105" s="130">
        <f>Z105/($Z$4)*100</f>
        <v>12.279111916628908</v>
      </c>
      <c r="AF105" s="109"/>
    </row>
    <row r="106" spans="1:32" x14ac:dyDescent="0.25">
      <c r="S106" s="118" t="s">
        <v>53</v>
      </c>
      <c r="T106" s="118"/>
      <c r="U106" s="120"/>
      <c r="V106" s="120">
        <v>1603</v>
      </c>
      <c r="W106" s="120">
        <v>1653</v>
      </c>
      <c r="X106" s="120">
        <v>1685</v>
      </c>
      <c r="Y106" s="120">
        <v>1662</v>
      </c>
      <c r="Z106" s="120">
        <v>1752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432</v>
      </c>
      <c r="W108" s="112">
        <v>378</v>
      </c>
      <c r="X108" s="112">
        <v>357</v>
      </c>
      <c r="Y108" s="112">
        <v>362</v>
      </c>
      <c r="Z108" s="112">
        <v>421</v>
      </c>
      <c r="AB108" s="109" t="str">
        <f>TEXT(Z108,"###,###")</f>
        <v>421</v>
      </c>
      <c r="AD108" s="130">
        <f>Z108/($Z$4)*100</f>
        <v>19.075668328047122</v>
      </c>
      <c r="AF108" s="109"/>
    </row>
    <row r="109" spans="1:32" x14ac:dyDescent="0.25">
      <c r="S109" s="115" t="s">
        <v>20</v>
      </c>
      <c r="T109" s="115"/>
      <c r="U109" s="112"/>
      <c r="V109" s="112">
        <v>475</v>
      </c>
      <c r="W109" s="112">
        <v>471</v>
      </c>
      <c r="X109" s="112">
        <v>482</v>
      </c>
      <c r="Y109" s="112">
        <v>456</v>
      </c>
      <c r="Z109" s="112">
        <v>451</v>
      </c>
      <c r="AB109" s="109" t="str">
        <f>TEXT(Z109,"###,###")</f>
        <v>451</v>
      </c>
      <c r="AD109" s="130">
        <f>Z109/($Z$4)*100</f>
        <v>20.434979610330767</v>
      </c>
      <c r="AF109" s="109"/>
    </row>
    <row r="110" spans="1:32" x14ac:dyDescent="0.25">
      <c r="S110" s="115" t="s">
        <v>21</v>
      </c>
      <c r="T110" s="115"/>
      <c r="U110" s="112"/>
      <c r="V110" s="112">
        <v>326</v>
      </c>
      <c r="W110" s="112">
        <v>378</v>
      </c>
      <c r="X110" s="112">
        <v>415</v>
      </c>
      <c r="Y110" s="112">
        <v>413</v>
      </c>
      <c r="Z110" s="112">
        <v>414</v>
      </c>
      <c r="AB110" s="109" t="str">
        <f>TEXT(Z110,"###,###")</f>
        <v>414</v>
      </c>
      <c r="AD110" s="130">
        <f>Z110/($Z$4)*100</f>
        <v>18.758495695514274</v>
      </c>
      <c r="AF110" s="109"/>
    </row>
    <row r="111" spans="1:32" x14ac:dyDescent="0.25">
      <c r="S111" s="115" t="s">
        <v>22</v>
      </c>
      <c r="T111" s="115"/>
      <c r="U111" s="112"/>
      <c r="V111" s="112">
        <v>368</v>
      </c>
      <c r="W111" s="112">
        <v>399</v>
      </c>
      <c r="X111" s="112">
        <v>393</v>
      </c>
      <c r="Y111" s="112">
        <v>431</v>
      </c>
      <c r="Z111" s="112">
        <v>464</v>
      </c>
      <c r="AB111" s="109" t="str">
        <f>TEXT(Z111,"###,###")</f>
        <v>464</v>
      </c>
      <c r="AD111" s="130">
        <f>Z111/($Z$4)*100</f>
        <v>21.024014499320344</v>
      </c>
      <c r="AF111" s="109"/>
    </row>
    <row r="112" spans="1:32" x14ac:dyDescent="0.25">
      <c r="S112" s="118" t="s">
        <v>53</v>
      </c>
      <c r="T112" s="118"/>
      <c r="U112" s="112"/>
      <c r="V112" s="112">
        <v>2177</v>
      </c>
      <c r="W112" s="112">
        <v>2166</v>
      </c>
      <c r="X112" s="112">
        <v>2144</v>
      </c>
      <c r="Y112" s="112">
        <v>2183</v>
      </c>
      <c r="Z112" s="112">
        <v>2211</v>
      </c>
    </row>
    <row r="113" spans="19:32" x14ac:dyDescent="0.25">
      <c r="AB113" s="125" t="s">
        <v>24</v>
      </c>
      <c r="AC113" s="106"/>
      <c r="AD113" s="106" t="s">
        <v>182</v>
      </c>
      <c r="AF113" s="106" t="s">
        <v>183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46.34</v>
      </c>
      <c r="W118" s="131">
        <v>46.03</v>
      </c>
      <c r="X118" s="131">
        <v>46.11</v>
      </c>
      <c r="Y118" s="131">
        <v>46.47</v>
      </c>
      <c r="Z118" s="131">
        <v>46.07</v>
      </c>
      <c r="AB118" s="109" t="str">
        <f>TEXT(Z118,"##.0")</f>
        <v>46.1</v>
      </c>
    </row>
    <row r="120" spans="19:32" x14ac:dyDescent="0.25">
      <c r="S120" s="101" t="s">
        <v>98</v>
      </c>
      <c r="T120" s="112"/>
      <c r="U120" s="112"/>
      <c r="V120" s="112">
        <v>863</v>
      </c>
      <c r="W120" s="112">
        <v>875</v>
      </c>
      <c r="X120" s="112">
        <v>883</v>
      </c>
      <c r="Y120" s="112">
        <v>883</v>
      </c>
      <c r="Z120" s="112">
        <v>918</v>
      </c>
      <c r="AB120" s="109" t="str">
        <f>TEXT(Z120,"###,###")</f>
        <v>918</v>
      </c>
    </row>
    <row r="121" spans="19:32" x14ac:dyDescent="0.25">
      <c r="S121" s="101" t="s">
        <v>99</v>
      </c>
      <c r="T121" s="112"/>
      <c r="U121" s="112"/>
      <c r="V121" s="112">
        <v>280</v>
      </c>
      <c r="W121" s="112">
        <v>253</v>
      </c>
      <c r="X121" s="112">
        <v>293</v>
      </c>
      <c r="Y121" s="112">
        <v>292</v>
      </c>
      <c r="Z121" s="112">
        <v>298</v>
      </c>
      <c r="AB121" s="109" t="str">
        <f>TEXT(Z121,"###,###")</f>
        <v>298</v>
      </c>
    </row>
    <row r="122" spans="19:32" x14ac:dyDescent="0.25">
      <c r="S122" s="101" t="s">
        <v>100</v>
      </c>
      <c r="T122" s="112"/>
      <c r="U122" s="112"/>
      <c r="V122" s="112">
        <v>159</v>
      </c>
      <c r="W122" s="112">
        <v>156</v>
      </c>
      <c r="X122" s="112">
        <v>180</v>
      </c>
      <c r="Y122" s="112">
        <v>164</v>
      </c>
      <c r="Z122" s="112">
        <v>162</v>
      </c>
      <c r="AB122" s="109" t="str">
        <f>TEXT(Z122,"###,###")</f>
        <v>162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1022</v>
      </c>
      <c r="W124" s="112">
        <v>1031</v>
      </c>
      <c r="X124" s="112">
        <v>1063</v>
      </c>
      <c r="Y124" s="112">
        <v>1047</v>
      </c>
      <c r="Z124" s="112">
        <v>1080</v>
      </c>
      <c r="AB124" s="109" t="str">
        <f>TEXT(Z124,"###,###")</f>
        <v>1,080</v>
      </c>
      <c r="AD124" s="127">
        <f>Z124/$Z$7*100</f>
        <v>78.260869565217391</v>
      </c>
    </row>
    <row r="125" spans="19:32" x14ac:dyDescent="0.25">
      <c r="S125" s="101" t="s">
        <v>102</v>
      </c>
      <c r="T125" s="112"/>
      <c r="U125" s="112"/>
      <c r="V125" s="112">
        <v>439</v>
      </c>
      <c r="W125" s="112">
        <v>409</v>
      </c>
      <c r="X125" s="112">
        <v>473</v>
      </c>
      <c r="Y125" s="112">
        <v>456</v>
      </c>
      <c r="Z125" s="112">
        <v>460</v>
      </c>
      <c r="AB125" s="109" t="str">
        <f>TEXT(Z125,"###,###")</f>
        <v>460</v>
      </c>
      <c r="AD125" s="127">
        <f>Z125/$Z$7*100</f>
        <v>33.333333333333329</v>
      </c>
    </row>
    <row r="127" spans="19:32" x14ac:dyDescent="0.25">
      <c r="S127" s="101" t="s">
        <v>103</v>
      </c>
      <c r="T127" s="112"/>
      <c r="U127" s="112"/>
      <c r="V127" s="112">
        <v>698</v>
      </c>
      <c r="W127" s="112">
        <v>673</v>
      </c>
      <c r="X127" s="112">
        <v>716</v>
      </c>
      <c r="Y127" s="112">
        <v>698</v>
      </c>
      <c r="Z127" s="112">
        <v>720</v>
      </c>
      <c r="AB127" s="109" t="str">
        <f>TEXT(Z127,"###,###")</f>
        <v>720</v>
      </c>
      <c r="AD127" s="127">
        <f>Z127/$Z$7*100</f>
        <v>52.173913043478258</v>
      </c>
    </row>
    <row r="128" spans="19:32" x14ac:dyDescent="0.25">
      <c r="S128" s="101" t="s">
        <v>104</v>
      </c>
      <c r="T128" s="112"/>
      <c r="U128" s="112"/>
      <c r="V128" s="112">
        <v>604</v>
      </c>
      <c r="W128" s="112">
        <v>612</v>
      </c>
      <c r="X128" s="112">
        <v>631</v>
      </c>
      <c r="Y128" s="112">
        <v>633</v>
      </c>
      <c r="Z128" s="112">
        <v>657</v>
      </c>
      <c r="AB128" s="109" t="str">
        <f>TEXT(Z128,"###,###")</f>
        <v>657</v>
      </c>
      <c r="AD128" s="127">
        <f>Z128/$Z$7*100</f>
        <v>47.608695652173914</v>
      </c>
    </row>
    <row r="130" spans="19:20" x14ac:dyDescent="0.25">
      <c r="S130" s="101" t="s">
        <v>262</v>
      </c>
      <c r="T130" s="127">
        <v>66.521739130434781</v>
      </c>
    </row>
    <row r="131" spans="19:20" x14ac:dyDescent="0.25">
      <c r="S131" s="101" t="s">
        <v>263</v>
      </c>
      <c r="T131" s="127">
        <v>21.594202898550723</v>
      </c>
    </row>
    <row r="132" spans="19:20" x14ac:dyDescent="0.25">
      <c r="S132" s="101" t="s">
        <v>264</v>
      </c>
      <c r="T132" s="127">
        <v>11.739130434782609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05A9676-84C0-4A09-BEE5-AB0DDCA23B2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56011F52-12E7-4343-A2B0-7C1B58ED5D3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75667192-40EE-431D-8107-7117C332893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AB91A36F-E601-4A39-BBAE-2756EF5485A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DBBE63-7EA5-4A68-A814-A84AE3042BB8}">
  <sheetPr codeName="Sheet92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134</v>
      </c>
      <c r="T1" s="99"/>
      <c r="U1" s="99"/>
      <c r="V1" s="99"/>
      <c r="W1" s="99"/>
      <c r="X1" s="99"/>
      <c r="Y1" s="100" t="s">
        <v>220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184</v>
      </c>
      <c r="W2" s="103" t="s">
        <v>193</v>
      </c>
      <c r="X2" s="103" t="s">
        <v>261</v>
      </c>
      <c r="Y2" s="103" t="s">
        <v>267</v>
      </c>
      <c r="Z2" s="103" t="s">
        <v>273</v>
      </c>
      <c r="AB2" s="141" t="str">
        <f>$Z$2</f>
        <v>2021-22</v>
      </c>
      <c r="AC2" s="141"/>
      <c r="AD2" s="141"/>
      <c r="AE2" s="141"/>
      <c r="AF2" s="141"/>
    </row>
    <row r="3" spans="1:32" ht="15" customHeight="1" x14ac:dyDescent="0.25">
      <c r="A3" s="58" t="s">
        <v>272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134</v>
      </c>
      <c r="Y3" s="105" t="s">
        <v>220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10.28 Light, South Australia,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11713</v>
      </c>
      <c r="W4" s="108">
        <v>11623</v>
      </c>
      <c r="X4" s="108">
        <v>12053</v>
      </c>
      <c r="Y4" s="108">
        <v>12629</v>
      </c>
      <c r="Z4" s="108">
        <v>13650</v>
      </c>
      <c r="AB4" s="109" t="str">
        <f>TEXT(Z4,"###,###")</f>
        <v>13,650</v>
      </c>
      <c r="AD4" s="110">
        <f>Z4/Y4-1</f>
        <v>8.0845672658167667E-2</v>
      </c>
      <c r="AF4" s="110">
        <f>Z4/V4-1</f>
        <v>0.1653718091009988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6052</v>
      </c>
      <c r="W5" s="108">
        <v>5884</v>
      </c>
      <c r="X5" s="108">
        <v>6119</v>
      </c>
      <c r="Y5" s="108">
        <v>6417</v>
      </c>
      <c r="Z5" s="108">
        <v>6814</v>
      </c>
      <c r="AB5" s="109" t="str">
        <f>TEXT(Z5,"###,###")</f>
        <v>6,814</v>
      </c>
      <c r="AD5" s="110">
        <f t="shared" ref="AD5:AD9" si="0">Z5/Y5-1</f>
        <v>6.1866916004363448E-2</v>
      </c>
      <c r="AF5" s="110">
        <f t="shared" ref="AF5:AF9" si="1">Z5/V5-1</f>
        <v>0.12590879048248516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5664</v>
      </c>
      <c r="W6" s="108">
        <v>5739</v>
      </c>
      <c r="X6" s="108">
        <v>5938</v>
      </c>
      <c r="Y6" s="108">
        <v>6205</v>
      </c>
      <c r="Z6" s="108">
        <v>6831</v>
      </c>
      <c r="AB6" s="109" t="str">
        <f>TEXT(Z6,"###,###")</f>
        <v>6,831</v>
      </c>
      <c r="AD6" s="110">
        <f t="shared" si="0"/>
        <v>0.10088638195004029</v>
      </c>
      <c r="AF6" s="110">
        <f t="shared" si="1"/>
        <v>0.20603813559322037</v>
      </c>
    </row>
    <row r="7" spans="1:32" ht="16.5" customHeight="1" thickBot="1" x14ac:dyDescent="0.3">
      <c r="A7" s="61" t="str">
        <f>"QUICK STATS for "&amp;Z2&amp;" *"</f>
        <v>QUICK STATS for 2021-22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8549</v>
      </c>
      <c r="W7" s="108">
        <v>8348</v>
      </c>
      <c r="X7" s="108">
        <v>8774</v>
      </c>
      <c r="Y7" s="108">
        <v>9002</v>
      </c>
      <c r="Z7" s="108">
        <v>9382</v>
      </c>
      <c r="AB7" s="109" t="str">
        <f>TEXT(Z7,"###,###")</f>
        <v>9,382</v>
      </c>
      <c r="AD7" s="110">
        <f t="shared" si="0"/>
        <v>4.2212841590757666E-2</v>
      </c>
      <c r="AF7" s="110">
        <f t="shared" si="1"/>
        <v>9.7438296876827701E-2</v>
      </c>
    </row>
    <row r="8" spans="1:32" ht="17.25" customHeight="1" x14ac:dyDescent="0.25">
      <c r="A8" s="62" t="s">
        <v>12</v>
      </c>
      <c r="B8" s="63"/>
      <c r="C8" s="29"/>
      <c r="D8" s="64" t="str">
        <f>AB4</f>
        <v>13,650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9,382</v>
      </c>
      <c r="P8" s="65"/>
      <c r="S8" s="107" t="s">
        <v>83</v>
      </c>
      <c r="T8" s="108"/>
      <c r="U8" s="108"/>
      <c r="V8" s="108">
        <v>44892</v>
      </c>
      <c r="W8" s="108">
        <v>45247</v>
      </c>
      <c r="X8" s="108">
        <v>45608.05</v>
      </c>
      <c r="Y8" s="108">
        <v>46775.5</v>
      </c>
      <c r="Z8" s="108">
        <v>46902</v>
      </c>
      <c r="AB8" s="109" t="str">
        <f>TEXT(Z8,"$###,###")</f>
        <v>$46,902</v>
      </c>
      <c r="AD8" s="110">
        <f t="shared" si="0"/>
        <v>2.7044072217292658E-3</v>
      </c>
      <c r="AF8" s="110">
        <f t="shared" si="1"/>
        <v>4.4774124565624129E-2</v>
      </c>
    </row>
    <row r="9" spans="1:32" x14ac:dyDescent="0.25">
      <c r="A9" s="30" t="s">
        <v>14</v>
      </c>
      <c r="B9" s="69"/>
      <c r="C9" s="70"/>
      <c r="D9" s="71">
        <f>AD104</f>
        <v>74.212454212454219</v>
      </c>
      <c r="E9" s="72" t="s">
        <v>84</v>
      </c>
      <c r="F9" s="24"/>
      <c r="G9" s="73" t="s">
        <v>81</v>
      </c>
      <c r="H9" s="70"/>
      <c r="I9" s="69"/>
      <c r="J9" s="70"/>
      <c r="K9" s="69"/>
      <c r="L9" s="69"/>
      <c r="M9" s="74"/>
      <c r="N9" s="70"/>
      <c r="O9" s="71">
        <f>AD127</f>
        <v>51.6201236410147</v>
      </c>
      <c r="P9" s="72" t="s">
        <v>84</v>
      </c>
      <c r="S9" s="107" t="s">
        <v>7</v>
      </c>
      <c r="T9" s="108"/>
      <c r="U9" s="108"/>
      <c r="V9" s="108">
        <v>463424226</v>
      </c>
      <c r="W9" s="108">
        <v>459701822</v>
      </c>
      <c r="X9" s="108">
        <v>486229309</v>
      </c>
      <c r="Y9" s="108">
        <v>517312731</v>
      </c>
      <c r="Z9" s="108">
        <v>564620196</v>
      </c>
      <c r="AB9" s="109" t="str">
        <f>TEXT(Z9/1000000,"$#,###.0")&amp;" mil"</f>
        <v>$564.6 mil</v>
      </c>
      <c r="AD9" s="110">
        <f t="shared" si="0"/>
        <v>9.1448483992558005E-2</v>
      </c>
      <c r="AF9" s="110">
        <f t="shared" si="1"/>
        <v>0.21836573127275405</v>
      </c>
    </row>
    <row r="10" spans="1:32" x14ac:dyDescent="0.25">
      <c r="A10" s="30" t="s">
        <v>17</v>
      </c>
      <c r="B10" s="69"/>
      <c r="C10" s="70"/>
      <c r="D10" s="71">
        <f>AD105</f>
        <v>15.992673992673993</v>
      </c>
      <c r="E10" s="72" t="s">
        <v>84</v>
      </c>
      <c r="F10" s="24"/>
      <c r="G10" s="73" t="s">
        <v>82</v>
      </c>
      <c r="H10" s="70"/>
      <c r="I10" s="69"/>
      <c r="J10" s="70"/>
      <c r="K10" s="69"/>
      <c r="L10" s="69"/>
      <c r="M10" s="74"/>
      <c r="N10" s="70"/>
      <c r="O10" s="71">
        <f>AD128</f>
        <v>48.326582818162436</v>
      </c>
      <c r="P10" s="72" t="s">
        <v>84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85</v>
      </c>
      <c r="H11" s="77"/>
      <c r="I11" s="78"/>
      <c r="J11" s="78"/>
      <c r="K11" s="78"/>
      <c r="L11" s="78"/>
      <c r="M11" s="69"/>
      <c r="N11" s="70"/>
      <c r="O11" s="71">
        <f>T130</f>
        <v>81.11276913238116</v>
      </c>
      <c r="P11" s="72" t="s">
        <v>84</v>
      </c>
      <c r="S11" s="107" t="s">
        <v>29</v>
      </c>
      <c r="T11" s="112"/>
      <c r="U11" s="112"/>
      <c r="V11" s="112">
        <v>10024</v>
      </c>
      <c r="W11" s="112">
        <v>10127</v>
      </c>
      <c r="X11" s="112">
        <v>10416</v>
      </c>
      <c r="Y11" s="112">
        <v>10938</v>
      </c>
      <c r="Z11" s="112">
        <v>11873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10.168407589000212</v>
      </c>
      <c r="P12" s="72" t="s">
        <v>84</v>
      </c>
      <c r="S12" s="107" t="s">
        <v>30</v>
      </c>
      <c r="T12" s="112"/>
      <c r="U12" s="112"/>
      <c r="V12" s="112">
        <v>1685</v>
      </c>
      <c r="W12" s="112">
        <v>1503</v>
      </c>
      <c r="X12" s="112">
        <v>1640</v>
      </c>
      <c r="Y12" s="112">
        <v>1691</v>
      </c>
      <c r="Z12" s="112">
        <v>1771</v>
      </c>
    </row>
    <row r="13" spans="1:32" ht="15" customHeight="1" x14ac:dyDescent="0.25">
      <c r="A13" s="30" t="s">
        <v>19</v>
      </c>
      <c r="B13" s="70"/>
      <c r="C13" s="70"/>
      <c r="D13" s="71">
        <f>AD108</f>
        <v>13.091575091575091</v>
      </c>
      <c r="E13" s="72" t="s">
        <v>84</v>
      </c>
      <c r="F13" s="24"/>
      <c r="G13" s="142" t="s">
        <v>265</v>
      </c>
      <c r="H13" s="143"/>
      <c r="I13" s="143"/>
      <c r="J13" s="143"/>
      <c r="K13" s="143"/>
      <c r="L13" s="143"/>
      <c r="M13" s="79"/>
      <c r="N13" s="70"/>
      <c r="O13" s="71">
        <f>T132</f>
        <v>8.7934342357706257</v>
      </c>
      <c r="P13" s="72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15.091575091575091</v>
      </c>
      <c r="E14" s="72" t="s">
        <v>84</v>
      </c>
      <c r="F14" s="24"/>
      <c r="G14" s="76" t="s">
        <v>94</v>
      </c>
      <c r="H14" s="69"/>
      <c r="I14" s="69"/>
      <c r="J14" s="69"/>
      <c r="K14" s="75"/>
      <c r="L14" s="70"/>
      <c r="M14" s="69"/>
      <c r="N14" s="70"/>
      <c r="O14" s="75" t="str">
        <f>AB118</f>
        <v>42.4</v>
      </c>
      <c r="P14" s="72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23.787545787545788</v>
      </c>
      <c r="E15" s="72" t="s">
        <v>84</v>
      </c>
      <c r="F15" s="24"/>
      <c r="G15" s="33" t="s">
        <v>259</v>
      </c>
      <c r="H15" s="70"/>
      <c r="I15" s="70"/>
      <c r="J15" s="70"/>
      <c r="K15" s="80"/>
      <c r="L15" s="70"/>
      <c r="M15" s="70"/>
      <c r="N15" s="70"/>
      <c r="O15" s="71">
        <f>AB38</f>
        <v>16.982740251438315</v>
      </c>
      <c r="P15" s="72" t="s">
        <v>84</v>
      </c>
      <c r="S15" s="115" t="s">
        <v>60</v>
      </c>
      <c r="T15" s="115"/>
      <c r="U15" s="116"/>
      <c r="V15" s="116">
        <v>717</v>
      </c>
      <c r="W15" s="116">
        <v>773</v>
      </c>
      <c r="X15" s="116">
        <v>798</v>
      </c>
      <c r="Y15" s="112">
        <v>839</v>
      </c>
      <c r="Z15" s="112">
        <v>877</v>
      </c>
      <c r="AB15" s="117">
        <f t="shared" ref="AB15:AB34" si="2">IF(Z15="np",0,Z15/$Z$34)</f>
        <v>6.4267917338414193E-2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38.175824175824175</v>
      </c>
      <c r="E16" s="83" t="s">
        <v>84</v>
      </c>
      <c r="F16" s="24"/>
      <c r="G16" s="84" t="s">
        <v>260</v>
      </c>
      <c r="H16" s="35"/>
      <c r="I16" s="35"/>
      <c r="J16" s="35"/>
      <c r="K16" s="36"/>
      <c r="L16" s="35"/>
      <c r="M16" s="35"/>
      <c r="N16" s="35"/>
      <c r="O16" s="82">
        <f>AB37</f>
        <v>83.017259748561685</v>
      </c>
      <c r="P16" s="37" t="s">
        <v>84</v>
      </c>
      <c r="S16" s="115" t="s">
        <v>61</v>
      </c>
      <c r="T16" s="115"/>
      <c r="U16" s="116"/>
      <c r="V16" s="116">
        <v>105</v>
      </c>
      <c r="W16" s="116">
        <v>112</v>
      </c>
      <c r="X16" s="116">
        <v>121</v>
      </c>
      <c r="Y16" s="112">
        <v>145</v>
      </c>
      <c r="Z16" s="112">
        <v>165</v>
      </c>
      <c r="AB16" s="117">
        <f t="shared" si="2"/>
        <v>1.2091455371537448E-2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1326</v>
      </c>
      <c r="W17" s="116">
        <v>1310</v>
      </c>
      <c r="X17" s="116">
        <v>1327</v>
      </c>
      <c r="Y17" s="112">
        <v>1369</v>
      </c>
      <c r="Z17" s="112">
        <v>1388</v>
      </c>
      <c r="AB17" s="117">
        <f t="shared" si="2"/>
        <v>0.10171478821632712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268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63</v>
      </c>
      <c r="T18" s="115"/>
      <c r="U18" s="116"/>
      <c r="V18" s="116">
        <v>78</v>
      </c>
      <c r="W18" s="116">
        <v>85</v>
      </c>
      <c r="X18" s="116">
        <v>65</v>
      </c>
      <c r="Y18" s="112">
        <v>75</v>
      </c>
      <c r="Z18" s="112">
        <v>81</v>
      </c>
      <c r="AB18" s="117">
        <f t="shared" si="2"/>
        <v>5.9358053642092918E-3</v>
      </c>
    </row>
    <row r="19" spans="1:28" x14ac:dyDescent="0.25">
      <c r="A19" s="61" t="str">
        <f>$S$1&amp;" ("&amp;$V$2&amp;" to "&amp;$Z$2&amp;")"</f>
        <v>Light (2017-18 to 2021-22)</v>
      </c>
      <c r="B19" s="61"/>
      <c r="C19" s="61"/>
      <c r="D19" s="61"/>
      <c r="E19" s="61"/>
      <c r="F19" s="61"/>
      <c r="G19" s="61" t="str">
        <f>$S$1&amp;" ("&amp;$V$2&amp;" to "&amp;$Z$2&amp;")"</f>
        <v>Light (2017-18 to 2021-22)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64</v>
      </c>
      <c r="T19" s="115"/>
      <c r="U19" s="116"/>
      <c r="V19" s="116">
        <v>795</v>
      </c>
      <c r="W19" s="116">
        <v>764</v>
      </c>
      <c r="X19" s="116">
        <v>826</v>
      </c>
      <c r="Y19" s="112">
        <v>901</v>
      </c>
      <c r="Z19" s="112">
        <v>964</v>
      </c>
      <c r="AB19" s="117">
        <f t="shared" si="2"/>
        <v>7.0643411988861204E-2</v>
      </c>
    </row>
    <row r="20" spans="1:28" x14ac:dyDescent="0.25">
      <c r="S20" s="115" t="s">
        <v>65</v>
      </c>
      <c r="T20" s="115"/>
      <c r="U20" s="116"/>
      <c r="V20" s="116">
        <v>397</v>
      </c>
      <c r="W20" s="116">
        <v>368</v>
      </c>
      <c r="X20" s="116">
        <v>396</v>
      </c>
      <c r="Y20" s="112">
        <v>400</v>
      </c>
      <c r="Z20" s="112">
        <v>438</v>
      </c>
      <c r="AB20" s="117">
        <f t="shared" si="2"/>
        <v>3.2097317895353951E-2</v>
      </c>
    </row>
    <row r="21" spans="1:28" x14ac:dyDescent="0.25">
      <c r="S21" s="115" t="s">
        <v>66</v>
      </c>
      <c r="T21" s="115"/>
      <c r="U21" s="116"/>
      <c r="V21" s="116">
        <v>1033</v>
      </c>
      <c r="W21" s="116">
        <v>1014</v>
      </c>
      <c r="X21" s="116">
        <v>1176</v>
      </c>
      <c r="Y21" s="112">
        <v>1193</v>
      </c>
      <c r="Z21" s="112">
        <v>1218</v>
      </c>
      <c r="AB21" s="117">
        <f t="shared" si="2"/>
        <v>8.9256925106258239E-2</v>
      </c>
    </row>
    <row r="22" spans="1:28" x14ac:dyDescent="0.25">
      <c r="S22" s="115" t="s">
        <v>67</v>
      </c>
      <c r="T22" s="115"/>
      <c r="U22" s="116"/>
      <c r="V22" s="116">
        <v>637</v>
      </c>
      <c r="W22" s="116">
        <v>664</v>
      </c>
      <c r="X22" s="116">
        <v>621</v>
      </c>
      <c r="Y22" s="112">
        <v>713</v>
      </c>
      <c r="Z22" s="112">
        <v>821</v>
      </c>
      <c r="AB22" s="117">
        <f t="shared" si="2"/>
        <v>6.0164150666862086E-2</v>
      </c>
    </row>
    <row r="23" spans="1:28" x14ac:dyDescent="0.25">
      <c r="S23" s="115" t="s">
        <v>68</v>
      </c>
      <c r="T23" s="115"/>
      <c r="U23" s="116"/>
      <c r="V23" s="116">
        <v>560</v>
      </c>
      <c r="W23" s="116">
        <v>519</v>
      </c>
      <c r="X23" s="116">
        <v>529</v>
      </c>
      <c r="Y23" s="112">
        <v>545</v>
      </c>
      <c r="Z23" s="112">
        <v>574</v>
      </c>
      <c r="AB23" s="117">
        <f t="shared" si="2"/>
        <v>4.2063608383409057E-2</v>
      </c>
    </row>
    <row r="24" spans="1:28" x14ac:dyDescent="0.25">
      <c r="S24" s="115" t="s">
        <v>69</v>
      </c>
      <c r="T24" s="115"/>
      <c r="U24" s="116"/>
      <c r="V24" s="116">
        <v>59</v>
      </c>
      <c r="W24" s="116">
        <v>66</v>
      </c>
      <c r="X24" s="116">
        <v>54</v>
      </c>
      <c r="Y24" s="112">
        <v>49</v>
      </c>
      <c r="Z24" s="112">
        <v>56</v>
      </c>
      <c r="AB24" s="117">
        <f t="shared" si="2"/>
        <v>4.103766671552103E-3</v>
      </c>
    </row>
    <row r="25" spans="1:28" x14ac:dyDescent="0.25">
      <c r="S25" s="115" t="s">
        <v>70</v>
      </c>
      <c r="T25" s="115"/>
      <c r="U25" s="116"/>
      <c r="V25" s="116">
        <v>206</v>
      </c>
      <c r="W25" s="116">
        <v>195</v>
      </c>
      <c r="X25" s="116">
        <v>226</v>
      </c>
      <c r="Y25" s="112">
        <v>263</v>
      </c>
      <c r="Z25" s="112">
        <v>301</v>
      </c>
      <c r="AB25" s="117">
        <f t="shared" si="2"/>
        <v>2.2057745859592554E-2</v>
      </c>
    </row>
    <row r="26" spans="1:28" x14ac:dyDescent="0.25">
      <c r="S26" s="115" t="s">
        <v>71</v>
      </c>
      <c r="T26" s="115"/>
      <c r="U26" s="116"/>
      <c r="V26" s="116">
        <v>148</v>
      </c>
      <c r="W26" s="116">
        <v>159</v>
      </c>
      <c r="X26" s="116">
        <v>152</v>
      </c>
      <c r="Y26" s="112">
        <v>174</v>
      </c>
      <c r="Z26" s="112">
        <v>174</v>
      </c>
      <c r="AB26" s="117">
        <f t="shared" si="2"/>
        <v>1.2750989300894034E-2</v>
      </c>
    </row>
    <row r="27" spans="1:28" x14ac:dyDescent="0.25">
      <c r="S27" s="115" t="s">
        <v>72</v>
      </c>
      <c r="T27" s="115"/>
      <c r="U27" s="116"/>
      <c r="V27" s="116">
        <v>495</v>
      </c>
      <c r="W27" s="116">
        <v>526</v>
      </c>
      <c r="X27" s="116">
        <v>534</v>
      </c>
      <c r="Y27" s="112">
        <v>580</v>
      </c>
      <c r="Z27" s="112">
        <v>659</v>
      </c>
      <c r="AB27" s="117">
        <f t="shared" si="2"/>
        <v>4.8292539938443499E-2</v>
      </c>
    </row>
    <row r="28" spans="1:28" x14ac:dyDescent="0.25">
      <c r="S28" s="115" t="s">
        <v>73</v>
      </c>
      <c r="T28" s="115"/>
      <c r="U28" s="116"/>
      <c r="V28" s="116">
        <v>863</v>
      </c>
      <c r="W28" s="116">
        <v>864</v>
      </c>
      <c r="X28" s="116">
        <v>890</v>
      </c>
      <c r="Y28" s="112">
        <v>921</v>
      </c>
      <c r="Z28" s="112">
        <v>1041</v>
      </c>
      <c r="AB28" s="117">
        <f t="shared" si="2"/>
        <v>7.6286091162245342E-2</v>
      </c>
    </row>
    <row r="29" spans="1:28" x14ac:dyDescent="0.25">
      <c r="S29" s="115" t="s">
        <v>74</v>
      </c>
      <c r="T29" s="115"/>
      <c r="U29" s="116"/>
      <c r="V29" s="116">
        <v>734</v>
      </c>
      <c r="W29" s="116">
        <v>768</v>
      </c>
      <c r="X29" s="116">
        <v>691</v>
      </c>
      <c r="Y29" s="112">
        <v>691</v>
      </c>
      <c r="Z29" s="112">
        <v>840</v>
      </c>
      <c r="AB29" s="117">
        <f t="shared" si="2"/>
        <v>6.1556500073281548E-2</v>
      </c>
    </row>
    <row r="30" spans="1:28" x14ac:dyDescent="0.25">
      <c r="S30" s="115" t="s">
        <v>75</v>
      </c>
      <c r="T30" s="115"/>
      <c r="U30" s="116"/>
      <c r="V30" s="116">
        <v>898</v>
      </c>
      <c r="W30" s="116">
        <v>852</v>
      </c>
      <c r="X30" s="116">
        <v>953</v>
      </c>
      <c r="Y30" s="112">
        <v>974</v>
      </c>
      <c r="Z30" s="112">
        <v>1066</v>
      </c>
      <c r="AB30" s="117">
        <f t="shared" si="2"/>
        <v>7.8118129854902532E-2</v>
      </c>
    </row>
    <row r="31" spans="1:28" x14ac:dyDescent="0.25">
      <c r="S31" s="115" t="s">
        <v>76</v>
      </c>
      <c r="T31" s="115"/>
      <c r="U31" s="116"/>
      <c r="V31" s="116">
        <v>1125</v>
      </c>
      <c r="W31" s="116">
        <v>1200</v>
      </c>
      <c r="X31" s="116">
        <v>1292</v>
      </c>
      <c r="Y31" s="112">
        <v>1465</v>
      </c>
      <c r="Z31" s="112">
        <v>1566</v>
      </c>
      <c r="AB31" s="117">
        <f t="shared" si="2"/>
        <v>0.11475890370804631</v>
      </c>
    </row>
    <row r="32" spans="1:28" ht="15.75" customHeight="1" x14ac:dyDescent="0.25">
      <c r="A32" s="61" t="str">
        <f>"Distribution of jobs per industry "&amp;"("&amp;Z2&amp;") *"</f>
        <v>Distribution of jobs per industry (2021-22)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77</v>
      </c>
      <c r="T32" s="115"/>
      <c r="U32" s="116"/>
      <c r="V32" s="116">
        <v>164</v>
      </c>
      <c r="W32" s="116">
        <v>180</v>
      </c>
      <c r="X32" s="116">
        <v>195</v>
      </c>
      <c r="Y32" s="112">
        <v>170</v>
      </c>
      <c r="Z32" s="112">
        <v>192</v>
      </c>
      <c r="AB32" s="117">
        <f t="shared" si="2"/>
        <v>1.4070057159607212E-2</v>
      </c>
    </row>
    <row r="33" spans="19:32" x14ac:dyDescent="0.25">
      <c r="S33" s="115" t="s">
        <v>78</v>
      </c>
      <c r="T33" s="115"/>
      <c r="U33" s="116"/>
      <c r="V33" s="116">
        <v>367</v>
      </c>
      <c r="W33" s="116">
        <v>397</v>
      </c>
      <c r="X33" s="116">
        <v>420</v>
      </c>
      <c r="Y33" s="112">
        <v>449</v>
      </c>
      <c r="Z33" s="112">
        <v>515</v>
      </c>
      <c r="AB33" s="117">
        <f t="shared" si="2"/>
        <v>3.7739997068738089E-2</v>
      </c>
    </row>
    <row r="34" spans="19:32" x14ac:dyDescent="0.25">
      <c r="S34" s="118" t="s">
        <v>53</v>
      </c>
      <c r="T34" s="118"/>
      <c r="U34" s="119"/>
      <c r="V34" s="119">
        <v>11714</v>
      </c>
      <c r="W34" s="119">
        <v>11626</v>
      </c>
      <c r="X34" s="119">
        <v>12055</v>
      </c>
      <c r="Y34" s="120">
        <v>12629</v>
      </c>
      <c r="Z34" s="120">
        <v>13646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7435</v>
      </c>
      <c r="W37" s="112">
        <v>7113</v>
      </c>
      <c r="X37" s="112">
        <v>7436</v>
      </c>
      <c r="Y37" s="112">
        <v>7616</v>
      </c>
      <c r="Z37" s="112">
        <v>7792</v>
      </c>
      <c r="AB37" s="132">
        <f>Z37/Z40*100</f>
        <v>83.017259748561685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1120</v>
      </c>
      <c r="W38" s="112">
        <v>1233</v>
      </c>
      <c r="X38" s="112">
        <v>1338</v>
      </c>
      <c r="Y38" s="112">
        <v>1386</v>
      </c>
      <c r="Z38" s="112">
        <v>1594</v>
      </c>
      <c r="AB38" s="132">
        <f>Z38/Z40*100</f>
        <v>16.982740251438315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8555</v>
      </c>
      <c r="W40" s="112">
        <v>8346</v>
      </c>
      <c r="X40" s="112">
        <v>8774</v>
      </c>
      <c r="Y40" s="112">
        <v>9002</v>
      </c>
      <c r="Z40" s="112">
        <v>9386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7</v>
      </c>
      <c r="W44" s="112">
        <v>5</v>
      </c>
      <c r="X44" s="112">
        <v>11</v>
      </c>
      <c r="Y44" s="112">
        <v>13</v>
      </c>
      <c r="Z44" s="112">
        <v>20</v>
      </c>
    </row>
    <row r="45" spans="19:32" x14ac:dyDescent="0.25">
      <c r="S45" s="115" t="s">
        <v>37</v>
      </c>
      <c r="T45" s="115"/>
      <c r="U45" s="112"/>
      <c r="V45" s="112">
        <v>148</v>
      </c>
      <c r="W45" s="112">
        <v>157</v>
      </c>
      <c r="X45" s="112">
        <v>128</v>
      </c>
      <c r="Y45" s="112">
        <v>190</v>
      </c>
      <c r="Z45" s="112">
        <v>251</v>
      </c>
    </row>
    <row r="46" spans="19:32" x14ac:dyDescent="0.25">
      <c r="S46" s="115" t="s">
        <v>38</v>
      </c>
      <c r="T46" s="115"/>
      <c r="U46" s="112"/>
      <c r="V46" s="112">
        <v>391</v>
      </c>
      <c r="W46" s="112">
        <v>424</v>
      </c>
      <c r="X46" s="112">
        <v>454</v>
      </c>
      <c r="Y46" s="112">
        <v>458</v>
      </c>
      <c r="Z46" s="112">
        <v>513</v>
      </c>
    </row>
    <row r="47" spans="19:32" x14ac:dyDescent="0.25">
      <c r="S47" s="115" t="s">
        <v>39</v>
      </c>
      <c r="T47" s="115"/>
      <c r="U47" s="112"/>
      <c r="V47" s="112">
        <v>536</v>
      </c>
      <c r="W47" s="112">
        <v>549</v>
      </c>
      <c r="X47" s="112">
        <v>521</v>
      </c>
      <c r="Y47" s="112">
        <v>584</v>
      </c>
      <c r="Z47" s="112">
        <v>603</v>
      </c>
    </row>
    <row r="48" spans="19:32" x14ac:dyDescent="0.25">
      <c r="S48" s="115" t="s">
        <v>40</v>
      </c>
      <c r="T48" s="115"/>
      <c r="U48" s="112"/>
      <c r="V48" s="112">
        <v>510</v>
      </c>
      <c r="W48" s="112">
        <v>469</v>
      </c>
      <c r="X48" s="112">
        <v>566</v>
      </c>
      <c r="Y48" s="112">
        <v>592</v>
      </c>
      <c r="Z48" s="112">
        <v>668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478</v>
      </c>
      <c r="W49" s="112">
        <v>474</v>
      </c>
      <c r="X49" s="112">
        <v>510</v>
      </c>
      <c r="Y49" s="112">
        <v>542</v>
      </c>
      <c r="Z49" s="112">
        <v>544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Light (2021-22)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520</v>
      </c>
      <c r="W50" s="112">
        <v>521</v>
      </c>
      <c r="X50" s="112">
        <v>516</v>
      </c>
      <c r="Y50" s="112">
        <v>557</v>
      </c>
      <c r="Z50" s="112">
        <v>576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595</v>
      </c>
      <c r="W51" s="112">
        <v>548</v>
      </c>
      <c r="X51" s="112">
        <v>523</v>
      </c>
      <c r="Y51" s="112">
        <v>545</v>
      </c>
      <c r="Z51" s="112">
        <v>570</v>
      </c>
    </row>
    <row r="52" spans="1:26" ht="15" customHeight="1" x14ac:dyDescent="0.25">
      <c r="S52" s="115" t="s">
        <v>44</v>
      </c>
      <c r="T52" s="115"/>
      <c r="U52" s="112"/>
      <c r="V52" s="112">
        <v>695</v>
      </c>
      <c r="W52" s="112">
        <v>684</v>
      </c>
      <c r="X52" s="112">
        <v>693</v>
      </c>
      <c r="Y52" s="112">
        <v>630</v>
      </c>
      <c r="Z52" s="112">
        <v>645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633</v>
      </c>
      <c r="W53" s="112">
        <v>540</v>
      </c>
      <c r="X53" s="112">
        <v>586</v>
      </c>
      <c r="Y53" s="112">
        <v>655</v>
      </c>
      <c r="Z53" s="112">
        <v>692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632</v>
      </c>
      <c r="W54" s="112">
        <v>626</v>
      </c>
      <c r="X54" s="112">
        <v>651</v>
      </c>
      <c r="Y54" s="112">
        <v>638</v>
      </c>
      <c r="Z54" s="112">
        <v>640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484</v>
      </c>
      <c r="W55" s="112">
        <v>498</v>
      </c>
      <c r="X55" s="112">
        <v>512</v>
      </c>
      <c r="Y55" s="112">
        <v>526</v>
      </c>
      <c r="Z55" s="112">
        <v>543</v>
      </c>
    </row>
    <row r="56" spans="1:26" ht="15" customHeight="1" x14ac:dyDescent="0.25">
      <c r="S56" s="115" t="s">
        <v>48</v>
      </c>
      <c r="T56" s="115"/>
      <c r="U56" s="112"/>
      <c r="V56" s="112">
        <v>250</v>
      </c>
      <c r="W56" s="112">
        <v>234</v>
      </c>
      <c r="X56" s="112">
        <v>268</v>
      </c>
      <c r="Y56" s="112">
        <v>284</v>
      </c>
      <c r="Z56" s="112">
        <v>296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109</v>
      </c>
      <c r="W57" s="112">
        <v>95</v>
      </c>
      <c r="X57" s="112">
        <v>114</v>
      </c>
      <c r="Y57" s="112">
        <v>122</v>
      </c>
      <c r="Z57" s="112">
        <v>161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33</v>
      </c>
      <c r="W58" s="112">
        <v>34</v>
      </c>
      <c r="X58" s="112">
        <v>41</v>
      </c>
      <c r="Y58" s="112">
        <v>52</v>
      </c>
      <c r="Z58" s="112">
        <v>63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16</v>
      </c>
      <c r="W59" s="112">
        <v>13</v>
      </c>
      <c r="X59" s="112">
        <v>10</v>
      </c>
      <c r="Y59" s="112">
        <v>15</v>
      </c>
      <c r="Z59" s="112">
        <v>9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6</v>
      </c>
      <c r="W60" s="112">
        <v>8</v>
      </c>
      <c r="X60" s="112">
        <v>13</v>
      </c>
      <c r="Y60" s="112">
        <v>14</v>
      </c>
      <c r="Z60" s="112">
        <v>13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6050</v>
      </c>
      <c r="W61" s="112">
        <v>5882</v>
      </c>
      <c r="X61" s="112">
        <v>6119</v>
      </c>
      <c r="Y61" s="112">
        <v>6417</v>
      </c>
      <c r="Z61" s="112">
        <v>6813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8</v>
      </c>
      <c r="W63" s="112">
        <v>7</v>
      </c>
      <c r="X63" s="112">
        <v>13</v>
      </c>
      <c r="Y63" s="112">
        <v>20</v>
      </c>
      <c r="Z63" s="112">
        <v>33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159</v>
      </c>
      <c r="W64" s="112">
        <v>187</v>
      </c>
      <c r="X64" s="112">
        <v>177</v>
      </c>
      <c r="Y64" s="112">
        <v>227</v>
      </c>
      <c r="Z64" s="112">
        <v>257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Light (2021-22)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450</v>
      </c>
      <c r="W65" s="112">
        <v>523</v>
      </c>
      <c r="X65" s="112">
        <v>491</v>
      </c>
      <c r="Y65" s="112">
        <v>508</v>
      </c>
      <c r="Z65" s="112">
        <v>568</v>
      </c>
    </row>
    <row r="66" spans="1:26" x14ac:dyDescent="0.25">
      <c r="S66" s="115" t="s">
        <v>39</v>
      </c>
      <c r="T66" s="115"/>
      <c r="U66" s="112"/>
      <c r="V66" s="112">
        <v>472</v>
      </c>
      <c r="W66" s="112">
        <v>524</v>
      </c>
      <c r="X66" s="112">
        <v>586</v>
      </c>
      <c r="Y66" s="112">
        <v>613</v>
      </c>
      <c r="Z66" s="112">
        <v>659</v>
      </c>
    </row>
    <row r="67" spans="1:26" x14ac:dyDescent="0.25">
      <c r="S67" s="115" t="s">
        <v>40</v>
      </c>
      <c r="T67" s="115"/>
      <c r="U67" s="112"/>
      <c r="V67" s="112">
        <v>441</v>
      </c>
      <c r="W67" s="112">
        <v>427</v>
      </c>
      <c r="X67" s="112">
        <v>481</v>
      </c>
      <c r="Y67" s="112">
        <v>506</v>
      </c>
      <c r="Z67" s="112">
        <v>634</v>
      </c>
    </row>
    <row r="68" spans="1:26" x14ac:dyDescent="0.25">
      <c r="S68" s="115" t="s">
        <v>41</v>
      </c>
      <c r="T68" s="115"/>
      <c r="U68" s="112"/>
      <c r="V68" s="112">
        <v>437</v>
      </c>
      <c r="W68" s="112">
        <v>464</v>
      </c>
      <c r="X68" s="112">
        <v>492</v>
      </c>
      <c r="Y68" s="112">
        <v>517</v>
      </c>
      <c r="Z68" s="112">
        <v>552</v>
      </c>
    </row>
    <row r="69" spans="1:26" x14ac:dyDescent="0.25">
      <c r="S69" s="115" t="s">
        <v>42</v>
      </c>
      <c r="T69" s="115"/>
      <c r="U69" s="112"/>
      <c r="V69" s="112">
        <v>568</v>
      </c>
      <c r="W69" s="112">
        <v>550</v>
      </c>
      <c r="X69" s="112">
        <v>539</v>
      </c>
      <c r="Y69" s="112">
        <v>591</v>
      </c>
      <c r="Z69" s="112">
        <v>614</v>
      </c>
    </row>
    <row r="70" spans="1:26" x14ac:dyDescent="0.25">
      <c r="S70" s="115" t="s">
        <v>43</v>
      </c>
      <c r="T70" s="115"/>
      <c r="U70" s="112"/>
      <c r="V70" s="112">
        <v>589</v>
      </c>
      <c r="W70" s="112">
        <v>584</v>
      </c>
      <c r="X70" s="112">
        <v>558</v>
      </c>
      <c r="Y70" s="112">
        <v>556</v>
      </c>
      <c r="Z70" s="112">
        <v>617</v>
      </c>
    </row>
    <row r="71" spans="1:26" x14ac:dyDescent="0.25">
      <c r="S71" s="115" t="s">
        <v>44</v>
      </c>
      <c r="T71" s="115"/>
      <c r="U71" s="112"/>
      <c r="V71" s="112">
        <v>688</v>
      </c>
      <c r="W71" s="112">
        <v>671</v>
      </c>
      <c r="X71" s="112">
        <v>724</v>
      </c>
      <c r="Y71" s="112">
        <v>702</v>
      </c>
      <c r="Z71" s="112">
        <v>699</v>
      </c>
    </row>
    <row r="72" spans="1:26" x14ac:dyDescent="0.25">
      <c r="S72" s="115" t="s">
        <v>45</v>
      </c>
      <c r="T72" s="115"/>
      <c r="U72" s="112"/>
      <c r="V72" s="112">
        <v>650</v>
      </c>
      <c r="W72" s="112">
        <v>638</v>
      </c>
      <c r="X72" s="112">
        <v>619</v>
      </c>
      <c r="Y72" s="112">
        <v>625</v>
      </c>
      <c r="Z72" s="112">
        <v>710</v>
      </c>
    </row>
    <row r="73" spans="1:26" x14ac:dyDescent="0.25">
      <c r="S73" s="115" t="s">
        <v>46</v>
      </c>
      <c r="T73" s="115"/>
      <c r="U73" s="112"/>
      <c r="V73" s="112">
        <v>581</v>
      </c>
      <c r="W73" s="112">
        <v>526</v>
      </c>
      <c r="X73" s="112">
        <v>592</v>
      </c>
      <c r="Y73" s="112">
        <v>621</v>
      </c>
      <c r="Z73" s="112">
        <v>650</v>
      </c>
    </row>
    <row r="74" spans="1:26" x14ac:dyDescent="0.25">
      <c r="S74" s="115" t="s">
        <v>47</v>
      </c>
      <c r="T74" s="115"/>
      <c r="U74" s="112"/>
      <c r="V74" s="112">
        <v>364</v>
      </c>
      <c r="W74" s="112">
        <v>387</v>
      </c>
      <c r="X74" s="112">
        <v>384</v>
      </c>
      <c r="Y74" s="112">
        <v>391</v>
      </c>
      <c r="Z74" s="112">
        <v>467</v>
      </c>
    </row>
    <row r="75" spans="1:26" x14ac:dyDescent="0.25">
      <c r="S75" s="115" t="s">
        <v>48</v>
      </c>
      <c r="T75" s="115"/>
      <c r="U75" s="112"/>
      <c r="V75" s="112">
        <v>136</v>
      </c>
      <c r="W75" s="112">
        <v>134</v>
      </c>
      <c r="X75" s="112">
        <v>158</v>
      </c>
      <c r="Y75" s="112">
        <v>200</v>
      </c>
      <c r="Z75" s="112">
        <v>231</v>
      </c>
    </row>
    <row r="76" spans="1:26" x14ac:dyDescent="0.25">
      <c r="S76" s="115" t="s">
        <v>49</v>
      </c>
      <c r="T76" s="115"/>
      <c r="U76" s="112"/>
      <c r="V76" s="112">
        <v>69</v>
      </c>
      <c r="W76" s="112">
        <v>64</v>
      </c>
      <c r="X76" s="112">
        <v>71</v>
      </c>
      <c r="Y76" s="112">
        <v>73</v>
      </c>
      <c r="Z76" s="112">
        <v>79</v>
      </c>
    </row>
    <row r="77" spans="1:26" x14ac:dyDescent="0.25">
      <c r="S77" s="115" t="s">
        <v>50</v>
      </c>
      <c r="T77" s="115"/>
      <c r="U77" s="112"/>
      <c r="V77" s="112">
        <v>26</v>
      </c>
      <c r="W77" s="112">
        <v>31</v>
      </c>
      <c r="X77" s="112">
        <v>33</v>
      </c>
      <c r="Y77" s="112">
        <v>36</v>
      </c>
      <c r="Z77" s="112">
        <v>39</v>
      </c>
    </row>
    <row r="78" spans="1:26" x14ac:dyDescent="0.25">
      <c r="S78" s="115" t="s">
        <v>51</v>
      </c>
      <c r="T78" s="115"/>
      <c r="U78" s="112"/>
      <c r="V78" s="112">
        <v>10</v>
      </c>
      <c r="W78" s="112">
        <v>8</v>
      </c>
      <c r="X78" s="112">
        <v>10</v>
      </c>
      <c r="Y78" s="112">
        <v>10</v>
      </c>
      <c r="Z78" s="112">
        <v>15</v>
      </c>
    </row>
    <row r="79" spans="1:26" x14ac:dyDescent="0.25">
      <c r="S79" s="115" t="s">
        <v>52</v>
      </c>
      <c r="T79" s="115"/>
      <c r="U79" s="112"/>
      <c r="V79" s="112">
        <v>14</v>
      </c>
      <c r="W79" s="112">
        <v>10</v>
      </c>
      <c r="X79" s="112">
        <v>8</v>
      </c>
      <c r="Y79" s="112">
        <v>9</v>
      </c>
      <c r="Z79" s="112">
        <v>7</v>
      </c>
    </row>
    <row r="80" spans="1:26" x14ac:dyDescent="0.25">
      <c r="S80" s="118" t="s">
        <v>53</v>
      </c>
      <c r="T80" s="118"/>
      <c r="U80" s="112"/>
      <c r="V80" s="112">
        <v>5658</v>
      </c>
      <c r="W80" s="112">
        <v>5740</v>
      </c>
      <c r="X80" s="112">
        <v>5940</v>
      </c>
      <c r="Y80" s="112">
        <v>6205</v>
      </c>
      <c r="Z80" s="112">
        <v>6829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Light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517</v>
      </c>
      <c r="W83" s="112">
        <v>525</v>
      </c>
      <c r="X83" s="112">
        <v>531</v>
      </c>
      <c r="Y83" s="112">
        <v>565</v>
      </c>
      <c r="Z83" s="112">
        <v>549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190</v>
      </c>
      <c r="G84" s="140"/>
      <c r="H84" s="48"/>
      <c r="I84" s="48"/>
      <c r="J84" s="48"/>
      <c r="K84" s="48"/>
      <c r="L84" s="140" t="s">
        <v>0</v>
      </c>
      <c r="M84" s="140"/>
      <c r="N84" s="140" t="s">
        <v>190</v>
      </c>
      <c r="O84" s="140"/>
      <c r="S84" s="115" t="s">
        <v>57</v>
      </c>
      <c r="T84" s="115"/>
      <c r="U84" s="112"/>
      <c r="V84" s="112">
        <v>380</v>
      </c>
      <c r="W84" s="112">
        <v>357</v>
      </c>
      <c r="X84" s="112">
        <v>375</v>
      </c>
      <c r="Y84" s="112">
        <v>383</v>
      </c>
      <c r="Z84" s="112">
        <v>412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2017-18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2017-18</v>
      </c>
      <c r="O85" s="140"/>
      <c r="S85" s="115" t="s">
        <v>185</v>
      </c>
      <c r="T85" s="115"/>
      <c r="U85" s="112"/>
      <c r="V85" s="112">
        <v>839</v>
      </c>
      <c r="W85" s="112">
        <v>892</v>
      </c>
      <c r="X85" s="112">
        <v>946</v>
      </c>
      <c r="Y85" s="112">
        <v>936</v>
      </c>
      <c r="Z85" s="112">
        <v>998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13,650</v>
      </c>
      <c r="D86" s="94">
        <f t="shared" ref="D86:D91" si="4">AD4</f>
        <v>8.0845672658167667E-2</v>
      </c>
      <c r="E86" s="95">
        <f t="shared" ref="E86:E91" si="5">AD4</f>
        <v>8.0845672658167667E-2</v>
      </c>
      <c r="F86" s="94">
        <f t="shared" ref="F86:F91" si="6">AF4</f>
        <v>0.1653718091009988</v>
      </c>
      <c r="G86" s="95">
        <f t="shared" ref="G86:G91" si="7">AF4</f>
        <v>0.1653718091009988</v>
      </c>
      <c r="H86" s="97"/>
      <c r="I86" s="97"/>
      <c r="J86" s="139" t="str">
        <f>'State data for spotlight'!J4</f>
        <v>1,514,413</v>
      </c>
      <c r="K86" s="139"/>
      <c r="L86" s="94">
        <f>'State data for spotlight'!L4</f>
        <v>9.9608707048718825E-2</v>
      </c>
      <c r="M86" s="95">
        <f>'State data for spotlight'!L4</f>
        <v>9.9608707048718825E-2</v>
      </c>
      <c r="N86" s="94">
        <f>'State data for spotlight'!N4</f>
        <v>0.18326365128713196</v>
      </c>
      <c r="O86" s="95">
        <f>'State data for spotlight'!N4</f>
        <v>0.18326365128713196</v>
      </c>
      <c r="S86" s="115" t="s">
        <v>186</v>
      </c>
      <c r="T86" s="115"/>
      <c r="U86" s="112"/>
      <c r="V86" s="112">
        <v>236</v>
      </c>
      <c r="W86" s="112">
        <v>231</v>
      </c>
      <c r="X86" s="112">
        <v>238</v>
      </c>
      <c r="Y86" s="112">
        <v>243</v>
      </c>
      <c r="Z86" s="112">
        <v>248</v>
      </c>
    </row>
    <row r="87" spans="1:30" ht="15" customHeight="1" x14ac:dyDescent="0.25">
      <c r="A87" s="96" t="s">
        <v>4</v>
      </c>
      <c r="B87" s="49"/>
      <c r="C87" s="97" t="str">
        <f t="shared" si="3"/>
        <v>6,814</v>
      </c>
      <c r="D87" s="94">
        <f t="shared" si="4"/>
        <v>6.1866916004363448E-2</v>
      </c>
      <c r="E87" s="95">
        <f t="shared" si="5"/>
        <v>6.1866916004363448E-2</v>
      </c>
      <c r="F87" s="94">
        <f t="shared" si="6"/>
        <v>0.12590879048248516</v>
      </c>
      <c r="G87" s="95">
        <f t="shared" si="7"/>
        <v>0.12590879048248516</v>
      </c>
      <c r="H87" s="97"/>
      <c r="I87" s="97"/>
      <c r="J87" s="139" t="str">
        <f>'State data for spotlight'!J5</f>
        <v>761,173</v>
      </c>
      <c r="K87" s="139"/>
      <c r="L87" s="94">
        <f>'State data for spotlight'!L5</f>
        <v>8.820771036521724E-2</v>
      </c>
      <c r="M87" s="95">
        <f>'State data for spotlight'!L5</f>
        <v>8.820771036521724E-2</v>
      </c>
      <c r="N87" s="94">
        <f>'State data for spotlight'!N5</f>
        <v>0.15461673464868042</v>
      </c>
      <c r="O87" s="95">
        <f>'State data for spotlight'!N5</f>
        <v>0.15461673464868042</v>
      </c>
      <c r="S87" s="115" t="s">
        <v>187</v>
      </c>
      <c r="T87" s="115"/>
      <c r="U87" s="112"/>
      <c r="V87" s="112">
        <v>164</v>
      </c>
      <c r="W87" s="112">
        <v>154</v>
      </c>
      <c r="X87" s="112">
        <v>162</v>
      </c>
      <c r="Y87" s="112">
        <v>171</v>
      </c>
      <c r="Z87" s="112">
        <v>182</v>
      </c>
    </row>
    <row r="88" spans="1:30" ht="15" customHeight="1" x14ac:dyDescent="0.25">
      <c r="A88" s="96" t="s">
        <v>5</v>
      </c>
      <c r="B88" s="49"/>
      <c r="C88" s="97" t="str">
        <f t="shared" si="3"/>
        <v>6,831</v>
      </c>
      <c r="D88" s="94">
        <f t="shared" si="4"/>
        <v>0.10088638195004029</v>
      </c>
      <c r="E88" s="95">
        <f t="shared" si="5"/>
        <v>0.10088638195004029</v>
      </c>
      <c r="F88" s="94">
        <f t="shared" si="6"/>
        <v>0.20603813559322037</v>
      </c>
      <c r="G88" s="95">
        <f t="shared" si="7"/>
        <v>0.20603813559322037</v>
      </c>
      <c r="H88" s="97"/>
      <c r="I88" s="97"/>
      <c r="J88" s="139" t="str">
        <f>'State data for spotlight'!J6</f>
        <v>752,279</v>
      </c>
      <c r="K88" s="139"/>
      <c r="L88" s="94">
        <f>'State data for spotlight'!L6</f>
        <v>0.11150035312508311</v>
      </c>
      <c r="M88" s="95">
        <f>'State data for spotlight'!L6</f>
        <v>0.11150035312508311</v>
      </c>
      <c r="N88" s="94">
        <f>'State data for spotlight'!N6</f>
        <v>0.212174288554841</v>
      </c>
      <c r="O88" s="95">
        <f>'State data for spotlight'!N6</f>
        <v>0.212174288554841</v>
      </c>
      <c r="S88" s="115" t="s">
        <v>188</v>
      </c>
      <c r="T88" s="115"/>
      <c r="U88" s="112"/>
      <c r="V88" s="112">
        <v>185</v>
      </c>
      <c r="W88" s="112">
        <v>172</v>
      </c>
      <c r="X88" s="112">
        <v>182</v>
      </c>
      <c r="Y88" s="112">
        <v>176</v>
      </c>
      <c r="Z88" s="112">
        <v>196</v>
      </c>
    </row>
    <row r="89" spans="1:30" ht="15" customHeight="1" x14ac:dyDescent="0.25">
      <c r="A89" s="49" t="s">
        <v>6</v>
      </c>
      <c r="B89" s="49"/>
      <c r="C89" s="97" t="str">
        <f t="shared" si="3"/>
        <v>9,382</v>
      </c>
      <c r="D89" s="94">
        <f t="shared" si="4"/>
        <v>4.2212841590757666E-2</v>
      </c>
      <c r="E89" s="95">
        <f t="shared" si="5"/>
        <v>4.2212841590757666E-2</v>
      </c>
      <c r="F89" s="94">
        <f t="shared" si="6"/>
        <v>9.7438296876827701E-2</v>
      </c>
      <c r="G89" s="95">
        <f t="shared" si="7"/>
        <v>9.7438296876827701E-2</v>
      </c>
      <c r="H89" s="97"/>
      <c r="I89" s="97"/>
      <c r="J89" s="139" t="str">
        <f>'State data for spotlight'!J7</f>
        <v>1,001,542</v>
      </c>
      <c r="K89" s="139"/>
      <c r="L89" s="94">
        <f>'State data for spotlight'!L7</f>
        <v>4.4621130813623067E-2</v>
      </c>
      <c r="M89" s="95">
        <f>'State data for spotlight'!L7</f>
        <v>4.4621130813623067E-2</v>
      </c>
      <c r="N89" s="94">
        <f>'State data for spotlight'!N7</f>
        <v>9.6689701842120446E-2</v>
      </c>
      <c r="O89" s="95">
        <f>'State data for spotlight'!N7</f>
        <v>9.6689701842120446E-2</v>
      </c>
      <c r="S89" s="115" t="s">
        <v>189</v>
      </c>
      <c r="T89" s="115"/>
      <c r="U89" s="112"/>
      <c r="V89" s="112">
        <v>530</v>
      </c>
      <c r="W89" s="112">
        <v>532</v>
      </c>
      <c r="X89" s="112">
        <v>544</v>
      </c>
      <c r="Y89" s="112">
        <v>552</v>
      </c>
      <c r="Z89" s="112">
        <v>578</v>
      </c>
    </row>
    <row r="90" spans="1:30" ht="15" customHeight="1" x14ac:dyDescent="0.25">
      <c r="A90" s="49" t="s">
        <v>96</v>
      </c>
      <c r="B90" s="49"/>
      <c r="C90" s="97" t="str">
        <f t="shared" si="3"/>
        <v>$46,902</v>
      </c>
      <c r="D90" s="94">
        <f t="shared" si="4"/>
        <v>2.7044072217292658E-3</v>
      </c>
      <c r="E90" s="95">
        <f t="shared" si="5"/>
        <v>2.7044072217292658E-3</v>
      </c>
      <c r="F90" s="94">
        <f t="shared" si="6"/>
        <v>4.4774124565624129E-2</v>
      </c>
      <c r="G90" s="95">
        <f t="shared" si="7"/>
        <v>4.4774124565624129E-2</v>
      </c>
      <c r="H90" s="97"/>
      <c r="I90" s="97"/>
      <c r="J90" s="97"/>
      <c r="K90" s="97" t="str">
        <f>'State data for spotlight'!J8</f>
        <v>$45,481</v>
      </c>
      <c r="L90" s="94">
        <f>'State data for spotlight'!L8</f>
        <v>-7.6896036558571357E-4</v>
      </c>
      <c r="M90" s="95">
        <f>'State data for spotlight'!L8</f>
        <v>-7.6896036558571357E-4</v>
      </c>
      <c r="N90" s="94">
        <f>'State data for spotlight'!N8</f>
        <v>6.4433558502420718E-2</v>
      </c>
      <c r="O90" s="95">
        <f>'State data for spotlight'!N8</f>
        <v>6.4433558502420718E-2</v>
      </c>
      <c r="S90" s="115" t="s">
        <v>58</v>
      </c>
      <c r="T90" s="115"/>
      <c r="U90" s="112"/>
      <c r="V90" s="112">
        <v>734</v>
      </c>
      <c r="W90" s="112">
        <v>704</v>
      </c>
      <c r="X90" s="112">
        <v>718</v>
      </c>
      <c r="Y90" s="112">
        <v>751</v>
      </c>
      <c r="Z90" s="112">
        <v>747</v>
      </c>
    </row>
    <row r="91" spans="1:30" ht="15" customHeight="1" x14ac:dyDescent="0.25">
      <c r="A91" s="49" t="s">
        <v>7</v>
      </c>
      <c r="B91" s="49"/>
      <c r="C91" s="97" t="str">
        <f t="shared" si="3"/>
        <v>$564.6 mil</v>
      </c>
      <c r="D91" s="94">
        <f t="shared" si="4"/>
        <v>9.1448483992558005E-2</v>
      </c>
      <c r="E91" s="95">
        <f t="shared" si="5"/>
        <v>9.1448483992558005E-2</v>
      </c>
      <c r="F91" s="94">
        <f t="shared" si="6"/>
        <v>0.21836573127275405</v>
      </c>
      <c r="G91" s="95">
        <f t="shared" si="7"/>
        <v>0.21836573127275405</v>
      </c>
      <c r="H91" s="97"/>
      <c r="I91" s="97"/>
      <c r="J91" s="97"/>
      <c r="K91" s="97" t="str">
        <f>'State data for spotlight'!J9</f>
        <v>$63.1 bil</v>
      </c>
      <c r="L91" s="94">
        <f>'State data for spotlight'!L9</f>
        <v>8.5795971195826271E-2</v>
      </c>
      <c r="M91" s="95">
        <f>'State data for spotlight'!L9</f>
        <v>8.5795971195826271E-2</v>
      </c>
      <c r="N91" s="94">
        <f>'State data for spotlight'!N9</f>
        <v>0.25141602644572436</v>
      </c>
      <c r="O91" s="95">
        <f>'State data for spotlight'!N9</f>
        <v>0.25141602644572436</v>
      </c>
      <c r="S91" s="118" t="s">
        <v>53</v>
      </c>
      <c r="T91" s="118"/>
      <c r="U91" s="112"/>
      <c r="V91" s="112">
        <v>4500</v>
      </c>
      <c r="W91" s="112">
        <v>4320</v>
      </c>
      <c r="X91" s="112">
        <v>4572</v>
      </c>
      <c r="Y91" s="112">
        <v>4652</v>
      </c>
      <c r="Z91" s="112">
        <v>4846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191</v>
      </c>
      <c r="S93" s="115" t="s">
        <v>56</v>
      </c>
      <c r="T93" s="115"/>
      <c r="U93" s="112"/>
      <c r="V93" s="112">
        <v>324</v>
      </c>
      <c r="W93" s="112">
        <v>332</v>
      </c>
      <c r="X93" s="112">
        <v>344</v>
      </c>
      <c r="Y93" s="112">
        <v>356</v>
      </c>
      <c r="Z93" s="112">
        <v>368</v>
      </c>
    </row>
    <row r="94" spans="1:30" ht="15" customHeight="1" x14ac:dyDescent="0.25">
      <c r="A94" s="135" t="s">
        <v>192</v>
      </c>
      <c r="S94" s="115" t="s">
        <v>57</v>
      </c>
      <c r="T94" s="115"/>
      <c r="U94" s="112"/>
      <c r="V94" s="112">
        <v>662</v>
      </c>
      <c r="W94" s="112">
        <v>657</v>
      </c>
      <c r="X94" s="112">
        <v>690</v>
      </c>
      <c r="Y94" s="112">
        <v>735</v>
      </c>
      <c r="Z94" s="112">
        <v>781</v>
      </c>
    </row>
    <row r="95" spans="1:30" ht="15" customHeight="1" x14ac:dyDescent="0.25">
      <c r="A95" s="136" t="s">
        <v>266</v>
      </c>
      <c r="S95" s="115" t="s">
        <v>185</v>
      </c>
      <c r="T95" s="115"/>
      <c r="U95" s="112"/>
      <c r="V95" s="112">
        <v>171</v>
      </c>
      <c r="W95" s="112">
        <v>178</v>
      </c>
      <c r="X95" s="112">
        <v>188</v>
      </c>
      <c r="Y95" s="112">
        <v>189</v>
      </c>
      <c r="Z95" s="112">
        <v>207</v>
      </c>
    </row>
    <row r="96" spans="1:30" ht="15" customHeight="1" x14ac:dyDescent="0.25">
      <c r="A96" s="134" t="s">
        <v>258</v>
      </c>
      <c r="S96" s="115" t="s">
        <v>186</v>
      </c>
      <c r="T96" s="115"/>
      <c r="U96" s="112"/>
      <c r="V96" s="112">
        <v>698</v>
      </c>
      <c r="W96" s="112">
        <v>732</v>
      </c>
      <c r="X96" s="112">
        <v>724</v>
      </c>
      <c r="Y96" s="112">
        <v>770</v>
      </c>
      <c r="Z96" s="112">
        <v>820</v>
      </c>
    </row>
    <row r="97" spans="1:32" ht="15" customHeight="1" x14ac:dyDescent="0.25">
      <c r="A97" s="136" t="s">
        <v>269</v>
      </c>
      <c r="S97" s="115" t="s">
        <v>187</v>
      </c>
      <c r="T97" s="115"/>
      <c r="U97" s="112"/>
      <c r="V97" s="112">
        <v>690</v>
      </c>
      <c r="W97" s="112">
        <v>677</v>
      </c>
      <c r="X97" s="112">
        <v>688</v>
      </c>
      <c r="Y97" s="112">
        <v>703</v>
      </c>
      <c r="Z97" s="112">
        <v>718</v>
      </c>
    </row>
    <row r="98" spans="1:32" ht="15" customHeight="1" x14ac:dyDescent="0.25">
      <c r="A98" s="136" t="s">
        <v>275</v>
      </c>
      <c r="S98" s="115" t="s">
        <v>188</v>
      </c>
      <c r="T98" s="115"/>
      <c r="U98" s="112"/>
      <c r="V98" s="112">
        <v>428</v>
      </c>
      <c r="W98" s="112">
        <v>429</v>
      </c>
      <c r="X98" s="112">
        <v>467</v>
      </c>
      <c r="Y98" s="112">
        <v>463</v>
      </c>
      <c r="Z98" s="112">
        <v>463</v>
      </c>
    </row>
    <row r="99" spans="1:32" ht="15" customHeight="1" x14ac:dyDescent="0.25">
      <c r="S99" s="115" t="s">
        <v>189</v>
      </c>
      <c r="T99" s="115"/>
      <c r="U99" s="112"/>
      <c r="V99" s="112">
        <v>42</v>
      </c>
      <c r="W99" s="112">
        <v>49</v>
      </c>
      <c r="X99" s="112">
        <v>45</v>
      </c>
      <c r="Y99" s="112">
        <v>41</v>
      </c>
      <c r="Z99" s="112">
        <v>38</v>
      </c>
    </row>
    <row r="100" spans="1:32" ht="15" customHeight="1" x14ac:dyDescent="0.25">
      <c r="S100" s="115" t="s">
        <v>58</v>
      </c>
      <c r="T100" s="115"/>
      <c r="U100" s="112"/>
      <c r="V100" s="112">
        <v>373</v>
      </c>
      <c r="W100" s="112">
        <v>381</v>
      </c>
      <c r="X100" s="112">
        <v>383</v>
      </c>
      <c r="Y100" s="112">
        <v>414</v>
      </c>
      <c r="Z100" s="112">
        <v>395</v>
      </c>
    </row>
    <row r="101" spans="1:32" x14ac:dyDescent="0.25">
      <c r="A101" s="18"/>
      <c r="S101" s="118" t="s">
        <v>53</v>
      </c>
      <c r="T101" s="118"/>
      <c r="U101" s="112"/>
      <c r="V101" s="112">
        <v>4050</v>
      </c>
      <c r="W101" s="112">
        <v>4028</v>
      </c>
      <c r="X101" s="112">
        <v>4202</v>
      </c>
      <c r="Y101" s="112">
        <v>4347</v>
      </c>
      <c r="Z101" s="112">
        <v>4529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184</v>
      </c>
      <c r="W103" s="106" t="s">
        <v>193</v>
      </c>
      <c r="X103" s="106" t="s">
        <v>261</v>
      </c>
      <c r="Y103" s="106" t="s">
        <v>267</v>
      </c>
      <c r="Z103" s="106" t="s">
        <v>273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8379</v>
      </c>
      <c r="W104" s="112">
        <v>8564</v>
      </c>
      <c r="X104" s="112">
        <v>9273</v>
      </c>
      <c r="Y104" s="112">
        <v>9465</v>
      </c>
      <c r="Z104" s="112">
        <v>10130</v>
      </c>
      <c r="AB104" s="109" t="str">
        <f>TEXT(Z104,"###,###")</f>
        <v>10,130</v>
      </c>
      <c r="AD104" s="130">
        <f>Z104/($Z$4)*100</f>
        <v>74.212454212454219</v>
      </c>
      <c r="AF104" s="109"/>
    </row>
    <row r="105" spans="1:32" x14ac:dyDescent="0.25">
      <c r="S105" s="115" t="s">
        <v>17</v>
      </c>
      <c r="T105" s="115"/>
      <c r="U105" s="112"/>
      <c r="V105" s="112">
        <v>1854</v>
      </c>
      <c r="W105" s="112">
        <v>1863</v>
      </c>
      <c r="X105" s="112">
        <v>1844</v>
      </c>
      <c r="Y105" s="112">
        <v>1902</v>
      </c>
      <c r="Z105" s="112">
        <v>2183</v>
      </c>
      <c r="AB105" s="109" t="str">
        <f>TEXT(Z105,"###,###")</f>
        <v>2,183</v>
      </c>
      <c r="AD105" s="130">
        <f>Z105/($Z$4)*100</f>
        <v>15.992673992673993</v>
      </c>
      <c r="AF105" s="109"/>
    </row>
    <row r="106" spans="1:32" x14ac:dyDescent="0.25">
      <c r="S106" s="118" t="s">
        <v>53</v>
      </c>
      <c r="T106" s="118"/>
      <c r="U106" s="120"/>
      <c r="V106" s="120">
        <v>10233</v>
      </c>
      <c r="W106" s="120">
        <v>10427</v>
      </c>
      <c r="X106" s="120">
        <v>11117</v>
      </c>
      <c r="Y106" s="120">
        <v>11367</v>
      </c>
      <c r="Z106" s="120">
        <v>12313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1832</v>
      </c>
      <c r="W108" s="112">
        <v>1514</v>
      </c>
      <c r="X108" s="112">
        <v>1691</v>
      </c>
      <c r="Y108" s="112">
        <v>1804</v>
      </c>
      <c r="Z108" s="112">
        <v>1787</v>
      </c>
      <c r="AB108" s="109" t="str">
        <f>TEXT(Z108,"###,###")</f>
        <v>1,787</v>
      </c>
      <c r="AD108" s="130">
        <f>Z108/($Z$4)*100</f>
        <v>13.091575091575091</v>
      </c>
      <c r="AF108" s="109"/>
    </row>
    <row r="109" spans="1:32" x14ac:dyDescent="0.25">
      <c r="S109" s="115" t="s">
        <v>20</v>
      </c>
      <c r="T109" s="115"/>
      <c r="U109" s="112"/>
      <c r="V109" s="112">
        <v>1745</v>
      </c>
      <c r="W109" s="112">
        <v>1715</v>
      </c>
      <c r="X109" s="112">
        <v>1812</v>
      </c>
      <c r="Y109" s="112">
        <v>2051</v>
      </c>
      <c r="Z109" s="112">
        <v>2060</v>
      </c>
      <c r="AB109" s="109" t="str">
        <f>TEXT(Z109,"###,###")</f>
        <v>2,060</v>
      </c>
      <c r="AD109" s="130">
        <f>Z109/($Z$4)*100</f>
        <v>15.091575091575091</v>
      </c>
      <c r="AF109" s="109"/>
    </row>
    <row r="110" spans="1:32" x14ac:dyDescent="0.25">
      <c r="S110" s="115" t="s">
        <v>21</v>
      </c>
      <c r="T110" s="115"/>
      <c r="U110" s="112"/>
      <c r="V110" s="112">
        <v>2412</v>
      </c>
      <c r="W110" s="112">
        <v>2639</v>
      </c>
      <c r="X110" s="112">
        <v>2596</v>
      </c>
      <c r="Y110" s="112">
        <v>2741</v>
      </c>
      <c r="Z110" s="112">
        <v>3247</v>
      </c>
      <c r="AB110" s="109" t="str">
        <f>TEXT(Z110,"###,###")</f>
        <v>3,247</v>
      </c>
      <c r="AD110" s="130">
        <f>Z110/($Z$4)*100</f>
        <v>23.787545787545788</v>
      </c>
      <c r="AF110" s="109"/>
    </row>
    <row r="111" spans="1:32" x14ac:dyDescent="0.25">
      <c r="S111" s="115" t="s">
        <v>22</v>
      </c>
      <c r="T111" s="115"/>
      <c r="U111" s="112"/>
      <c r="V111" s="112">
        <v>4239</v>
      </c>
      <c r="W111" s="112">
        <v>4465</v>
      </c>
      <c r="X111" s="112">
        <v>4594</v>
      </c>
      <c r="Y111" s="112">
        <v>4771</v>
      </c>
      <c r="Z111" s="112">
        <v>5211</v>
      </c>
      <c r="AB111" s="109" t="str">
        <f>TEXT(Z111,"###,###")</f>
        <v>5,211</v>
      </c>
      <c r="AD111" s="130">
        <f>Z111/($Z$4)*100</f>
        <v>38.175824175824175</v>
      </c>
      <c r="AF111" s="109"/>
    </row>
    <row r="112" spans="1:32" x14ac:dyDescent="0.25">
      <c r="S112" s="118" t="s">
        <v>53</v>
      </c>
      <c r="T112" s="118"/>
      <c r="U112" s="112"/>
      <c r="V112" s="112">
        <v>11711</v>
      </c>
      <c r="W112" s="112">
        <v>11624</v>
      </c>
      <c r="X112" s="112">
        <v>12056</v>
      </c>
      <c r="Y112" s="112">
        <v>12629</v>
      </c>
      <c r="Z112" s="112">
        <v>13650</v>
      </c>
    </row>
    <row r="113" spans="19:32" x14ac:dyDescent="0.25">
      <c r="AB113" s="125" t="s">
        <v>24</v>
      </c>
      <c r="AC113" s="106"/>
      <c r="AD113" s="106" t="s">
        <v>182</v>
      </c>
      <c r="AF113" s="106" t="s">
        <v>183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42.75</v>
      </c>
      <c r="W118" s="131">
        <v>42.54</v>
      </c>
      <c r="X118" s="131">
        <v>42.76</v>
      </c>
      <c r="Y118" s="131">
        <v>42.61</v>
      </c>
      <c r="Z118" s="131">
        <v>42.44</v>
      </c>
      <c r="AB118" s="109" t="str">
        <f>TEXT(Z118,"##.0")</f>
        <v>42.4</v>
      </c>
    </row>
    <row r="120" spans="19:32" x14ac:dyDescent="0.25">
      <c r="S120" s="101" t="s">
        <v>98</v>
      </c>
      <c r="T120" s="112"/>
      <c r="U120" s="112"/>
      <c r="V120" s="112">
        <v>6861</v>
      </c>
      <c r="W120" s="112">
        <v>6848</v>
      </c>
      <c r="X120" s="112">
        <v>7132</v>
      </c>
      <c r="Y120" s="112">
        <v>7314</v>
      </c>
      <c r="Z120" s="112">
        <v>7610</v>
      </c>
      <c r="AB120" s="109" t="str">
        <f>TEXT(Z120,"###,###")</f>
        <v>7,610</v>
      </c>
    </row>
    <row r="121" spans="19:32" x14ac:dyDescent="0.25">
      <c r="S121" s="101" t="s">
        <v>99</v>
      </c>
      <c r="T121" s="112"/>
      <c r="U121" s="112"/>
      <c r="V121" s="112">
        <v>941</v>
      </c>
      <c r="W121" s="112">
        <v>791</v>
      </c>
      <c r="X121" s="112">
        <v>915</v>
      </c>
      <c r="Y121" s="112">
        <v>926</v>
      </c>
      <c r="Z121" s="112">
        <v>954</v>
      </c>
      <c r="AB121" s="109" t="str">
        <f>TEXT(Z121,"###,###")</f>
        <v>954</v>
      </c>
    </row>
    <row r="122" spans="19:32" x14ac:dyDescent="0.25">
      <c r="S122" s="101" t="s">
        <v>100</v>
      </c>
      <c r="T122" s="112"/>
      <c r="U122" s="112"/>
      <c r="V122" s="112">
        <v>752</v>
      </c>
      <c r="W122" s="112">
        <v>709</v>
      </c>
      <c r="X122" s="112">
        <v>728</v>
      </c>
      <c r="Y122" s="112">
        <v>764</v>
      </c>
      <c r="Z122" s="112">
        <v>825</v>
      </c>
      <c r="AB122" s="109" t="str">
        <f>TEXT(Z122,"###,###")</f>
        <v>825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7613</v>
      </c>
      <c r="W124" s="112">
        <v>7557</v>
      </c>
      <c r="X124" s="112">
        <v>7860</v>
      </c>
      <c r="Y124" s="112">
        <v>8078</v>
      </c>
      <c r="Z124" s="112">
        <v>8435</v>
      </c>
      <c r="AB124" s="109" t="str">
        <f>TEXT(Z124,"###,###")</f>
        <v>8,435</v>
      </c>
      <c r="AD124" s="127">
        <f>Z124/$Z$7*100</f>
        <v>89.906203368151779</v>
      </c>
    </row>
    <row r="125" spans="19:32" x14ac:dyDescent="0.25">
      <c r="S125" s="101" t="s">
        <v>102</v>
      </c>
      <c r="T125" s="112"/>
      <c r="U125" s="112"/>
      <c r="V125" s="112">
        <v>1693</v>
      </c>
      <c r="W125" s="112">
        <v>1500</v>
      </c>
      <c r="X125" s="112">
        <v>1643</v>
      </c>
      <c r="Y125" s="112">
        <v>1690</v>
      </c>
      <c r="Z125" s="112">
        <v>1779</v>
      </c>
      <c r="AB125" s="109" t="str">
        <f>TEXT(Z125,"###,###")</f>
        <v>1,779</v>
      </c>
      <c r="AD125" s="127">
        <f>Z125/$Z$7*100</f>
        <v>18.961841824770836</v>
      </c>
    </row>
    <row r="127" spans="19:32" x14ac:dyDescent="0.25">
      <c r="S127" s="101" t="s">
        <v>103</v>
      </c>
      <c r="T127" s="112"/>
      <c r="U127" s="112"/>
      <c r="V127" s="112">
        <v>4502</v>
      </c>
      <c r="W127" s="112">
        <v>4316</v>
      </c>
      <c r="X127" s="112">
        <v>4569</v>
      </c>
      <c r="Y127" s="112">
        <v>4656</v>
      </c>
      <c r="Z127" s="112">
        <v>4843</v>
      </c>
      <c r="AB127" s="109" t="str">
        <f>TEXT(Z127,"###,###")</f>
        <v>4,843</v>
      </c>
      <c r="AD127" s="127">
        <f>Z127/$Z$7*100</f>
        <v>51.6201236410147</v>
      </c>
    </row>
    <row r="128" spans="19:32" x14ac:dyDescent="0.25">
      <c r="S128" s="101" t="s">
        <v>104</v>
      </c>
      <c r="T128" s="112"/>
      <c r="U128" s="112"/>
      <c r="V128" s="112">
        <v>4048</v>
      </c>
      <c r="W128" s="112">
        <v>4026</v>
      </c>
      <c r="X128" s="112">
        <v>4205</v>
      </c>
      <c r="Y128" s="112">
        <v>4342</v>
      </c>
      <c r="Z128" s="112">
        <v>4534</v>
      </c>
      <c r="AB128" s="109" t="str">
        <f>TEXT(Z128,"###,###")</f>
        <v>4,534</v>
      </c>
      <c r="AD128" s="127">
        <f>Z128/$Z$7*100</f>
        <v>48.326582818162436</v>
      </c>
    </row>
    <row r="130" spans="19:20" x14ac:dyDescent="0.25">
      <c r="S130" s="101" t="s">
        <v>262</v>
      </c>
      <c r="T130" s="127">
        <v>81.11276913238116</v>
      </c>
    </row>
    <row r="131" spans="19:20" x14ac:dyDescent="0.25">
      <c r="S131" s="101" t="s">
        <v>263</v>
      </c>
      <c r="T131" s="127">
        <v>10.168407589000212</v>
      </c>
    </row>
    <row r="132" spans="19:20" x14ac:dyDescent="0.25">
      <c r="S132" s="101" t="s">
        <v>264</v>
      </c>
      <c r="T132" s="127">
        <v>8.7934342357706257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CD85B581-9C2F-477C-B105-333C97A03CA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BE85AC47-81DB-4948-A3F3-62E2AACA370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FD5A5B82-01D7-4E29-AF59-8D71AA92AD5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481D40F6-A939-4619-9966-988BC2AF13E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A0CA00-A409-4CF0-B99D-9488595F709F}">
  <sheetPr codeName="Sheet66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108</v>
      </c>
      <c r="T1" s="99"/>
      <c r="U1" s="99"/>
      <c r="V1" s="99"/>
      <c r="W1" s="99"/>
      <c r="X1" s="99"/>
      <c r="Y1" s="100" t="s">
        <v>197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184</v>
      </c>
      <c r="W2" s="103" t="s">
        <v>193</v>
      </c>
      <c r="X2" s="103" t="s">
        <v>261</v>
      </c>
      <c r="Y2" s="103" t="s">
        <v>267</v>
      </c>
      <c r="Z2" s="103" t="s">
        <v>273</v>
      </c>
      <c r="AB2" s="141" t="str">
        <f>$Z$2</f>
        <v>2021-22</v>
      </c>
      <c r="AC2" s="141"/>
      <c r="AD2" s="141"/>
      <c r="AE2" s="141"/>
      <c r="AF2" s="141"/>
    </row>
    <row r="3" spans="1:32" ht="15" customHeight="1" x14ac:dyDescent="0.25">
      <c r="A3" s="58" t="s">
        <v>272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108</v>
      </c>
      <c r="Y3" s="105" t="s">
        <v>197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10.2 Adelaide Hills, South Australia,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31762</v>
      </c>
      <c r="W4" s="108">
        <v>31201</v>
      </c>
      <c r="X4" s="108">
        <v>31906</v>
      </c>
      <c r="Y4" s="108">
        <v>32825</v>
      </c>
      <c r="Z4" s="108">
        <v>34963</v>
      </c>
      <c r="AB4" s="109" t="str">
        <f>TEXT(Z4,"###,###")</f>
        <v>34,963</v>
      </c>
      <c r="AD4" s="110">
        <f>Z4/Y4-1</f>
        <v>6.5133282559025174E-2</v>
      </c>
      <c r="AF4" s="110">
        <f>Z4/V4-1</f>
        <v>0.10078080725395133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15821</v>
      </c>
      <c r="W5" s="108">
        <v>15402</v>
      </c>
      <c r="X5" s="108">
        <v>15752</v>
      </c>
      <c r="Y5" s="108">
        <v>16207</v>
      </c>
      <c r="Z5" s="108">
        <v>16986</v>
      </c>
      <c r="AB5" s="109" t="str">
        <f>TEXT(Z5,"###,###")</f>
        <v>16,986</v>
      </c>
      <c r="AD5" s="110">
        <f t="shared" ref="AD5:AD9" si="0">Z5/Y5-1</f>
        <v>4.8065650644783187E-2</v>
      </c>
      <c r="AF5" s="110">
        <f t="shared" ref="AF5:AF9" si="1">Z5/V5-1</f>
        <v>7.3636306175336674E-2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15938</v>
      </c>
      <c r="W6" s="108">
        <v>15803</v>
      </c>
      <c r="X6" s="108">
        <v>16150</v>
      </c>
      <c r="Y6" s="108">
        <v>16593</v>
      </c>
      <c r="Z6" s="108">
        <v>17952</v>
      </c>
      <c r="AB6" s="109" t="str">
        <f>TEXT(Z6,"###,###")</f>
        <v>17,952</v>
      </c>
      <c r="AD6" s="110">
        <f t="shared" si="0"/>
        <v>8.1902006870367083E-2</v>
      </c>
      <c r="AF6" s="110">
        <f t="shared" si="1"/>
        <v>0.12636466306939398</v>
      </c>
    </row>
    <row r="7" spans="1:32" ht="16.5" customHeight="1" thickBot="1" x14ac:dyDescent="0.3">
      <c r="A7" s="61" t="str">
        <f>"QUICK STATS for "&amp;Z2&amp;" *"</f>
        <v>QUICK STATS for 2021-22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23003</v>
      </c>
      <c r="W7" s="108">
        <v>22559</v>
      </c>
      <c r="X7" s="108">
        <v>23259</v>
      </c>
      <c r="Y7" s="108">
        <v>23657</v>
      </c>
      <c r="Z7" s="108">
        <v>24138</v>
      </c>
      <c r="AB7" s="109" t="str">
        <f>TEXT(Z7,"###,###")</f>
        <v>24,138</v>
      </c>
      <c r="AD7" s="110">
        <f t="shared" si="0"/>
        <v>2.0332248383142515E-2</v>
      </c>
      <c r="AF7" s="110">
        <f t="shared" si="1"/>
        <v>4.9341390253445194E-2</v>
      </c>
    </row>
    <row r="8" spans="1:32" ht="17.25" customHeight="1" x14ac:dyDescent="0.25">
      <c r="A8" s="62" t="s">
        <v>12</v>
      </c>
      <c r="B8" s="63"/>
      <c r="C8" s="29"/>
      <c r="D8" s="64" t="str">
        <f>AB4</f>
        <v>34,963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24,138</v>
      </c>
      <c r="P8" s="65"/>
      <c r="S8" s="107" t="s">
        <v>83</v>
      </c>
      <c r="T8" s="108"/>
      <c r="U8" s="108"/>
      <c r="V8" s="108">
        <v>45365</v>
      </c>
      <c r="W8" s="108">
        <v>46969</v>
      </c>
      <c r="X8" s="108">
        <v>47287.45</v>
      </c>
      <c r="Y8" s="108">
        <v>49417.84</v>
      </c>
      <c r="Z8" s="108">
        <v>49439</v>
      </c>
      <c r="AB8" s="109" t="str">
        <f>TEXT(Z8,"$###,###")</f>
        <v>$49,439</v>
      </c>
      <c r="AD8" s="110">
        <f t="shared" si="0"/>
        <v>4.2818544881773057E-4</v>
      </c>
      <c r="AF8" s="110">
        <f t="shared" si="1"/>
        <v>8.9804915683897368E-2</v>
      </c>
    </row>
    <row r="9" spans="1:32" x14ac:dyDescent="0.25">
      <c r="A9" s="30" t="s">
        <v>14</v>
      </c>
      <c r="B9" s="69"/>
      <c r="C9" s="70"/>
      <c r="D9" s="71">
        <f>AD104</f>
        <v>71.275348225266711</v>
      </c>
      <c r="E9" s="72" t="s">
        <v>84</v>
      </c>
      <c r="F9" s="24"/>
      <c r="G9" s="73" t="s">
        <v>81</v>
      </c>
      <c r="H9" s="70"/>
      <c r="I9" s="69"/>
      <c r="J9" s="70"/>
      <c r="K9" s="69"/>
      <c r="L9" s="69"/>
      <c r="M9" s="74"/>
      <c r="N9" s="70"/>
      <c r="O9" s="71">
        <f>AD127</f>
        <v>50.356284696329432</v>
      </c>
      <c r="P9" s="72" t="s">
        <v>84</v>
      </c>
      <c r="S9" s="107" t="s">
        <v>7</v>
      </c>
      <c r="T9" s="108"/>
      <c r="U9" s="108"/>
      <c r="V9" s="108">
        <v>1467679995</v>
      </c>
      <c r="W9" s="108">
        <v>1485186862</v>
      </c>
      <c r="X9" s="108">
        <v>1570145533</v>
      </c>
      <c r="Y9" s="108">
        <v>1673570764</v>
      </c>
      <c r="Z9" s="108">
        <v>1753976117</v>
      </c>
      <c r="AB9" s="109" t="str">
        <f>TEXT(Z9/1000000,"$#,###.0")&amp;" mil"</f>
        <v>$1,754.0 mil</v>
      </c>
      <c r="AD9" s="110">
        <f t="shared" si="0"/>
        <v>4.8044190738504078E-2</v>
      </c>
      <c r="AF9" s="110">
        <f t="shared" si="1"/>
        <v>0.19506712837630524</v>
      </c>
    </row>
    <row r="10" spans="1:32" x14ac:dyDescent="0.25">
      <c r="A10" s="30" t="s">
        <v>17</v>
      </c>
      <c r="B10" s="69"/>
      <c r="C10" s="70"/>
      <c r="D10" s="71">
        <f>AD105</f>
        <v>20.444469868146324</v>
      </c>
      <c r="E10" s="72" t="s">
        <v>84</v>
      </c>
      <c r="F10" s="24"/>
      <c r="G10" s="73" t="s">
        <v>82</v>
      </c>
      <c r="H10" s="70"/>
      <c r="I10" s="69"/>
      <c r="J10" s="70"/>
      <c r="K10" s="69"/>
      <c r="L10" s="69"/>
      <c r="M10" s="74"/>
      <c r="N10" s="70"/>
      <c r="O10" s="71">
        <f>AD128</f>
        <v>49.536001325710501</v>
      </c>
      <c r="P10" s="72" t="s">
        <v>84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85</v>
      </c>
      <c r="H11" s="77"/>
      <c r="I11" s="78"/>
      <c r="J11" s="78"/>
      <c r="K11" s="78"/>
      <c r="L11" s="78"/>
      <c r="M11" s="69"/>
      <c r="N11" s="70"/>
      <c r="O11" s="71">
        <f>T130</f>
        <v>79.579915485955752</v>
      </c>
      <c r="P11" s="72" t="s">
        <v>84</v>
      </c>
      <c r="S11" s="107" t="s">
        <v>29</v>
      </c>
      <c r="T11" s="112"/>
      <c r="U11" s="112"/>
      <c r="V11" s="112">
        <v>26957</v>
      </c>
      <c r="W11" s="112">
        <v>26566</v>
      </c>
      <c r="X11" s="112">
        <v>27018</v>
      </c>
      <c r="Y11" s="112">
        <v>27882</v>
      </c>
      <c r="Z11" s="112">
        <v>30041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10.394398873146077</v>
      </c>
      <c r="P12" s="72" t="s">
        <v>84</v>
      </c>
      <c r="S12" s="107" t="s">
        <v>30</v>
      </c>
      <c r="T12" s="112"/>
      <c r="U12" s="112"/>
      <c r="V12" s="112">
        <v>4806</v>
      </c>
      <c r="W12" s="112">
        <v>4637</v>
      </c>
      <c r="X12" s="112">
        <v>4884</v>
      </c>
      <c r="Y12" s="112">
        <v>4943</v>
      </c>
      <c r="Z12" s="112">
        <v>4929</v>
      </c>
    </row>
    <row r="13" spans="1:32" ht="15" customHeight="1" x14ac:dyDescent="0.25">
      <c r="A13" s="30" t="s">
        <v>19</v>
      </c>
      <c r="B13" s="70"/>
      <c r="C13" s="70"/>
      <c r="D13" s="71">
        <f>AD108</f>
        <v>15.733775705746075</v>
      </c>
      <c r="E13" s="72" t="s">
        <v>84</v>
      </c>
      <c r="F13" s="24"/>
      <c r="G13" s="142" t="s">
        <v>265</v>
      </c>
      <c r="H13" s="143"/>
      <c r="I13" s="143"/>
      <c r="J13" s="143"/>
      <c r="K13" s="143"/>
      <c r="L13" s="143"/>
      <c r="M13" s="79"/>
      <c r="N13" s="70"/>
      <c r="O13" s="71">
        <f>T132</f>
        <v>10.004971414367388</v>
      </c>
      <c r="P13" s="72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15.35337356634156</v>
      </c>
      <c r="E14" s="72" t="s">
        <v>84</v>
      </c>
      <c r="F14" s="24"/>
      <c r="G14" s="76" t="s">
        <v>94</v>
      </c>
      <c r="H14" s="69"/>
      <c r="I14" s="69"/>
      <c r="J14" s="69"/>
      <c r="K14" s="75"/>
      <c r="L14" s="70"/>
      <c r="M14" s="69"/>
      <c r="N14" s="70"/>
      <c r="O14" s="75" t="str">
        <f>AB118</f>
        <v>43.9</v>
      </c>
      <c r="P14" s="72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23.241712667677259</v>
      </c>
      <c r="E15" s="72" t="s">
        <v>84</v>
      </c>
      <c r="F15" s="24"/>
      <c r="G15" s="33" t="s">
        <v>259</v>
      </c>
      <c r="H15" s="70"/>
      <c r="I15" s="70"/>
      <c r="J15" s="70"/>
      <c r="K15" s="80"/>
      <c r="L15" s="70"/>
      <c r="M15" s="70"/>
      <c r="N15" s="70"/>
      <c r="O15" s="71">
        <f>AB38</f>
        <v>17.233663448390171</v>
      </c>
      <c r="P15" s="72" t="s">
        <v>84</v>
      </c>
      <c r="S15" s="115" t="s">
        <v>60</v>
      </c>
      <c r="T15" s="115"/>
      <c r="U15" s="116"/>
      <c r="V15" s="116">
        <v>1008</v>
      </c>
      <c r="W15" s="116">
        <v>916</v>
      </c>
      <c r="X15" s="116">
        <v>1093</v>
      </c>
      <c r="Y15" s="112">
        <v>1121</v>
      </c>
      <c r="Z15" s="112">
        <v>1137</v>
      </c>
      <c r="AB15" s="117">
        <f t="shared" ref="AB15:AB34" si="2">IF(Z15="np",0,Z15/$Z$34)</f>
        <v>3.2515442690459848E-2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37.390956153648141</v>
      </c>
      <c r="E16" s="83" t="s">
        <v>84</v>
      </c>
      <c r="F16" s="24"/>
      <c r="G16" s="84" t="s">
        <v>260</v>
      </c>
      <c r="H16" s="35"/>
      <c r="I16" s="35"/>
      <c r="J16" s="35"/>
      <c r="K16" s="36"/>
      <c r="L16" s="35"/>
      <c r="M16" s="35"/>
      <c r="N16" s="35"/>
      <c r="O16" s="82">
        <f>AB37</f>
        <v>82.766336551609825</v>
      </c>
      <c r="P16" s="37" t="s">
        <v>84</v>
      </c>
      <c r="S16" s="115" t="s">
        <v>61</v>
      </c>
      <c r="T16" s="115"/>
      <c r="U16" s="116"/>
      <c r="V16" s="116">
        <v>308</v>
      </c>
      <c r="W16" s="116">
        <v>309</v>
      </c>
      <c r="X16" s="116">
        <v>309</v>
      </c>
      <c r="Y16" s="112">
        <v>315</v>
      </c>
      <c r="Z16" s="112">
        <v>346</v>
      </c>
      <c r="AB16" s="117">
        <f t="shared" si="2"/>
        <v>9.8947609242736219E-3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1980</v>
      </c>
      <c r="W17" s="116">
        <v>1919</v>
      </c>
      <c r="X17" s="116">
        <v>1889</v>
      </c>
      <c r="Y17" s="112">
        <v>1971</v>
      </c>
      <c r="Z17" s="112">
        <v>1996</v>
      </c>
      <c r="AB17" s="117">
        <f t="shared" si="2"/>
        <v>5.7080759551590025E-2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268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63</v>
      </c>
      <c r="T18" s="115"/>
      <c r="U18" s="116"/>
      <c r="V18" s="116">
        <v>236</v>
      </c>
      <c r="W18" s="116">
        <v>254</v>
      </c>
      <c r="X18" s="116">
        <v>198</v>
      </c>
      <c r="Y18" s="112">
        <v>261</v>
      </c>
      <c r="Z18" s="112">
        <v>280</v>
      </c>
      <c r="AB18" s="117">
        <f t="shared" si="2"/>
        <v>8.0073209791809655E-3</v>
      </c>
    </row>
    <row r="19" spans="1:28" x14ac:dyDescent="0.25">
      <c r="A19" s="61" t="str">
        <f>$S$1&amp;" ("&amp;$V$2&amp;" to "&amp;$Z$2&amp;")"</f>
        <v>Adelaide Hills (2017-18 to 2021-22)</v>
      </c>
      <c r="B19" s="61"/>
      <c r="C19" s="61"/>
      <c r="D19" s="61"/>
      <c r="E19" s="61"/>
      <c r="F19" s="61"/>
      <c r="G19" s="61" t="str">
        <f>$S$1&amp;" ("&amp;$V$2&amp;" to "&amp;$Z$2&amp;")"</f>
        <v>Adelaide Hills (2017-18 to 2021-22)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64</v>
      </c>
      <c r="T19" s="115"/>
      <c r="U19" s="116"/>
      <c r="V19" s="116">
        <v>2103</v>
      </c>
      <c r="W19" s="116">
        <v>2071</v>
      </c>
      <c r="X19" s="116">
        <v>2111</v>
      </c>
      <c r="Y19" s="112">
        <v>2225</v>
      </c>
      <c r="Z19" s="112">
        <v>2275</v>
      </c>
      <c r="AB19" s="117">
        <f t="shared" si="2"/>
        <v>6.5059482955845349E-2</v>
      </c>
    </row>
    <row r="20" spans="1:28" x14ac:dyDescent="0.25">
      <c r="S20" s="115" t="s">
        <v>65</v>
      </c>
      <c r="T20" s="115"/>
      <c r="U20" s="116"/>
      <c r="V20" s="116">
        <v>1005</v>
      </c>
      <c r="W20" s="116">
        <v>977</v>
      </c>
      <c r="X20" s="116">
        <v>1064</v>
      </c>
      <c r="Y20" s="112">
        <v>1015</v>
      </c>
      <c r="Z20" s="112">
        <v>1082</v>
      </c>
      <c r="AB20" s="117">
        <f t="shared" si="2"/>
        <v>3.0942576069549303E-2</v>
      </c>
    </row>
    <row r="21" spans="1:28" x14ac:dyDescent="0.25">
      <c r="S21" s="115" t="s">
        <v>66</v>
      </c>
      <c r="T21" s="115"/>
      <c r="U21" s="116"/>
      <c r="V21" s="116">
        <v>2101</v>
      </c>
      <c r="W21" s="116">
        <v>2083</v>
      </c>
      <c r="X21" s="116">
        <v>2159</v>
      </c>
      <c r="Y21" s="112">
        <v>2209</v>
      </c>
      <c r="Z21" s="112">
        <v>2412</v>
      </c>
      <c r="AB21" s="117">
        <f t="shared" si="2"/>
        <v>6.8977350720658887E-2</v>
      </c>
    </row>
    <row r="22" spans="1:28" x14ac:dyDescent="0.25">
      <c r="S22" s="115" t="s">
        <v>67</v>
      </c>
      <c r="T22" s="115"/>
      <c r="U22" s="116"/>
      <c r="V22" s="116">
        <v>1893</v>
      </c>
      <c r="W22" s="116">
        <v>1939</v>
      </c>
      <c r="X22" s="116">
        <v>1902</v>
      </c>
      <c r="Y22" s="112">
        <v>2256</v>
      </c>
      <c r="Z22" s="112">
        <v>2443</v>
      </c>
      <c r="AB22" s="117">
        <f t="shared" si="2"/>
        <v>6.9863875543353923E-2</v>
      </c>
    </row>
    <row r="23" spans="1:28" x14ac:dyDescent="0.25">
      <c r="S23" s="115" t="s">
        <v>68</v>
      </c>
      <c r="T23" s="115"/>
      <c r="U23" s="116"/>
      <c r="V23" s="116">
        <v>766</v>
      </c>
      <c r="W23" s="116">
        <v>696</v>
      </c>
      <c r="X23" s="116">
        <v>728</v>
      </c>
      <c r="Y23" s="112">
        <v>707</v>
      </c>
      <c r="Z23" s="112">
        <v>735</v>
      </c>
      <c r="AB23" s="117">
        <f t="shared" si="2"/>
        <v>2.1019217570350034E-2</v>
      </c>
    </row>
    <row r="24" spans="1:28" x14ac:dyDescent="0.25">
      <c r="S24" s="115" t="s">
        <v>69</v>
      </c>
      <c r="T24" s="115"/>
      <c r="U24" s="116"/>
      <c r="V24" s="116">
        <v>413</v>
      </c>
      <c r="W24" s="116">
        <v>463</v>
      </c>
      <c r="X24" s="116">
        <v>382</v>
      </c>
      <c r="Y24" s="112">
        <v>400</v>
      </c>
      <c r="Z24" s="112">
        <v>460</v>
      </c>
      <c r="AB24" s="117">
        <f t="shared" si="2"/>
        <v>1.31548844657973E-2</v>
      </c>
    </row>
    <row r="25" spans="1:28" x14ac:dyDescent="0.25">
      <c r="S25" s="115" t="s">
        <v>70</v>
      </c>
      <c r="T25" s="115"/>
      <c r="U25" s="116"/>
      <c r="V25" s="116">
        <v>963</v>
      </c>
      <c r="W25" s="116">
        <v>910</v>
      </c>
      <c r="X25" s="116">
        <v>1002</v>
      </c>
      <c r="Y25" s="112">
        <v>1086</v>
      </c>
      <c r="Z25" s="112">
        <v>1099</v>
      </c>
      <c r="AB25" s="117">
        <f t="shared" si="2"/>
        <v>3.1428734843285289E-2</v>
      </c>
    </row>
    <row r="26" spans="1:28" x14ac:dyDescent="0.25">
      <c r="S26" s="115" t="s">
        <v>71</v>
      </c>
      <c r="T26" s="115"/>
      <c r="U26" s="116"/>
      <c r="V26" s="116">
        <v>514</v>
      </c>
      <c r="W26" s="116">
        <v>477</v>
      </c>
      <c r="X26" s="116">
        <v>508</v>
      </c>
      <c r="Y26" s="112">
        <v>548</v>
      </c>
      <c r="Z26" s="112">
        <v>595</v>
      </c>
      <c r="AB26" s="117">
        <f t="shared" si="2"/>
        <v>1.7015557080759552E-2</v>
      </c>
    </row>
    <row r="27" spans="1:28" x14ac:dyDescent="0.25">
      <c r="S27" s="115" t="s">
        <v>72</v>
      </c>
      <c r="T27" s="115"/>
      <c r="U27" s="116"/>
      <c r="V27" s="116">
        <v>2650</v>
      </c>
      <c r="W27" s="116">
        <v>2685</v>
      </c>
      <c r="X27" s="116">
        <v>2845</v>
      </c>
      <c r="Y27" s="112">
        <v>3060</v>
      </c>
      <c r="Z27" s="112">
        <v>3270</v>
      </c>
      <c r="AB27" s="117">
        <f t="shared" si="2"/>
        <v>9.3514070006863417E-2</v>
      </c>
    </row>
    <row r="28" spans="1:28" x14ac:dyDescent="0.25">
      <c r="S28" s="115" t="s">
        <v>73</v>
      </c>
      <c r="T28" s="115"/>
      <c r="U28" s="116"/>
      <c r="V28" s="116">
        <v>2014</v>
      </c>
      <c r="W28" s="116">
        <v>2001</v>
      </c>
      <c r="X28" s="116">
        <v>2110</v>
      </c>
      <c r="Y28" s="112">
        <v>2154</v>
      </c>
      <c r="Z28" s="112">
        <v>2338</v>
      </c>
      <c r="AB28" s="117">
        <f t="shared" si="2"/>
        <v>6.6861130176161063E-2</v>
      </c>
    </row>
    <row r="29" spans="1:28" x14ac:dyDescent="0.25">
      <c r="S29" s="115" t="s">
        <v>74</v>
      </c>
      <c r="T29" s="115"/>
      <c r="U29" s="116"/>
      <c r="V29" s="116">
        <v>2116</v>
      </c>
      <c r="W29" s="116">
        <v>2278</v>
      </c>
      <c r="X29" s="116">
        <v>2053</v>
      </c>
      <c r="Y29" s="112">
        <v>1952</v>
      </c>
      <c r="Z29" s="112">
        <v>2417</v>
      </c>
      <c r="AB29" s="117">
        <f t="shared" si="2"/>
        <v>6.9120338595287115E-2</v>
      </c>
    </row>
    <row r="30" spans="1:28" x14ac:dyDescent="0.25">
      <c r="S30" s="115" t="s">
        <v>75</v>
      </c>
      <c r="T30" s="115"/>
      <c r="U30" s="116"/>
      <c r="V30" s="116">
        <v>3620</v>
      </c>
      <c r="W30" s="116">
        <v>3582</v>
      </c>
      <c r="X30" s="116">
        <v>3632</v>
      </c>
      <c r="Y30" s="112">
        <v>3486</v>
      </c>
      <c r="Z30" s="112">
        <v>3769</v>
      </c>
      <c r="AB30" s="117">
        <f t="shared" si="2"/>
        <v>0.10778425989476093</v>
      </c>
    </row>
    <row r="31" spans="1:28" x14ac:dyDescent="0.25">
      <c r="S31" s="115" t="s">
        <v>76</v>
      </c>
      <c r="T31" s="115"/>
      <c r="U31" s="116"/>
      <c r="V31" s="116">
        <v>4084</v>
      </c>
      <c r="W31" s="116">
        <v>4070</v>
      </c>
      <c r="X31" s="116">
        <v>4327</v>
      </c>
      <c r="Y31" s="112">
        <v>4542</v>
      </c>
      <c r="Z31" s="112">
        <v>4727</v>
      </c>
      <c r="AB31" s="117">
        <f t="shared" si="2"/>
        <v>0.13518073667353009</v>
      </c>
    </row>
    <row r="32" spans="1:28" ht="15.75" customHeight="1" x14ac:dyDescent="0.25">
      <c r="A32" s="61" t="str">
        <f>"Distribution of jobs per industry "&amp;"("&amp;Z2&amp;") *"</f>
        <v>Distribution of jobs per industry (2021-22)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77</v>
      </c>
      <c r="T32" s="115"/>
      <c r="U32" s="116"/>
      <c r="V32" s="116">
        <v>728</v>
      </c>
      <c r="W32" s="116">
        <v>765</v>
      </c>
      <c r="X32" s="116">
        <v>782</v>
      </c>
      <c r="Y32" s="112">
        <v>814</v>
      </c>
      <c r="Z32" s="112">
        <v>882</v>
      </c>
      <c r="AB32" s="117">
        <f t="shared" si="2"/>
        <v>2.5223061084420042E-2</v>
      </c>
    </row>
    <row r="33" spans="19:32" x14ac:dyDescent="0.25">
      <c r="S33" s="115" t="s">
        <v>78</v>
      </c>
      <c r="T33" s="115"/>
      <c r="U33" s="116"/>
      <c r="V33" s="116">
        <v>1081</v>
      </c>
      <c r="W33" s="116">
        <v>1048</v>
      </c>
      <c r="X33" s="116">
        <v>1107</v>
      </c>
      <c r="Y33" s="112">
        <v>1188</v>
      </c>
      <c r="Z33" s="112">
        <v>1275</v>
      </c>
      <c r="AB33" s="117">
        <f t="shared" si="2"/>
        <v>3.6461908030199039E-2</v>
      </c>
    </row>
    <row r="34" spans="19:32" x14ac:dyDescent="0.25">
      <c r="S34" s="118" t="s">
        <v>53</v>
      </c>
      <c r="T34" s="118"/>
      <c r="U34" s="119"/>
      <c r="V34" s="119">
        <v>31766</v>
      </c>
      <c r="W34" s="119">
        <v>31199</v>
      </c>
      <c r="X34" s="119">
        <v>31906</v>
      </c>
      <c r="Y34" s="120">
        <v>32825</v>
      </c>
      <c r="Z34" s="120">
        <v>34968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19715</v>
      </c>
      <c r="W37" s="112">
        <v>19160</v>
      </c>
      <c r="X37" s="112">
        <v>19751</v>
      </c>
      <c r="Y37" s="112">
        <v>20127</v>
      </c>
      <c r="Z37" s="112">
        <v>19974</v>
      </c>
      <c r="AB37" s="132">
        <f>Z37/Z40*100</f>
        <v>82.766336551609825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3291</v>
      </c>
      <c r="W38" s="112">
        <v>3393</v>
      </c>
      <c r="X38" s="112">
        <v>3509</v>
      </c>
      <c r="Y38" s="112">
        <v>3535</v>
      </c>
      <c r="Z38" s="112">
        <v>4159</v>
      </c>
      <c r="AB38" s="132">
        <f>Z38/Z40*100</f>
        <v>17.233663448390171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23006</v>
      </c>
      <c r="W40" s="112">
        <v>22553</v>
      </c>
      <c r="X40" s="112">
        <v>23260</v>
      </c>
      <c r="Y40" s="112">
        <v>23662</v>
      </c>
      <c r="Z40" s="112">
        <v>24133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13</v>
      </c>
      <c r="W44" s="112">
        <v>15</v>
      </c>
      <c r="X44" s="112">
        <v>20</v>
      </c>
      <c r="Y44" s="112">
        <v>33</v>
      </c>
      <c r="Z44" s="112">
        <v>27</v>
      </c>
    </row>
    <row r="45" spans="19:32" x14ac:dyDescent="0.25">
      <c r="S45" s="115" t="s">
        <v>37</v>
      </c>
      <c r="T45" s="115"/>
      <c r="U45" s="112"/>
      <c r="V45" s="112">
        <v>278</v>
      </c>
      <c r="W45" s="112">
        <v>315</v>
      </c>
      <c r="X45" s="112">
        <v>304</v>
      </c>
      <c r="Y45" s="112">
        <v>394</v>
      </c>
      <c r="Z45" s="112">
        <v>472</v>
      </c>
    </row>
    <row r="46" spans="19:32" x14ac:dyDescent="0.25">
      <c r="S46" s="115" t="s">
        <v>38</v>
      </c>
      <c r="T46" s="115"/>
      <c r="U46" s="112"/>
      <c r="V46" s="112">
        <v>963</v>
      </c>
      <c r="W46" s="112">
        <v>967</v>
      </c>
      <c r="X46" s="112">
        <v>956</v>
      </c>
      <c r="Y46" s="112">
        <v>1054</v>
      </c>
      <c r="Z46" s="112">
        <v>1141</v>
      </c>
    </row>
    <row r="47" spans="19:32" x14ac:dyDescent="0.25">
      <c r="S47" s="115" t="s">
        <v>39</v>
      </c>
      <c r="T47" s="115"/>
      <c r="U47" s="112"/>
      <c r="V47" s="112">
        <v>1342</v>
      </c>
      <c r="W47" s="112">
        <v>1356</v>
      </c>
      <c r="X47" s="112">
        <v>1326</v>
      </c>
      <c r="Y47" s="112">
        <v>1375</v>
      </c>
      <c r="Z47" s="112">
        <v>1484</v>
      </c>
    </row>
    <row r="48" spans="19:32" x14ac:dyDescent="0.25">
      <c r="S48" s="115" t="s">
        <v>40</v>
      </c>
      <c r="T48" s="115"/>
      <c r="U48" s="112"/>
      <c r="V48" s="112">
        <v>1325</v>
      </c>
      <c r="W48" s="112">
        <v>1251</v>
      </c>
      <c r="X48" s="112">
        <v>1263</v>
      </c>
      <c r="Y48" s="112">
        <v>1270</v>
      </c>
      <c r="Z48" s="112">
        <v>1373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1110</v>
      </c>
      <c r="W49" s="112">
        <v>1126</v>
      </c>
      <c r="X49" s="112">
        <v>1197</v>
      </c>
      <c r="Y49" s="112">
        <v>1230</v>
      </c>
      <c r="Z49" s="112">
        <v>1407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Adelaide Hills (2021-22)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1333</v>
      </c>
      <c r="W50" s="112">
        <v>1318</v>
      </c>
      <c r="X50" s="112">
        <v>1384</v>
      </c>
      <c r="Y50" s="112">
        <v>1421</v>
      </c>
      <c r="Z50" s="112">
        <v>1489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1406</v>
      </c>
      <c r="W51" s="112">
        <v>1393</v>
      </c>
      <c r="X51" s="112">
        <v>1407</v>
      </c>
      <c r="Y51" s="112">
        <v>1466</v>
      </c>
      <c r="Z51" s="112">
        <v>1495</v>
      </c>
    </row>
    <row r="52" spans="1:26" ht="15" customHeight="1" x14ac:dyDescent="0.25">
      <c r="S52" s="115" t="s">
        <v>44</v>
      </c>
      <c r="T52" s="115"/>
      <c r="U52" s="112"/>
      <c r="V52" s="112">
        <v>1855</v>
      </c>
      <c r="W52" s="112">
        <v>1735</v>
      </c>
      <c r="X52" s="112">
        <v>1690</v>
      </c>
      <c r="Y52" s="112">
        <v>1653</v>
      </c>
      <c r="Z52" s="112">
        <v>1632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1671</v>
      </c>
      <c r="W53" s="112">
        <v>1655</v>
      </c>
      <c r="X53" s="112">
        <v>1798</v>
      </c>
      <c r="Y53" s="112">
        <v>1811</v>
      </c>
      <c r="Z53" s="112">
        <v>1827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1752</v>
      </c>
      <c r="W54" s="112">
        <v>1635</v>
      </c>
      <c r="X54" s="112">
        <v>1655</v>
      </c>
      <c r="Y54" s="112">
        <v>1651</v>
      </c>
      <c r="Z54" s="112">
        <v>1667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1297</v>
      </c>
      <c r="W55" s="112">
        <v>1250</v>
      </c>
      <c r="X55" s="112">
        <v>1318</v>
      </c>
      <c r="Y55" s="112">
        <v>1363</v>
      </c>
      <c r="Z55" s="112">
        <v>1361</v>
      </c>
    </row>
    <row r="56" spans="1:26" ht="15" customHeight="1" x14ac:dyDescent="0.25">
      <c r="S56" s="115" t="s">
        <v>48</v>
      </c>
      <c r="T56" s="115"/>
      <c r="U56" s="112"/>
      <c r="V56" s="112">
        <v>843</v>
      </c>
      <c r="W56" s="112">
        <v>797</v>
      </c>
      <c r="X56" s="112">
        <v>791</v>
      </c>
      <c r="Y56" s="112">
        <v>810</v>
      </c>
      <c r="Z56" s="112">
        <v>869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411</v>
      </c>
      <c r="W57" s="112">
        <v>401</v>
      </c>
      <c r="X57" s="112">
        <v>421</v>
      </c>
      <c r="Y57" s="112">
        <v>447</v>
      </c>
      <c r="Z57" s="112">
        <v>464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140</v>
      </c>
      <c r="W58" s="112">
        <v>133</v>
      </c>
      <c r="X58" s="112">
        <v>146</v>
      </c>
      <c r="Y58" s="112">
        <v>143</v>
      </c>
      <c r="Z58" s="112">
        <v>185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39</v>
      </c>
      <c r="W59" s="112">
        <v>43</v>
      </c>
      <c r="X59" s="112">
        <v>54</v>
      </c>
      <c r="Y59" s="112">
        <v>61</v>
      </c>
      <c r="Z59" s="112">
        <v>79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36</v>
      </c>
      <c r="W60" s="112">
        <v>23</v>
      </c>
      <c r="X60" s="112">
        <v>25</v>
      </c>
      <c r="Y60" s="112">
        <v>25</v>
      </c>
      <c r="Z60" s="112">
        <v>23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15825</v>
      </c>
      <c r="W61" s="112">
        <v>15401</v>
      </c>
      <c r="X61" s="112">
        <v>15750</v>
      </c>
      <c r="Y61" s="112">
        <v>16207</v>
      </c>
      <c r="Z61" s="112">
        <v>16992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20</v>
      </c>
      <c r="W63" s="112">
        <v>24</v>
      </c>
      <c r="X63" s="112">
        <v>31</v>
      </c>
      <c r="Y63" s="112">
        <v>35</v>
      </c>
      <c r="Z63" s="112">
        <v>53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353</v>
      </c>
      <c r="W64" s="112">
        <v>371</v>
      </c>
      <c r="X64" s="112">
        <v>423</v>
      </c>
      <c r="Y64" s="112">
        <v>504</v>
      </c>
      <c r="Z64" s="112">
        <v>624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Adelaide Hills (2021-22)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1064</v>
      </c>
      <c r="W65" s="112">
        <v>1107</v>
      </c>
      <c r="X65" s="112">
        <v>1065</v>
      </c>
      <c r="Y65" s="112">
        <v>1209</v>
      </c>
      <c r="Z65" s="112">
        <v>1308</v>
      </c>
    </row>
    <row r="66" spans="1:26" x14ac:dyDescent="0.25">
      <c r="S66" s="115" t="s">
        <v>39</v>
      </c>
      <c r="T66" s="115"/>
      <c r="U66" s="112"/>
      <c r="V66" s="112">
        <v>1383</v>
      </c>
      <c r="W66" s="112">
        <v>1373</v>
      </c>
      <c r="X66" s="112">
        <v>1320</v>
      </c>
      <c r="Y66" s="112">
        <v>1480</v>
      </c>
      <c r="Z66" s="112">
        <v>1701</v>
      </c>
    </row>
    <row r="67" spans="1:26" x14ac:dyDescent="0.25">
      <c r="S67" s="115" t="s">
        <v>40</v>
      </c>
      <c r="T67" s="115"/>
      <c r="U67" s="112"/>
      <c r="V67" s="112">
        <v>1252</v>
      </c>
      <c r="W67" s="112">
        <v>1238</v>
      </c>
      <c r="X67" s="112">
        <v>1291</v>
      </c>
      <c r="Y67" s="112">
        <v>1285</v>
      </c>
      <c r="Z67" s="112">
        <v>1388</v>
      </c>
    </row>
    <row r="68" spans="1:26" x14ac:dyDescent="0.25">
      <c r="S68" s="115" t="s">
        <v>41</v>
      </c>
      <c r="T68" s="115"/>
      <c r="U68" s="112"/>
      <c r="V68" s="112">
        <v>1178</v>
      </c>
      <c r="W68" s="112">
        <v>1210</v>
      </c>
      <c r="X68" s="112">
        <v>1271</v>
      </c>
      <c r="Y68" s="112">
        <v>1298</v>
      </c>
      <c r="Z68" s="112">
        <v>1434</v>
      </c>
    </row>
    <row r="69" spans="1:26" x14ac:dyDescent="0.25">
      <c r="S69" s="115" t="s">
        <v>42</v>
      </c>
      <c r="T69" s="115"/>
      <c r="U69" s="112"/>
      <c r="V69" s="112">
        <v>1303</v>
      </c>
      <c r="W69" s="112">
        <v>1314</v>
      </c>
      <c r="X69" s="112">
        <v>1404</v>
      </c>
      <c r="Y69" s="112">
        <v>1472</v>
      </c>
      <c r="Z69" s="112">
        <v>1592</v>
      </c>
    </row>
    <row r="70" spans="1:26" x14ac:dyDescent="0.25">
      <c r="S70" s="115" t="s">
        <v>43</v>
      </c>
      <c r="T70" s="115"/>
      <c r="U70" s="112"/>
      <c r="V70" s="112">
        <v>1681</v>
      </c>
      <c r="W70" s="112">
        <v>1633</v>
      </c>
      <c r="X70" s="112">
        <v>1642</v>
      </c>
      <c r="Y70" s="112">
        <v>1598</v>
      </c>
      <c r="Z70" s="112">
        <v>1699</v>
      </c>
    </row>
    <row r="71" spans="1:26" x14ac:dyDescent="0.25">
      <c r="S71" s="115" t="s">
        <v>44</v>
      </c>
      <c r="T71" s="115"/>
      <c r="U71" s="112"/>
      <c r="V71" s="112">
        <v>1940</v>
      </c>
      <c r="W71" s="112">
        <v>1886</v>
      </c>
      <c r="X71" s="112">
        <v>1952</v>
      </c>
      <c r="Y71" s="112">
        <v>1883</v>
      </c>
      <c r="Z71" s="112">
        <v>1906</v>
      </c>
    </row>
    <row r="72" spans="1:26" x14ac:dyDescent="0.25">
      <c r="S72" s="115" t="s">
        <v>45</v>
      </c>
      <c r="T72" s="115"/>
      <c r="U72" s="112"/>
      <c r="V72" s="112">
        <v>1807</v>
      </c>
      <c r="W72" s="112">
        <v>1761</v>
      </c>
      <c r="X72" s="112">
        <v>1819</v>
      </c>
      <c r="Y72" s="112">
        <v>1790</v>
      </c>
      <c r="Z72" s="112">
        <v>2063</v>
      </c>
    </row>
    <row r="73" spans="1:26" x14ac:dyDescent="0.25">
      <c r="S73" s="115" t="s">
        <v>46</v>
      </c>
      <c r="T73" s="115"/>
      <c r="U73" s="112"/>
      <c r="V73" s="112">
        <v>1656</v>
      </c>
      <c r="W73" s="112">
        <v>1571</v>
      </c>
      <c r="X73" s="112">
        <v>1533</v>
      </c>
      <c r="Y73" s="112">
        <v>1585</v>
      </c>
      <c r="Z73" s="112">
        <v>1644</v>
      </c>
    </row>
    <row r="74" spans="1:26" x14ac:dyDescent="0.25">
      <c r="S74" s="115" t="s">
        <v>47</v>
      </c>
      <c r="T74" s="115"/>
      <c r="U74" s="112"/>
      <c r="V74" s="112">
        <v>1246</v>
      </c>
      <c r="W74" s="112">
        <v>1258</v>
      </c>
      <c r="X74" s="112">
        <v>1312</v>
      </c>
      <c r="Y74" s="112">
        <v>1307</v>
      </c>
      <c r="Z74" s="112">
        <v>1317</v>
      </c>
    </row>
    <row r="75" spans="1:26" x14ac:dyDescent="0.25">
      <c r="S75" s="115" t="s">
        <v>48</v>
      </c>
      <c r="T75" s="115"/>
      <c r="U75" s="112"/>
      <c r="V75" s="112">
        <v>665</v>
      </c>
      <c r="W75" s="112">
        <v>662</v>
      </c>
      <c r="X75" s="112">
        <v>681</v>
      </c>
      <c r="Y75" s="112">
        <v>697</v>
      </c>
      <c r="Z75" s="112">
        <v>725</v>
      </c>
    </row>
    <row r="76" spans="1:26" x14ac:dyDescent="0.25">
      <c r="S76" s="115" t="s">
        <v>49</v>
      </c>
      <c r="T76" s="115"/>
      <c r="U76" s="112"/>
      <c r="V76" s="112">
        <v>263</v>
      </c>
      <c r="W76" s="112">
        <v>263</v>
      </c>
      <c r="X76" s="112">
        <v>259</v>
      </c>
      <c r="Y76" s="112">
        <v>281</v>
      </c>
      <c r="Z76" s="112">
        <v>296</v>
      </c>
    </row>
    <row r="77" spans="1:26" x14ac:dyDescent="0.25">
      <c r="S77" s="115" t="s">
        <v>50</v>
      </c>
      <c r="T77" s="115"/>
      <c r="U77" s="112"/>
      <c r="V77" s="112">
        <v>71</v>
      </c>
      <c r="W77" s="112">
        <v>66</v>
      </c>
      <c r="X77" s="112">
        <v>89</v>
      </c>
      <c r="Y77" s="112">
        <v>111</v>
      </c>
      <c r="Z77" s="112">
        <v>145</v>
      </c>
    </row>
    <row r="78" spans="1:26" x14ac:dyDescent="0.25">
      <c r="S78" s="115" t="s">
        <v>51</v>
      </c>
      <c r="T78" s="115"/>
      <c r="U78" s="112"/>
      <c r="V78" s="112">
        <v>34</v>
      </c>
      <c r="W78" s="112">
        <v>30</v>
      </c>
      <c r="X78" s="112">
        <v>40</v>
      </c>
      <c r="Y78" s="112">
        <v>30</v>
      </c>
      <c r="Z78" s="112">
        <v>34</v>
      </c>
    </row>
    <row r="79" spans="1:26" x14ac:dyDescent="0.25">
      <c r="S79" s="115" t="s">
        <v>52</v>
      </c>
      <c r="T79" s="115"/>
      <c r="U79" s="112"/>
      <c r="V79" s="112">
        <v>30</v>
      </c>
      <c r="W79" s="112">
        <v>31</v>
      </c>
      <c r="X79" s="112">
        <v>27</v>
      </c>
      <c r="Y79" s="112">
        <v>28</v>
      </c>
      <c r="Z79" s="112">
        <v>20</v>
      </c>
    </row>
    <row r="80" spans="1:26" x14ac:dyDescent="0.25">
      <c r="S80" s="118" t="s">
        <v>53</v>
      </c>
      <c r="T80" s="118"/>
      <c r="U80" s="112"/>
      <c r="V80" s="112">
        <v>15941</v>
      </c>
      <c r="W80" s="112">
        <v>15802</v>
      </c>
      <c r="X80" s="112">
        <v>16155</v>
      </c>
      <c r="Y80" s="112">
        <v>16593</v>
      </c>
      <c r="Z80" s="112">
        <v>17951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Adelaide Hills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1688</v>
      </c>
      <c r="W83" s="112">
        <v>1650</v>
      </c>
      <c r="X83" s="112">
        <v>1751</v>
      </c>
      <c r="Y83" s="112">
        <v>1758</v>
      </c>
      <c r="Z83" s="112">
        <v>1775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190</v>
      </c>
      <c r="G84" s="140"/>
      <c r="H84" s="48"/>
      <c r="I84" s="48"/>
      <c r="J84" s="48"/>
      <c r="K84" s="48"/>
      <c r="L84" s="140" t="s">
        <v>0</v>
      </c>
      <c r="M84" s="140"/>
      <c r="N84" s="140" t="s">
        <v>190</v>
      </c>
      <c r="O84" s="140"/>
      <c r="S84" s="115" t="s">
        <v>57</v>
      </c>
      <c r="T84" s="115"/>
      <c r="U84" s="112"/>
      <c r="V84" s="112">
        <v>2328</v>
      </c>
      <c r="W84" s="112">
        <v>2277</v>
      </c>
      <c r="X84" s="112">
        <v>2312</v>
      </c>
      <c r="Y84" s="112">
        <v>2380</v>
      </c>
      <c r="Z84" s="112">
        <v>2489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2017-18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2017-18</v>
      </c>
      <c r="O85" s="140"/>
      <c r="S85" s="115" t="s">
        <v>185</v>
      </c>
      <c r="T85" s="115"/>
      <c r="U85" s="112"/>
      <c r="V85" s="112">
        <v>1688</v>
      </c>
      <c r="W85" s="112">
        <v>1695</v>
      </c>
      <c r="X85" s="112">
        <v>1746</v>
      </c>
      <c r="Y85" s="112">
        <v>1747</v>
      </c>
      <c r="Z85" s="112">
        <v>1787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34,963</v>
      </c>
      <c r="D86" s="94">
        <f t="shared" ref="D86:D91" si="4">AD4</f>
        <v>6.5133282559025174E-2</v>
      </c>
      <c r="E86" s="95">
        <f t="shared" ref="E86:E91" si="5">AD4</f>
        <v>6.5133282559025174E-2</v>
      </c>
      <c r="F86" s="94">
        <f t="shared" ref="F86:F91" si="6">AF4</f>
        <v>0.10078080725395133</v>
      </c>
      <c r="G86" s="95">
        <f t="shared" ref="G86:G91" si="7">AF4</f>
        <v>0.10078080725395133</v>
      </c>
      <c r="H86" s="97"/>
      <c r="I86" s="97"/>
      <c r="J86" s="139" t="str">
        <f>'State data for spotlight'!J4</f>
        <v>1,514,413</v>
      </c>
      <c r="K86" s="139"/>
      <c r="L86" s="94">
        <f>'State data for spotlight'!L4</f>
        <v>9.9608707048718825E-2</v>
      </c>
      <c r="M86" s="95">
        <f>'State data for spotlight'!L4</f>
        <v>9.9608707048718825E-2</v>
      </c>
      <c r="N86" s="94">
        <f>'State data for spotlight'!N4</f>
        <v>0.18326365128713196</v>
      </c>
      <c r="O86" s="95">
        <f>'State data for spotlight'!N4</f>
        <v>0.18326365128713196</v>
      </c>
      <c r="S86" s="115" t="s">
        <v>186</v>
      </c>
      <c r="T86" s="115"/>
      <c r="U86" s="112"/>
      <c r="V86" s="112">
        <v>735</v>
      </c>
      <c r="W86" s="112">
        <v>720</v>
      </c>
      <c r="X86" s="112">
        <v>732</v>
      </c>
      <c r="Y86" s="112">
        <v>760</v>
      </c>
      <c r="Z86" s="112">
        <v>767</v>
      </c>
    </row>
    <row r="87" spans="1:30" ht="15" customHeight="1" x14ac:dyDescent="0.25">
      <c r="A87" s="96" t="s">
        <v>4</v>
      </c>
      <c r="B87" s="49"/>
      <c r="C87" s="97" t="str">
        <f t="shared" si="3"/>
        <v>16,986</v>
      </c>
      <c r="D87" s="94">
        <f t="shared" si="4"/>
        <v>4.8065650644783187E-2</v>
      </c>
      <c r="E87" s="95">
        <f t="shared" si="5"/>
        <v>4.8065650644783187E-2</v>
      </c>
      <c r="F87" s="94">
        <f t="shared" si="6"/>
        <v>7.3636306175336674E-2</v>
      </c>
      <c r="G87" s="95">
        <f t="shared" si="7"/>
        <v>7.3636306175336674E-2</v>
      </c>
      <c r="H87" s="97"/>
      <c r="I87" s="97"/>
      <c r="J87" s="139" t="str">
        <f>'State data for spotlight'!J5</f>
        <v>761,173</v>
      </c>
      <c r="K87" s="139"/>
      <c r="L87" s="94">
        <f>'State data for spotlight'!L5</f>
        <v>8.820771036521724E-2</v>
      </c>
      <c r="M87" s="95">
        <f>'State data for spotlight'!L5</f>
        <v>8.820771036521724E-2</v>
      </c>
      <c r="N87" s="94">
        <f>'State data for spotlight'!N5</f>
        <v>0.15461673464868042</v>
      </c>
      <c r="O87" s="95">
        <f>'State data for spotlight'!N5</f>
        <v>0.15461673464868042</v>
      </c>
      <c r="S87" s="115" t="s">
        <v>187</v>
      </c>
      <c r="T87" s="115"/>
      <c r="U87" s="112"/>
      <c r="V87" s="112">
        <v>527</v>
      </c>
      <c r="W87" s="112">
        <v>528</v>
      </c>
      <c r="X87" s="112">
        <v>538</v>
      </c>
      <c r="Y87" s="112">
        <v>549</v>
      </c>
      <c r="Z87" s="112">
        <v>565</v>
      </c>
    </row>
    <row r="88" spans="1:30" ht="15" customHeight="1" x14ac:dyDescent="0.25">
      <c r="A88" s="96" t="s">
        <v>5</v>
      </c>
      <c r="B88" s="49"/>
      <c r="C88" s="97" t="str">
        <f t="shared" si="3"/>
        <v>17,952</v>
      </c>
      <c r="D88" s="94">
        <f t="shared" si="4"/>
        <v>8.1902006870367083E-2</v>
      </c>
      <c r="E88" s="95">
        <f t="shared" si="5"/>
        <v>8.1902006870367083E-2</v>
      </c>
      <c r="F88" s="94">
        <f t="shared" si="6"/>
        <v>0.12636466306939398</v>
      </c>
      <c r="G88" s="95">
        <f t="shared" si="7"/>
        <v>0.12636466306939398</v>
      </c>
      <c r="H88" s="97"/>
      <c r="I88" s="97"/>
      <c r="J88" s="139" t="str">
        <f>'State data for spotlight'!J6</f>
        <v>752,279</v>
      </c>
      <c r="K88" s="139"/>
      <c r="L88" s="94">
        <f>'State data for spotlight'!L6</f>
        <v>0.11150035312508311</v>
      </c>
      <c r="M88" s="95">
        <f>'State data for spotlight'!L6</f>
        <v>0.11150035312508311</v>
      </c>
      <c r="N88" s="94">
        <f>'State data for spotlight'!N6</f>
        <v>0.212174288554841</v>
      </c>
      <c r="O88" s="95">
        <f>'State data for spotlight'!N6</f>
        <v>0.212174288554841</v>
      </c>
      <c r="S88" s="115" t="s">
        <v>188</v>
      </c>
      <c r="T88" s="115"/>
      <c r="U88" s="112"/>
      <c r="V88" s="112">
        <v>554</v>
      </c>
      <c r="W88" s="112">
        <v>536</v>
      </c>
      <c r="X88" s="112">
        <v>574</v>
      </c>
      <c r="Y88" s="112">
        <v>573</v>
      </c>
      <c r="Z88" s="112">
        <v>581</v>
      </c>
    </row>
    <row r="89" spans="1:30" ht="15" customHeight="1" x14ac:dyDescent="0.25">
      <c r="A89" s="49" t="s">
        <v>6</v>
      </c>
      <c r="B89" s="49"/>
      <c r="C89" s="97" t="str">
        <f t="shared" si="3"/>
        <v>24,138</v>
      </c>
      <c r="D89" s="94">
        <f t="shared" si="4"/>
        <v>2.0332248383142515E-2</v>
      </c>
      <c r="E89" s="95">
        <f t="shared" si="5"/>
        <v>2.0332248383142515E-2</v>
      </c>
      <c r="F89" s="94">
        <f t="shared" si="6"/>
        <v>4.9341390253445194E-2</v>
      </c>
      <c r="G89" s="95">
        <f t="shared" si="7"/>
        <v>4.9341390253445194E-2</v>
      </c>
      <c r="H89" s="97"/>
      <c r="I89" s="97"/>
      <c r="J89" s="139" t="str">
        <f>'State data for spotlight'!J7</f>
        <v>1,001,542</v>
      </c>
      <c r="K89" s="139"/>
      <c r="L89" s="94">
        <f>'State data for spotlight'!L7</f>
        <v>4.4621130813623067E-2</v>
      </c>
      <c r="M89" s="95">
        <f>'State data for spotlight'!L7</f>
        <v>4.4621130813623067E-2</v>
      </c>
      <c r="N89" s="94">
        <f>'State data for spotlight'!N7</f>
        <v>9.6689701842120446E-2</v>
      </c>
      <c r="O89" s="95">
        <f>'State data for spotlight'!N7</f>
        <v>9.6689701842120446E-2</v>
      </c>
      <c r="S89" s="115" t="s">
        <v>189</v>
      </c>
      <c r="T89" s="115"/>
      <c r="U89" s="112"/>
      <c r="V89" s="112">
        <v>573</v>
      </c>
      <c r="W89" s="112">
        <v>585</v>
      </c>
      <c r="X89" s="112">
        <v>580</v>
      </c>
      <c r="Y89" s="112">
        <v>574</v>
      </c>
      <c r="Z89" s="112">
        <v>550</v>
      </c>
    </row>
    <row r="90" spans="1:30" ht="15" customHeight="1" x14ac:dyDescent="0.25">
      <c r="A90" s="49" t="s">
        <v>96</v>
      </c>
      <c r="B90" s="49"/>
      <c r="C90" s="97" t="str">
        <f t="shared" si="3"/>
        <v>$49,439</v>
      </c>
      <c r="D90" s="94">
        <f t="shared" si="4"/>
        <v>4.2818544881773057E-4</v>
      </c>
      <c r="E90" s="95">
        <f t="shared" si="5"/>
        <v>4.2818544881773057E-4</v>
      </c>
      <c r="F90" s="94">
        <f t="shared" si="6"/>
        <v>8.9804915683897368E-2</v>
      </c>
      <c r="G90" s="95">
        <f t="shared" si="7"/>
        <v>8.9804915683897368E-2</v>
      </c>
      <c r="H90" s="97"/>
      <c r="I90" s="97"/>
      <c r="J90" s="97"/>
      <c r="K90" s="97" t="str">
        <f>'State data for spotlight'!J8</f>
        <v>$45,481</v>
      </c>
      <c r="L90" s="94">
        <f>'State data for spotlight'!L8</f>
        <v>-7.6896036558571357E-4</v>
      </c>
      <c r="M90" s="95">
        <f>'State data for spotlight'!L8</f>
        <v>-7.6896036558571357E-4</v>
      </c>
      <c r="N90" s="94">
        <f>'State data for spotlight'!N8</f>
        <v>6.4433558502420718E-2</v>
      </c>
      <c r="O90" s="95">
        <f>'State data for spotlight'!N8</f>
        <v>6.4433558502420718E-2</v>
      </c>
      <c r="S90" s="115" t="s">
        <v>58</v>
      </c>
      <c r="T90" s="115"/>
      <c r="U90" s="112"/>
      <c r="V90" s="112">
        <v>957</v>
      </c>
      <c r="W90" s="112">
        <v>959</v>
      </c>
      <c r="X90" s="112">
        <v>949</v>
      </c>
      <c r="Y90" s="112">
        <v>954</v>
      </c>
      <c r="Z90" s="112">
        <v>1004</v>
      </c>
    </row>
    <row r="91" spans="1:30" ht="15" customHeight="1" x14ac:dyDescent="0.25">
      <c r="A91" s="49" t="s">
        <v>7</v>
      </c>
      <c r="B91" s="49"/>
      <c r="C91" s="97" t="str">
        <f t="shared" si="3"/>
        <v>$1,754.0 mil</v>
      </c>
      <c r="D91" s="94">
        <f t="shared" si="4"/>
        <v>4.8044190738504078E-2</v>
      </c>
      <c r="E91" s="95">
        <f t="shared" si="5"/>
        <v>4.8044190738504078E-2</v>
      </c>
      <c r="F91" s="94">
        <f t="shared" si="6"/>
        <v>0.19506712837630524</v>
      </c>
      <c r="G91" s="95">
        <f t="shared" si="7"/>
        <v>0.19506712837630524</v>
      </c>
      <c r="H91" s="97"/>
      <c r="I91" s="97"/>
      <c r="J91" s="97"/>
      <c r="K91" s="97" t="str">
        <f>'State data for spotlight'!J9</f>
        <v>$63.1 bil</v>
      </c>
      <c r="L91" s="94">
        <f>'State data for spotlight'!L9</f>
        <v>8.5795971195826271E-2</v>
      </c>
      <c r="M91" s="95">
        <f>'State data for spotlight'!L9</f>
        <v>8.5795971195826271E-2</v>
      </c>
      <c r="N91" s="94">
        <f>'State data for spotlight'!N9</f>
        <v>0.25141602644572436</v>
      </c>
      <c r="O91" s="95">
        <f>'State data for spotlight'!N9</f>
        <v>0.25141602644572436</v>
      </c>
      <c r="S91" s="118" t="s">
        <v>53</v>
      </c>
      <c r="T91" s="118"/>
      <c r="U91" s="112"/>
      <c r="V91" s="112">
        <v>11796</v>
      </c>
      <c r="W91" s="112">
        <v>11478</v>
      </c>
      <c r="X91" s="112">
        <v>11836</v>
      </c>
      <c r="Y91" s="112">
        <v>12019</v>
      </c>
      <c r="Z91" s="112">
        <v>12158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191</v>
      </c>
      <c r="S93" s="115" t="s">
        <v>56</v>
      </c>
      <c r="T93" s="115"/>
      <c r="U93" s="112"/>
      <c r="V93" s="112">
        <v>1028</v>
      </c>
      <c r="W93" s="112">
        <v>987</v>
      </c>
      <c r="X93" s="112">
        <v>1040</v>
      </c>
      <c r="Y93" s="112">
        <v>1077</v>
      </c>
      <c r="Z93" s="112">
        <v>1141</v>
      </c>
    </row>
    <row r="94" spans="1:30" ht="15" customHeight="1" x14ac:dyDescent="0.25">
      <c r="A94" s="135" t="s">
        <v>192</v>
      </c>
      <c r="S94" s="115" t="s">
        <v>57</v>
      </c>
      <c r="T94" s="115"/>
      <c r="U94" s="112"/>
      <c r="V94" s="112">
        <v>3102</v>
      </c>
      <c r="W94" s="112">
        <v>3148</v>
      </c>
      <c r="X94" s="112">
        <v>3201</v>
      </c>
      <c r="Y94" s="112">
        <v>3286</v>
      </c>
      <c r="Z94" s="112">
        <v>3369</v>
      </c>
    </row>
    <row r="95" spans="1:30" ht="15" customHeight="1" x14ac:dyDescent="0.25">
      <c r="A95" s="136" t="s">
        <v>266</v>
      </c>
      <c r="S95" s="115" t="s">
        <v>185</v>
      </c>
      <c r="T95" s="115"/>
      <c r="U95" s="112"/>
      <c r="V95" s="112">
        <v>323</v>
      </c>
      <c r="W95" s="112">
        <v>325</v>
      </c>
      <c r="X95" s="112">
        <v>317</v>
      </c>
      <c r="Y95" s="112">
        <v>328</v>
      </c>
      <c r="Z95" s="112">
        <v>362</v>
      </c>
    </row>
    <row r="96" spans="1:30" ht="15" customHeight="1" x14ac:dyDescent="0.25">
      <c r="A96" s="134" t="s">
        <v>258</v>
      </c>
      <c r="S96" s="115" t="s">
        <v>186</v>
      </c>
      <c r="T96" s="115"/>
      <c r="U96" s="112"/>
      <c r="V96" s="112">
        <v>1400</v>
      </c>
      <c r="W96" s="112">
        <v>1477</v>
      </c>
      <c r="X96" s="112">
        <v>1487</v>
      </c>
      <c r="Y96" s="112">
        <v>1514</v>
      </c>
      <c r="Z96" s="112">
        <v>1572</v>
      </c>
    </row>
    <row r="97" spans="1:32" ht="15" customHeight="1" x14ac:dyDescent="0.25">
      <c r="A97" s="136" t="s">
        <v>269</v>
      </c>
      <c r="S97" s="115" t="s">
        <v>187</v>
      </c>
      <c r="T97" s="115"/>
      <c r="U97" s="112"/>
      <c r="V97" s="112">
        <v>1885</v>
      </c>
      <c r="W97" s="112">
        <v>1842</v>
      </c>
      <c r="X97" s="112">
        <v>1849</v>
      </c>
      <c r="Y97" s="112">
        <v>1816</v>
      </c>
      <c r="Z97" s="112">
        <v>1843</v>
      </c>
    </row>
    <row r="98" spans="1:32" ht="15" customHeight="1" x14ac:dyDescent="0.25">
      <c r="A98" s="136" t="s">
        <v>275</v>
      </c>
      <c r="S98" s="115" t="s">
        <v>188</v>
      </c>
      <c r="T98" s="115"/>
      <c r="U98" s="112"/>
      <c r="V98" s="112">
        <v>907</v>
      </c>
      <c r="W98" s="112">
        <v>876</v>
      </c>
      <c r="X98" s="112">
        <v>878</v>
      </c>
      <c r="Y98" s="112">
        <v>898</v>
      </c>
      <c r="Z98" s="112">
        <v>923</v>
      </c>
    </row>
    <row r="99" spans="1:32" ht="15" customHeight="1" x14ac:dyDescent="0.25">
      <c r="S99" s="115" t="s">
        <v>189</v>
      </c>
      <c r="T99" s="115"/>
      <c r="U99" s="112"/>
      <c r="V99" s="112">
        <v>48</v>
      </c>
      <c r="W99" s="112">
        <v>52</v>
      </c>
      <c r="X99" s="112">
        <v>56</v>
      </c>
      <c r="Y99" s="112">
        <v>58</v>
      </c>
      <c r="Z99" s="112">
        <v>55</v>
      </c>
    </row>
    <row r="100" spans="1:32" ht="15" customHeight="1" x14ac:dyDescent="0.25">
      <c r="S100" s="115" t="s">
        <v>58</v>
      </c>
      <c r="T100" s="115"/>
      <c r="U100" s="112"/>
      <c r="V100" s="112">
        <v>491</v>
      </c>
      <c r="W100" s="112">
        <v>482</v>
      </c>
      <c r="X100" s="112">
        <v>512</v>
      </c>
      <c r="Y100" s="112">
        <v>507</v>
      </c>
      <c r="Z100" s="112">
        <v>532</v>
      </c>
    </row>
    <row r="101" spans="1:32" x14ac:dyDescent="0.25">
      <c r="A101" s="18"/>
      <c r="S101" s="118" t="s">
        <v>53</v>
      </c>
      <c r="T101" s="118"/>
      <c r="U101" s="112"/>
      <c r="V101" s="112">
        <v>11207</v>
      </c>
      <c r="W101" s="112">
        <v>11079</v>
      </c>
      <c r="X101" s="112">
        <v>11415</v>
      </c>
      <c r="Y101" s="112">
        <v>11613</v>
      </c>
      <c r="Z101" s="112">
        <v>11958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184</v>
      </c>
      <c r="W103" s="106" t="s">
        <v>193</v>
      </c>
      <c r="X103" s="106" t="s">
        <v>261</v>
      </c>
      <c r="Y103" s="106" t="s">
        <v>267</v>
      </c>
      <c r="Z103" s="106" t="s">
        <v>273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21822</v>
      </c>
      <c r="W104" s="112">
        <v>21724</v>
      </c>
      <c r="X104" s="112">
        <v>23195</v>
      </c>
      <c r="Y104" s="112">
        <v>23491</v>
      </c>
      <c r="Z104" s="112">
        <v>24920</v>
      </c>
      <c r="AB104" s="109" t="str">
        <f>TEXT(Z104,"###,###")</f>
        <v>24,920</v>
      </c>
      <c r="AD104" s="130">
        <f>Z104/($Z$4)*100</f>
        <v>71.275348225266711</v>
      </c>
      <c r="AF104" s="109"/>
    </row>
    <row r="105" spans="1:32" x14ac:dyDescent="0.25">
      <c r="S105" s="115" t="s">
        <v>17</v>
      </c>
      <c r="T105" s="115"/>
      <c r="U105" s="112"/>
      <c r="V105" s="112">
        <v>6673</v>
      </c>
      <c r="W105" s="112">
        <v>6581</v>
      </c>
      <c r="X105" s="112">
        <v>6540</v>
      </c>
      <c r="Y105" s="112">
        <v>6403</v>
      </c>
      <c r="Z105" s="112">
        <v>7148</v>
      </c>
      <c r="AB105" s="109" t="str">
        <f>TEXT(Z105,"###,###")</f>
        <v>7,148</v>
      </c>
      <c r="AD105" s="130">
        <f>Z105/($Z$4)*100</f>
        <v>20.444469868146324</v>
      </c>
      <c r="AF105" s="109"/>
    </row>
    <row r="106" spans="1:32" x14ac:dyDescent="0.25">
      <c r="S106" s="118" t="s">
        <v>53</v>
      </c>
      <c r="T106" s="118"/>
      <c r="U106" s="120"/>
      <c r="V106" s="120">
        <v>28495</v>
      </c>
      <c r="W106" s="120">
        <v>28305</v>
      </c>
      <c r="X106" s="120">
        <v>29735</v>
      </c>
      <c r="Y106" s="120">
        <v>29894</v>
      </c>
      <c r="Z106" s="120">
        <v>32068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5836</v>
      </c>
      <c r="W108" s="112">
        <v>5153</v>
      </c>
      <c r="X108" s="112">
        <v>5394</v>
      </c>
      <c r="Y108" s="112">
        <v>5464</v>
      </c>
      <c r="Z108" s="112">
        <v>5501</v>
      </c>
      <c r="AB108" s="109" t="str">
        <f>TEXT(Z108,"###,###")</f>
        <v>5,501</v>
      </c>
      <c r="AD108" s="130">
        <f>Z108/($Z$4)*100</f>
        <v>15.733775705746075</v>
      </c>
      <c r="AF108" s="109"/>
    </row>
    <row r="109" spans="1:32" x14ac:dyDescent="0.25">
      <c r="S109" s="115" t="s">
        <v>20</v>
      </c>
      <c r="T109" s="115"/>
      <c r="U109" s="112"/>
      <c r="V109" s="112">
        <v>4738</v>
      </c>
      <c r="W109" s="112">
        <v>4657</v>
      </c>
      <c r="X109" s="112">
        <v>4700</v>
      </c>
      <c r="Y109" s="112">
        <v>5233</v>
      </c>
      <c r="Z109" s="112">
        <v>5368</v>
      </c>
      <c r="AB109" s="109" t="str">
        <f>TEXT(Z109,"###,###")</f>
        <v>5,368</v>
      </c>
      <c r="AD109" s="130">
        <f>Z109/($Z$4)*100</f>
        <v>15.35337356634156</v>
      </c>
      <c r="AF109" s="109"/>
    </row>
    <row r="110" spans="1:32" x14ac:dyDescent="0.25">
      <c r="S110" s="115" t="s">
        <v>21</v>
      </c>
      <c r="T110" s="115"/>
      <c r="U110" s="112"/>
      <c r="V110" s="112">
        <v>6762</v>
      </c>
      <c r="W110" s="112">
        <v>6950</v>
      </c>
      <c r="X110" s="112">
        <v>7116</v>
      </c>
      <c r="Y110" s="112">
        <v>7513</v>
      </c>
      <c r="Z110" s="112">
        <v>8126</v>
      </c>
      <c r="AB110" s="109" t="str">
        <f>TEXT(Z110,"###,###")</f>
        <v>8,126</v>
      </c>
      <c r="AD110" s="130">
        <f>Z110/($Z$4)*100</f>
        <v>23.241712667677259</v>
      </c>
      <c r="AF110" s="109"/>
    </row>
    <row r="111" spans="1:32" x14ac:dyDescent="0.25">
      <c r="S111" s="115" t="s">
        <v>22</v>
      </c>
      <c r="T111" s="115"/>
      <c r="U111" s="112"/>
      <c r="V111" s="112">
        <v>11155</v>
      </c>
      <c r="W111" s="112">
        <v>11446</v>
      </c>
      <c r="X111" s="112">
        <v>11566</v>
      </c>
      <c r="Y111" s="112">
        <v>11684</v>
      </c>
      <c r="Z111" s="112">
        <v>13073</v>
      </c>
      <c r="AB111" s="109" t="str">
        <f>TEXT(Z111,"###,###")</f>
        <v>13,073</v>
      </c>
      <c r="AD111" s="130">
        <f>Z111/($Z$4)*100</f>
        <v>37.390956153648141</v>
      </c>
      <c r="AF111" s="109"/>
    </row>
    <row r="112" spans="1:32" x14ac:dyDescent="0.25">
      <c r="S112" s="118" t="s">
        <v>53</v>
      </c>
      <c r="T112" s="118"/>
      <c r="U112" s="112"/>
      <c r="V112" s="112">
        <v>31765</v>
      </c>
      <c r="W112" s="112">
        <v>31203</v>
      </c>
      <c r="X112" s="112">
        <v>31903</v>
      </c>
      <c r="Y112" s="112">
        <v>32825</v>
      </c>
      <c r="Z112" s="112">
        <v>34968</v>
      </c>
    </row>
    <row r="113" spans="19:32" x14ac:dyDescent="0.25">
      <c r="AB113" s="125" t="s">
        <v>24</v>
      </c>
      <c r="AC113" s="106"/>
      <c r="AD113" s="106" t="s">
        <v>182</v>
      </c>
      <c r="AF113" s="106" t="s">
        <v>183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44.38</v>
      </c>
      <c r="W118" s="131">
        <v>43.98</v>
      </c>
      <c r="X118" s="131">
        <v>44.24</v>
      </c>
      <c r="Y118" s="131">
        <v>44.03</v>
      </c>
      <c r="Z118" s="131">
        <v>43.87</v>
      </c>
      <c r="AB118" s="109" t="str">
        <f>TEXT(Z118,"##.0")</f>
        <v>43.9</v>
      </c>
    </row>
    <row r="120" spans="19:32" x14ac:dyDescent="0.25">
      <c r="S120" s="101" t="s">
        <v>98</v>
      </c>
      <c r="T120" s="112"/>
      <c r="U120" s="112"/>
      <c r="V120" s="112">
        <v>18197</v>
      </c>
      <c r="W120" s="112">
        <v>17918</v>
      </c>
      <c r="X120" s="112">
        <v>18373</v>
      </c>
      <c r="Y120" s="112">
        <v>18718</v>
      </c>
      <c r="Z120" s="112">
        <v>19209</v>
      </c>
      <c r="AB120" s="109" t="str">
        <f>TEXT(Z120,"###,###")</f>
        <v>19,209</v>
      </c>
    </row>
    <row r="121" spans="19:32" x14ac:dyDescent="0.25">
      <c r="S121" s="101" t="s">
        <v>99</v>
      </c>
      <c r="T121" s="112"/>
      <c r="U121" s="112"/>
      <c r="V121" s="112">
        <v>2631</v>
      </c>
      <c r="W121" s="112">
        <v>2419</v>
      </c>
      <c r="X121" s="112">
        <v>2615</v>
      </c>
      <c r="Y121" s="112">
        <v>2631</v>
      </c>
      <c r="Z121" s="112">
        <v>2509</v>
      </c>
      <c r="AB121" s="109" t="str">
        <f>TEXT(Z121,"###,###")</f>
        <v>2,509</v>
      </c>
    </row>
    <row r="122" spans="19:32" x14ac:dyDescent="0.25">
      <c r="S122" s="101" t="s">
        <v>100</v>
      </c>
      <c r="T122" s="112"/>
      <c r="U122" s="112"/>
      <c r="V122" s="112">
        <v>2176</v>
      </c>
      <c r="W122" s="112">
        <v>2214</v>
      </c>
      <c r="X122" s="112">
        <v>2271</v>
      </c>
      <c r="Y122" s="112">
        <v>2311</v>
      </c>
      <c r="Z122" s="112">
        <v>2415</v>
      </c>
      <c r="AB122" s="109" t="str">
        <f>TEXT(Z122,"###,###")</f>
        <v>2,415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20373</v>
      </c>
      <c r="W124" s="112">
        <v>20132</v>
      </c>
      <c r="X124" s="112">
        <v>20644</v>
      </c>
      <c r="Y124" s="112">
        <v>21029</v>
      </c>
      <c r="Z124" s="112">
        <v>21624</v>
      </c>
      <c r="AB124" s="109" t="str">
        <f>TEXT(Z124,"###,###")</f>
        <v>21,624</v>
      </c>
      <c r="AD124" s="127">
        <f>Z124/$Z$7*100</f>
        <v>89.584886900323141</v>
      </c>
    </row>
    <row r="125" spans="19:32" x14ac:dyDescent="0.25">
      <c r="S125" s="101" t="s">
        <v>102</v>
      </c>
      <c r="T125" s="112"/>
      <c r="U125" s="112"/>
      <c r="V125" s="112">
        <v>4807</v>
      </c>
      <c r="W125" s="112">
        <v>4633</v>
      </c>
      <c r="X125" s="112">
        <v>4886</v>
      </c>
      <c r="Y125" s="112">
        <v>4942</v>
      </c>
      <c r="Z125" s="112">
        <v>4924</v>
      </c>
      <c r="AB125" s="109" t="str">
        <f>TEXT(Z125,"###,###")</f>
        <v>4,924</v>
      </c>
      <c r="AD125" s="127">
        <f>Z125/$Z$7*100</f>
        <v>20.399370287513463</v>
      </c>
    </row>
    <row r="127" spans="19:32" x14ac:dyDescent="0.25">
      <c r="S127" s="101" t="s">
        <v>103</v>
      </c>
      <c r="T127" s="112"/>
      <c r="U127" s="112"/>
      <c r="V127" s="112">
        <v>11800</v>
      </c>
      <c r="W127" s="112">
        <v>11477</v>
      </c>
      <c r="X127" s="112">
        <v>11840</v>
      </c>
      <c r="Y127" s="112">
        <v>12020</v>
      </c>
      <c r="Z127" s="112">
        <v>12155</v>
      </c>
      <c r="AB127" s="109" t="str">
        <f>TEXT(Z127,"###,###")</f>
        <v>12,155</v>
      </c>
      <c r="AD127" s="127">
        <f>Z127/$Z$7*100</f>
        <v>50.356284696329432</v>
      </c>
    </row>
    <row r="128" spans="19:32" x14ac:dyDescent="0.25">
      <c r="S128" s="101" t="s">
        <v>104</v>
      </c>
      <c r="T128" s="112"/>
      <c r="U128" s="112"/>
      <c r="V128" s="112">
        <v>11203</v>
      </c>
      <c r="W128" s="112">
        <v>11077</v>
      </c>
      <c r="X128" s="112">
        <v>11416</v>
      </c>
      <c r="Y128" s="112">
        <v>11614</v>
      </c>
      <c r="Z128" s="112">
        <v>11957</v>
      </c>
      <c r="AB128" s="109" t="str">
        <f>TEXT(Z128,"###,###")</f>
        <v>11,957</v>
      </c>
      <c r="AD128" s="127">
        <f>Z128/$Z$7*100</f>
        <v>49.536001325710501</v>
      </c>
    </row>
    <row r="130" spans="19:20" x14ac:dyDescent="0.25">
      <c r="S130" s="101" t="s">
        <v>262</v>
      </c>
      <c r="T130" s="127">
        <v>79.579915485955752</v>
      </c>
    </row>
    <row r="131" spans="19:20" x14ac:dyDescent="0.25">
      <c r="S131" s="101" t="s">
        <v>263</v>
      </c>
      <c r="T131" s="127">
        <v>10.394398873146077</v>
      </c>
    </row>
    <row r="132" spans="19:20" x14ac:dyDescent="0.25">
      <c r="S132" s="101" t="s">
        <v>264</v>
      </c>
      <c r="T132" s="127">
        <v>10.004971414367388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1466FC23-EE07-4F8B-AF52-A8ED6FC4AC5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81A50FF2-3158-476E-AE28-8C8A66232B4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D335ABA0-1A0E-44C4-A83A-9756DFB55E8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9A3B8C60-ED52-46BD-AE84-4EBAA7A457A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7626D-B5CE-4218-96E3-4CD6108E48D6}">
  <sheetPr codeName="Sheet93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135</v>
      </c>
      <c r="T1" s="99"/>
      <c r="U1" s="99"/>
      <c r="V1" s="99"/>
      <c r="W1" s="99"/>
      <c r="X1" s="99"/>
      <c r="Y1" s="100" t="s">
        <v>221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184</v>
      </c>
      <c r="W2" s="103" t="s">
        <v>193</v>
      </c>
      <c r="X2" s="103" t="s">
        <v>261</v>
      </c>
      <c r="Y2" s="103" t="s">
        <v>267</v>
      </c>
      <c r="Z2" s="103" t="s">
        <v>273</v>
      </c>
      <c r="AB2" s="141" t="str">
        <f>$Z$2</f>
        <v>2021-22</v>
      </c>
      <c r="AC2" s="141"/>
      <c r="AD2" s="141"/>
      <c r="AE2" s="141"/>
      <c r="AF2" s="141"/>
    </row>
    <row r="3" spans="1:32" ht="15" customHeight="1" x14ac:dyDescent="0.25">
      <c r="A3" s="58" t="s">
        <v>272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135</v>
      </c>
      <c r="Y3" s="105" t="s">
        <v>221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10.29 Lower Eyre Peninsula, South Australia,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4227</v>
      </c>
      <c r="W4" s="108">
        <v>4174</v>
      </c>
      <c r="X4" s="108">
        <v>4422</v>
      </c>
      <c r="Y4" s="108">
        <v>4774</v>
      </c>
      <c r="Z4" s="108">
        <v>5212</v>
      </c>
      <c r="AB4" s="109" t="str">
        <f>TEXT(Z4,"###,###")</f>
        <v>5,212</v>
      </c>
      <c r="AD4" s="110">
        <f>Z4/Y4-1</f>
        <v>9.1746962714704727E-2</v>
      </c>
      <c r="AF4" s="110">
        <f>Z4/V4-1</f>
        <v>0.23302578660988882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2180</v>
      </c>
      <c r="W5" s="108">
        <v>2141</v>
      </c>
      <c r="X5" s="108">
        <v>2299</v>
      </c>
      <c r="Y5" s="108">
        <v>2495</v>
      </c>
      <c r="Z5" s="108">
        <v>2709</v>
      </c>
      <c r="AB5" s="109" t="str">
        <f>TEXT(Z5,"###,###")</f>
        <v>2,709</v>
      </c>
      <c r="AD5" s="110">
        <f t="shared" ref="AD5:AD9" si="0">Z5/Y5-1</f>
        <v>8.5771543086172297E-2</v>
      </c>
      <c r="AF5" s="110">
        <f t="shared" ref="AF5:AF9" si="1">Z5/V5-1</f>
        <v>0.2426605504587156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2046</v>
      </c>
      <c r="W6" s="108">
        <v>2029</v>
      </c>
      <c r="X6" s="108">
        <v>2121</v>
      </c>
      <c r="Y6" s="108">
        <v>2271</v>
      </c>
      <c r="Z6" s="108">
        <v>2498</v>
      </c>
      <c r="AB6" s="109" t="str">
        <f>TEXT(Z6,"###,###")</f>
        <v>2,498</v>
      </c>
      <c r="AD6" s="110">
        <f t="shared" si="0"/>
        <v>9.9955966534566176E-2</v>
      </c>
      <c r="AF6" s="110">
        <f t="shared" si="1"/>
        <v>0.22091886608015643</v>
      </c>
    </row>
    <row r="7" spans="1:32" ht="16.5" customHeight="1" thickBot="1" x14ac:dyDescent="0.3">
      <c r="A7" s="61" t="str">
        <f>"QUICK STATS for "&amp;Z2&amp;" *"</f>
        <v>QUICK STATS for 2021-22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2849</v>
      </c>
      <c r="W7" s="108">
        <v>2796</v>
      </c>
      <c r="X7" s="108">
        <v>3055</v>
      </c>
      <c r="Y7" s="108">
        <v>3140</v>
      </c>
      <c r="Z7" s="108">
        <v>3318</v>
      </c>
      <c r="AB7" s="109" t="str">
        <f>TEXT(Z7,"###,###")</f>
        <v>3,318</v>
      </c>
      <c r="AD7" s="110">
        <f t="shared" si="0"/>
        <v>5.6687898089172073E-2</v>
      </c>
      <c r="AF7" s="110">
        <f t="shared" si="1"/>
        <v>0.16461916461916459</v>
      </c>
    </row>
    <row r="8" spans="1:32" ht="17.25" customHeight="1" x14ac:dyDescent="0.25">
      <c r="A8" s="62" t="s">
        <v>12</v>
      </c>
      <c r="B8" s="63"/>
      <c r="C8" s="29"/>
      <c r="D8" s="64" t="str">
        <f>AB4</f>
        <v>5,212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3,318</v>
      </c>
      <c r="P8" s="65"/>
      <c r="S8" s="107" t="s">
        <v>83</v>
      </c>
      <c r="T8" s="108"/>
      <c r="U8" s="108"/>
      <c r="V8" s="108">
        <v>33575</v>
      </c>
      <c r="W8" s="108">
        <v>36610.839999999997</v>
      </c>
      <c r="X8" s="108">
        <v>36962.03</v>
      </c>
      <c r="Y8" s="108">
        <v>37020.89</v>
      </c>
      <c r="Z8" s="108">
        <v>34468.47</v>
      </c>
      <c r="AB8" s="109" t="str">
        <f>TEXT(Z8,"$###,###")</f>
        <v>$34,468</v>
      </c>
      <c r="AD8" s="110">
        <f t="shared" si="0"/>
        <v>-6.8945398125220603E-2</v>
      </c>
      <c r="AF8" s="110">
        <f t="shared" si="1"/>
        <v>2.6611169024571835E-2</v>
      </c>
    </row>
    <row r="9" spans="1:32" x14ac:dyDescent="0.25">
      <c r="A9" s="30" t="s">
        <v>14</v>
      </c>
      <c r="B9" s="69"/>
      <c r="C9" s="70"/>
      <c r="D9" s="71">
        <f>AD104</f>
        <v>68.34228702993093</v>
      </c>
      <c r="E9" s="72" t="s">
        <v>84</v>
      </c>
      <c r="F9" s="24"/>
      <c r="G9" s="73" t="s">
        <v>81</v>
      </c>
      <c r="H9" s="70"/>
      <c r="I9" s="69"/>
      <c r="J9" s="70"/>
      <c r="K9" s="69"/>
      <c r="L9" s="69"/>
      <c r="M9" s="74"/>
      <c r="N9" s="70"/>
      <c r="O9" s="71">
        <f>AD127</f>
        <v>52.501506931886674</v>
      </c>
      <c r="P9" s="72" t="s">
        <v>84</v>
      </c>
      <c r="S9" s="107" t="s">
        <v>7</v>
      </c>
      <c r="T9" s="108"/>
      <c r="U9" s="108"/>
      <c r="V9" s="108">
        <v>135574709</v>
      </c>
      <c r="W9" s="108">
        <v>168467338</v>
      </c>
      <c r="X9" s="108">
        <v>170378268</v>
      </c>
      <c r="Y9" s="108">
        <v>167546302</v>
      </c>
      <c r="Z9" s="108">
        <v>190962592</v>
      </c>
      <c r="AB9" s="109" t="str">
        <f>TEXT(Z9/1000000,"$#,###.0")&amp;" mil"</f>
        <v>$191.0 mil</v>
      </c>
      <c r="AD9" s="110">
        <f t="shared" si="0"/>
        <v>0.13976011240164521</v>
      </c>
      <c r="AF9" s="110">
        <f t="shared" si="1"/>
        <v>0.40854141165812874</v>
      </c>
    </row>
    <row r="10" spans="1:32" x14ac:dyDescent="0.25">
      <c r="A10" s="30" t="s">
        <v>17</v>
      </c>
      <c r="B10" s="69"/>
      <c r="C10" s="70"/>
      <c r="D10" s="71">
        <f>AD105</f>
        <v>14.927091327705295</v>
      </c>
      <c r="E10" s="72" t="s">
        <v>84</v>
      </c>
      <c r="F10" s="24"/>
      <c r="G10" s="73" t="s">
        <v>82</v>
      </c>
      <c r="H10" s="70"/>
      <c r="I10" s="69"/>
      <c r="J10" s="70"/>
      <c r="K10" s="69"/>
      <c r="L10" s="69"/>
      <c r="M10" s="74"/>
      <c r="N10" s="70"/>
      <c r="O10" s="71">
        <f>AD128</f>
        <v>47.227245328511152</v>
      </c>
      <c r="P10" s="72" t="s">
        <v>84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85</v>
      </c>
      <c r="H11" s="77"/>
      <c r="I11" s="78"/>
      <c r="J11" s="78"/>
      <c r="K11" s="78"/>
      <c r="L11" s="78"/>
      <c r="M11" s="69"/>
      <c r="N11" s="70"/>
      <c r="O11" s="71">
        <f>T130</f>
        <v>68.414707655213974</v>
      </c>
      <c r="P11" s="72" t="s">
        <v>84</v>
      </c>
      <c r="S11" s="107" t="s">
        <v>29</v>
      </c>
      <c r="T11" s="112"/>
      <c r="U11" s="112"/>
      <c r="V11" s="112">
        <v>3269</v>
      </c>
      <c r="W11" s="112">
        <v>3313</v>
      </c>
      <c r="X11" s="112">
        <v>3413</v>
      </c>
      <c r="Y11" s="112">
        <v>3767</v>
      </c>
      <c r="Z11" s="112">
        <v>4162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18.414707655213984</v>
      </c>
      <c r="P12" s="72" t="s">
        <v>84</v>
      </c>
      <c r="S12" s="107" t="s">
        <v>30</v>
      </c>
      <c r="T12" s="112"/>
      <c r="U12" s="112"/>
      <c r="V12" s="112">
        <v>960</v>
      </c>
      <c r="W12" s="112">
        <v>862</v>
      </c>
      <c r="X12" s="112">
        <v>1001</v>
      </c>
      <c r="Y12" s="112">
        <v>1007</v>
      </c>
      <c r="Z12" s="112">
        <v>1050</v>
      </c>
    </row>
    <row r="13" spans="1:32" ht="15" customHeight="1" x14ac:dyDescent="0.25">
      <c r="A13" s="30" t="s">
        <v>19</v>
      </c>
      <c r="B13" s="70"/>
      <c r="C13" s="70"/>
      <c r="D13" s="71">
        <f>AD108</f>
        <v>17.0376055257099</v>
      </c>
      <c r="E13" s="72" t="s">
        <v>84</v>
      </c>
      <c r="F13" s="24"/>
      <c r="G13" s="142" t="s">
        <v>265</v>
      </c>
      <c r="H13" s="143"/>
      <c r="I13" s="143"/>
      <c r="J13" s="143"/>
      <c r="K13" s="143"/>
      <c r="L13" s="143"/>
      <c r="M13" s="79"/>
      <c r="N13" s="70"/>
      <c r="O13" s="71">
        <f>T132</f>
        <v>13.080168776371309</v>
      </c>
      <c r="P13" s="72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20.990023023791252</v>
      </c>
      <c r="E14" s="72" t="s">
        <v>84</v>
      </c>
      <c r="F14" s="24"/>
      <c r="G14" s="76" t="s">
        <v>94</v>
      </c>
      <c r="H14" s="69"/>
      <c r="I14" s="69"/>
      <c r="J14" s="69"/>
      <c r="K14" s="75"/>
      <c r="L14" s="70"/>
      <c r="M14" s="69"/>
      <c r="N14" s="70"/>
      <c r="O14" s="75" t="str">
        <f>AB118</f>
        <v>43.9</v>
      </c>
      <c r="P14" s="72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19.033000767459711</v>
      </c>
      <c r="E15" s="72" t="s">
        <v>84</v>
      </c>
      <c r="F15" s="24"/>
      <c r="G15" s="33" t="s">
        <v>259</v>
      </c>
      <c r="H15" s="70"/>
      <c r="I15" s="70"/>
      <c r="J15" s="70"/>
      <c r="K15" s="80"/>
      <c r="L15" s="70"/>
      <c r="M15" s="70"/>
      <c r="N15" s="70"/>
      <c r="O15" s="71">
        <f>AB38</f>
        <v>19.559975889089813</v>
      </c>
      <c r="P15" s="72" t="s">
        <v>84</v>
      </c>
      <c r="S15" s="115" t="s">
        <v>60</v>
      </c>
      <c r="T15" s="115"/>
      <c r="U15" s="116"/>
      <c r="V15" s="116">
        <v>640</v>
      </c>
      <c r="W15" s="116">
        <v>666</v>
      </c>
      <c r="X15" s="116">
        <v>684</v>
      </c>
      <c r="Y15" s="112">
        <v>720</v>
      </c>
      <c r="Z15" s="112">
        <v>781</v>
      </c>
      <c r="AB15" s="117">
        <f t="shared" ref="AB15:AB34" si="2">IF(Z15="np",0,Z15/$Z$34)</f>
        <v>0.14978902953586498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26.419800460475823</v>
      </c>
      <c r="E16" s="83" t="s">
        <v>84</v>
      </c>
      <c r="F16" s="24"/>
      <c r="G16" s="84" t="s">
        <v>260</v>
      </c>
      <c r="H16" s="35"/>
      <c r="I16" s="35"/>
      <c r="J16" s="35"/>
      <c r="K16" s="36"/>
      <c r="L16" s="35"/>
      <c r="M16" s="35"/>
      <c r="N16" s="35"/>
      <c r="O16" s="82">
        <f>AB37</f>
        <v>80.440024110910187</v>
      </c>
      <c r="P16" s="37" t="s">
        <v>84</v>
      </c>
      <c r="S16" s="115" t="s">
        <v>61</v>
      </c>
      <c r="T16" s="115"/>
      <c r="U16" s="116"/>
      <c r="V16" s="116">
        <v>48</v>
      </c>
      <c r="W16" s="116">
        <v>56</v>
      </c>
      <c r="X16" s="116">
        <v>60</v>
      </c>
      <c r="Y16" s="112">
        <v>76</v>
      </c>
      <c r="Z16" s="112">
        <v>91</v>
      </c>
      <c r="AB16" s="117">
        <f t="shared" si="2"/>
        <v>1.7453011123897199E-2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216</v>
      </c>
      <c r="W17" s="116">
        <v>184</v>
      </c>
      <c r="X17" s="116">
        <v>180</v>
      </c>
      <c r="Y17" s="112">
        <v>189</v>
      </c>
      <c r="Z17" s="112">
        <v>207</v>
      </c>
      <c r="AB17" s="117">
        <f t="shared" si="2"/>
        <v>3.9700805523590336E-2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268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63</v>
      </c>
      <c r="T18" s="115"/>
      <c r="U18" s="116"/>
      <c r="V18" s="116">
        <v>22</v>
      </c>
      <c r="W18" s="116">
        <v>21</v>
      </c>
      <c r="X18" s="116">
        <v>15</v>
      </c>
      <c r="Y18" s="112">
        <v>24</v>
      </c>
      <c r="Z18" s="112">
        <v>26</v>
      </c>
      <c r="AB18" s="117">
        <f t="shared" si="2"/>
        <v>4.9865746068277718E-3</v>
      </c>
    </row>
    <row r="19" spans="1:28" x14ac:dyDescent="0.25">
      <c r="A19" s="61" t="str">
        <f>$S$1&amp;" ("&amp;$V$2&amp;" to "&amp;$Z$2&amp;")"</f>
        <v>Lower Eyre Peninsula (2017-18 to 2021-22)</v>
      </c>
      <c r="B19" s="61"/>
      <c r="C19" s="61"/>
      <c r="D19" s="61"/>
      <c r="E19" s="61"/>
      <c r="F19" s="61"/>
      <c r="G19" s="61" t="str">
        <f>$S$1&amp;" ("&amp;$V$2&amp;" to "&amp;$Z$2&amp;")"</f>
        <v>Lower Eyre Peninsula (2017-18 to 2021-22)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64</v>
      </c>
      <c r="T19" s="115"/>
      <c r="U19" s="116"/>
      <c r="V19" s="116">
        <v>239</v>
      </c>
      <c r="W19" s="116">
        <v>263</v>
      </c>
      <c r="X19" s="116">
        <v>295</v>
      </c>
      <c r="Y19" s="112">
        <v>340</v>
      </c>
      <c r="Z19" s="112">
        <v>374</v>
      </c>
      <c r="AB19" s="117">
        <f t="shared" si="2"/>
        <v>7.1729957805907171E-2</v>
      </c>
    </row>
    <row r="20" spans="1:28" x14ac:dyDescent="0.25">
      <c r="S20" s="115" t="s">
        <v>65</v>
      </c>
      <c r="T20" s="115"/>
      <c r="U20" s="116"/>
      <c r="V20" s="116">
        <v>100</v>
      </c>
      <c r="W20" s="116">
        <v>68</v>
      </c>
      <c r="X20" s="116">
        <v>91</v>
      </c>
      <c r="Y20" s="112">
        <v>131</v>
      </c>
      <c r="Z20" s="112">
        <v>137</v>
      </c>
      <c r="AB20" s="117">
        <f t="shared" si="2"/>
        <v>2.6275412351361719E-2</v>
      </c>
    </row>
    <row r="21" spans="1:28" x14ac:dyDescent="0.25">
      <c r="S21" s="115" t="s">
        <v>66</v>
      </c>
      <c r="T21" s="115"/>
      <c r="U21" s="116"/>
      <c r="V21" s="116">
        <v>368</v>
      </c>
      <c r="W21" s="116">
        <v>321</v>
      </c>
      <c r="X21" s="116">
        <v>327</v>
      </c>
      <c r="Y21" s="112">
        <v>385</v>
      </c>
      <c r="Z21" s="112">
        <v>384</v>
      </c>
      <c r="AB21" s="117">
        <f t="shared" si="2"/>
        <v>7.3647871116225547E-2</v>
      </c>
    </row>
    <row r="22" spans="1:28" x14ac:dyDescent="0.25">
      <c r="S22" s="115" t="s">
        <v>67</v>
      </c>
      <c r="T22" s="115"/>
      <c r="U22" s="116"/>
      <c r="V22" s="116">
        <v>231</v>
      </c>
      <c r="W22" s="116">
        <v>226</v>
      </c>
      <c r="X22" s="116">
        <v>237</v>
      </c>
      <c r="Y22" s="112">
        <v>285</v>
      </c>
      <c r="Z22" s="112">
        <v>355</v>
      </c>
      <c r="AB22" s="117">
        <f t="shared" si="2"/>
        <v>6.8085922516302258E-2</v>
      </c>
    </row>
    <row r="23" spans="1:28" x14ac:dyDescent="0.25">
      <c r="S23" s="115" t="s">
        <v>68</v>
      </c>
      <c r="T23" s="115"/>
      <c r="U23" s="116"/>
      <c r="V23" s="116">
        <v>220</v>
      </c>
      <c r="W23" s="116">
        <v>230</v>
      </c>
      <c r="X23" s="116">
        <v>228</v>
      </c>
      <c r="Y23" s="112">
        <v>248</v>
      </c>
      <c r="Z23" s="112">
        <v>290</v>
      </c>
      <c r="AB23" s="117">
        <f t="shared" si="2"/>
        <v>5.5619485999232832E-2</v>
      </c>
    </row>
    <row r="24" spans="1:28" x14ac:dyDescent="0.25">
      <c r="S24" s="115" t="s">
        <v>69</v>
      </c>
      <c r="T24" s="115"/>
      <c r="U24" s="116"/>
      <c r="V24" s="116">
        <v>6</v>
      </c>
      <c r="W24" s="116">
        <v>13</v>
      </c>
      <c r="X24" s="116">
        <v>11</v>
      </c>
      <c r="Y24" s="112">
        <v>14</v>
      </c>
      <c r="Z24" s="112">
        <v>11</v>
      </c>
      <c r="AB24" s="117">
        <f t="shared" si="2"/>
        <v>2.1097046413502108E-3</v>
      </c>
    </row>
    <row r="25" spans="1:28" x14ac:dyDescent="0.25">
      <c r="S25" s="115" t="s">
        <v>70</v>
      </c>
      <c r="T25" s="115"/>
      <c r="U25" s="116"/>
      <c r="V25" s="116">
        <v>91</v>
      </c>
      <c r="W25" s="116">
        <v>103</v>
      </c>
      <c r="X25" s="116">
        <v>109</v>
      </c>
      <c r="Y25" s="112">
        <v>122</v>
      </c>
      <c r="Z25" s="112">
        <v>135</v>
      </c>
      <c r="AB25" s="117">
        <f t="shared" si="2"/>
        <v>2.5891829689298044E-2</v>
      </c>
    </row>
    <row r="26" spans="1:28" x14ac:dyDescent="0.25">
      <c r="S26" s="115" t="s">
        <v>71</v>
      </c>
      <c r="T26" s="115"/>
      <c r="U26" s="116"/>
      <c r="V26" s="116">
        <v>52</v>
      </c>
      <c r="W26" s="116">
        <v>55</v>
      </c>
      <c r="X26" s="116">
        <v>74</v>
      </c>
      <c r="Y26" s="112">
        <v>96</v>
      </c>
      <c r="Z26" s="112">
        <v>127</v>
      </c>
      <c r="AB26" s="117">
        <f t="shared" si="2"/>
        <v>2.4357499041043344E-2</v>
      </c>
    </row>
    <row r="27" spans="1:28" x14ac:dyDescent="0.25">
      <c r="S27" s="115" t="s">
        <v>72</v>
      </c>
      <c r="T27" s="115"/>
      <c r="U27" s="116"/>
      <c r="V27" s="116">
        <v>161</v>
      </c>
      <c r="W27" s="116">
        <v>163</v>
      </c>
      <c r="X27" s="116">
        <v>163</v>
      </c>
      <c r="Y27" s="112">
        <v>153</v>
      </c>
      <c r="Z27" s="112">
        <v>204</v>
      </c>
      <c r="AB27" s="117">
        <f t="shared" si="2"/>
        <v>3.9125431530494824E-2</v>
      </c>
    </row>
    <row r="28" spans="1:28" x14ac:dyDescent="0.25">
      <c r="S28" s="115" t="s">
        <v>73</v>
      </c>
      <c r="T28" s="115"/>
      <c r="U28" s="116"/>
      <c r="V28" s="116">
        <v>150</v>
      </c>
      <c r="W28" s="116">
        <v>173</v>
      </c>
      <c r="X28" s="116">
        <v>186</v>
      </c>
      <c r="Y28" s="112">
        <v>179</v>
      </c>
      <c r="Z28" s="112">
        <v>198</v>
      </c>
      <c r="AB28" s="117">
        <f t="shared" si="2"/>
        <v>3.7974683544303799E-2</v>
      </c>
    </row>
    <row r="29" spans="1:28" x14ac:dyDescent="0.25">
      <c r="S29" s="115" t="s">
        <v>74</v>
      </c>
      <c r="T29" s="115"/>
      <c r="U29" s="116"/>
      <c r="V29" s="116">
        <v>171</v>
      </c>
      <c r="W29" s="116">
        <v>188</v>
      </c>
      <c r="X29" s="116">
        <v>194</v>
      </c>
      <c r="Y29" s="112">
        <v>205</v>
      </c>
      <c r="Z29" s="112">
        <v>247</v>
      </c>
      <c r="AB29" s="117">
        <f t="shared" si="2"/>
        <v>4.7372458764863831E-2</v>
      </c>
    </row>
    <row r="30" spans="1:28" x14ac:dyDescent="0.25">
      <c r="S30" s="115" t="s">
        <v>75</v>
      </c>
      <c r="T30" s="115"/>
      <c r="U30" s="116"/>
      <c r="V30" s="116">
        <v>328</v>
      </c>
      <c r="W30" s="116">
        <v>334</v>
      </c>
      <c r="X30" s="116">
        <v>336</v>
      </c>
      <c r="Y30" s="112">
        <v>365</v>
      </c>
      <c r="Z30" s="112">
        <v>380</v>
      </c>
      <c r="AB30" s="117">
        <f t="shared" si="2"/>
        <v>7.2880705792098197E-2</v>
      </c>
    </row>
    <row r="31" spans="1:28" x14ac:dyDescent="0.25">
      <c r="S31" s="115" t="s">
        <v>76</v>
      </c>
      <c r="T31" s="115"/>
      <c r="U31" s="116"/>
      <c r="V31" s="116">
        <v>349</v>
      </c>
      <c r="W31" s="116">
        <v>370</v>
      </c>
      <c r="X31" s="116">
        <v>422</v>
      </c>
      <c r="Y31" s="112">
        <v>447</v>
      </c>
      <c r="Z31" s="112">
        <v>472</v>
      </c>
      <c r="AB31" s="117">
        <f t="shared" si="2"/>
        <v>9.0525508247027237E-2</v>
      </c>
    </row>
    <row r="32" spans="1:28" ht="15.75" customHeight="1" x14ac:dyDescent="0.25">
      <c r="A32" s="61" t="str">
        <f>"Distribution of jobs per industry "&amp;"("&amp;Z2&amp;") *"</f>
        <v>Distribution of jobs per industry (2021-22)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77</v>
      </c>
      <c r="T32" s="115"/>
      <c r="U32" s="116"/>
      <c r="V32" s="116">
        <v>51</v>
      </c>
      <c r="W32" s="116">
        <v>41</v>
      </c>
      <c r="X32" s="116">
        <v>53</v>
      </c>
      <c r="Y32" s="112">
        <v>47</v>
      </c>
      <c r="Z32" s="112">
        <v>43</v>
      </c>
      <c r="AB32" s="117">
        <f t="shared" si="2"/>
        <v>8.2470272343690074E-3</v>
      </c>
    </row>
    <row r="33" spans="19:32" x14ac:dyDescent="0.25">
      <c r="S33" s="115" t="s">
        <v>78</v>
      </c>
      <c r="T33" s="115"/>
      <c r="U33" s="116"/>
      <c r="V33" s="116">
        <v>170</v>
      </c>
      <c r="W33" s="116">
        <v>177</v>
      </c>
      <c r="X33" s="116">
        <v>183</v>
      </c>
      <c r="Y33" s="112">
        <v>193</v>
      </c>
      <c r="Z33" s="112">
        <v>229</v>
      </c>
      <c r="AB33" s="117">
        <f t="shared" si="2"/>
        <v>4.3920214806290755E-2</v>
      </c>
    </row>
    <row r="34" spans="19:32" x14ac:dyDescent="0.25">
      <c r="S34" s="118" t="s">
        <v>53</v>
      </c>
      <c r="T34" s="118"/>
      <c r="U34" s="119"/>
      <c r="V34" s="119">
        <v>4228</v>
      </c>
      <c r="W34" s="119">
        <v>4174</v>
      </c>
      <c r="X34" s="119">
        <v>4419</v>
      </c>
      <c r="Y34" s="120">
        <v>4774</v>
      </c>
      <c r="Z34" s="120">
        <v>5214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2392</v>
      </c>
      <c r="W37" s="112">
        <v>2325</v>
      </c>
      <c r="X37" s="112">
        <v>2593</v>
      </c>
      <c r="Y37" s="112">
        <v>2551</v>
      </c>
      <c r="Z37" s="112">
        <v>2669</v>
      </c>
      <c r="AB37" s="132">
        <f>Z37/Z40*100</f>
        <v>80.440024110910187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455</v>
      </c>
      <c r="W38" s="112">
        <v>466</v>
      </c>
      <c r="X38" s="112">
        <v>458</v>
      </c>
      <c r="Y38" s="112">
        <v>594</v>
      </c>
      <c r="Z38" s="112">
        <v>649</v>
      </c>
      <c r="AB38" s="132">
        <f>Z38/Z40*100</f>
        <v>19.559975889089813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2847</v>
      </c>
      <c r="W40" s="112">
        <v>2791</v>
      </c>
      <c r="X40" s="112">
        <v>3051</v>
      </c>
      <c r="Y40" s="112">
        <v>3145</v>
      </c>
      <c r="Z40" s="112">
        <v>3318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8</v>
      </c>
      <c r="Y44" s="112">
        <v>10</v>
      </c>
      <c r="Z44" s="112">
        <v>9</v>
      </c>
    </row>
    <row r="45" spans="19:32" x14ac:dyDescent="0.25">
      <c r="S45" s="115" t="s">
        <v>37</v>
      </c>
      <c r="T45" s="115"/>
      <c r="U45" s="112"/>
      <c r="V45" s="112">
        <v>56</v>
      </c>
      <c r="W45" s="112">
        <v>74</v>
      </c>
      <c r="X45" s="112">
        <v>86</v>
      </c>
      <c r="Y45" s="112">
        <v>94</v>
      </c>
      <c r="Z45" s="112">
        <v>109</v>
      </c>
    </row>
    <row r="46" spans="19:32" x14ac:dyDescent="0.25">
      <c r="S46" s="115" t="s">
        <v>38</v>
      </c>
      <c r="T46" s="115"/>
      <c r="U46" s="112"/>
      <c r="V46" s="112">
        <v>146</v>
      </c>
      <c r="W46" s="112">
        <v>153</v>
      </c>
      <c r="X46" s="112">
        <v>172</v>
      </c>
      <c r="Y46" s="112">
        <v>208</v>
      </c>
      <c r="Z46" s="112">
        <v>252</v>
      </c>
    </row>
    <row r="47" spans="19:32" x14ac:dyDescent="0.25">
      <c r="S47" s="115" t="s">
        <v>39</v>
      </c>
      <c r="T47" s="115"/>
      <c r="U47" s="112"/>
      <c r="V47" s="112">
        <v>174</v>
      </c>
      <c r="W47" s="112">
        <v>132</v>
      </c>
      <c r="X47" s="112">
        <v>162</v>
      </c>
      <c r="Y47" s="112">
        <v>160</v>
      </c>
      <c r="Z47" s="112">
        <v>182</v>
      </c>
    </row>
    <row r="48" spans="19:32" x14ac:dyDescent="0.25">
      <c r="S48" s="115" t="s">
        <v>40</v>
      </c>
      <c r="T48" s="115"/>
      <c r="U48" s="112"/>
      <c r="V48" s="112">
        <v>179</v>
      </c>
      <c r="W48" s="112">
        <v>176</v>
      </c>
      <c r="X48" s="112">
        <v>196</v>
      </c>
      <c r="Y48" s="112">
        <v>215</v>
      </c>
      <c r="Z48" s="112">
        <v>229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174</v>
      </c>
      <c r="W49" s="112">
        <v>222</v>
      </c>
      <c r="X49" s="112">
        <v>196</v>
      </c>
      <c r="Y49" s="112">
        <v>210</v>
      </c>
      <c r="Z49" s="112">
        <v>239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Lower Eyre Peninsula (2021-22)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217</v>
      </c>
      <c r="W50" s="112">
        <v>182</v>
      </c>
      <c r="X50" s="112">
        <v>184</v>
      </c>
      <c r="Y50" s="112">
        <v>213</v>
      </c>
      <c r="Z50" s="112">
        <v>239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180</v>
      </c>
      <c r="W51" s="112">
        <v>187</v>
      </c>
      <c r="X51" s="112">
        <v>205</v>
      </c>
      <c r="Y51" s="112">
        <v>219</v>
      </c>
      <c r="Z51" s="112">
        <v>225</v>
      </c>
    </row>
    <row r="52" spans="1:26" ht="15" customHeight="1" x14ac:dyDescent="0.25">
      <c r="S52" s="115" t="s">
        <v>44</v>
      </c>
      <c r="T52" s="115"/>
      <c r="U52" s="112"/>
      <c r="V52" s="112">
        <v>230</v>
      </c>
      <c r="W52" s="112">
        <v>215</v>
      </c>
      <c r="X52" s="112">
        <v>229</v>
      </c>
      <c r="Y52" s="112">
        <v>235</v>
      </c>
      <c r="Z52" s="112">
        <v>255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238</v>
      </c>
      <c r="W53" s="112">
        <v>225</v>
      </c>
      <c r="X53" s="112">
        <v>235</v>
      </c>
      <c r="Y53" s="112">
        <v>258</v>
      </c>
      <c r="Z53" s="112">
        <v>264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218</v>
      </c>
      <c r="W54" s="112">
        <v>210</v>
      </c>
      <c r="X54" s="112">
        <v>208</v>
      </c>
      <c r="Y54" s="112">
        <v>242</v>
      </c>
      <c r="Z54" s="112">
        <v>249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175</v>
      </c>
      <c r="W55" s="112">
        <v>190</v>
      </c>
      <c r="X55" s="112">
        <v>191</v>
      </c>
      <c r="Y55" s="112">
        <v>196</v>
      </c>
      <c r="Z55" s="112">
        <v>204</v>
      </c>
    </row>
    <row r="56" spans="1:26" ht="15" customHeight="1" x14ac:dyDescent="0.25">
      <c r="S56" s="115" t="s">
        <v>48</v>
      </c>
      <c r="T56" s="115"/>
      <c r="U56" s="112"/>
      <c r="V56" s="112">
        <v>111</v>
      </c>
      <c r="W56" s="112">
        <v>100</v>
      </c>
      <c r="X56" s="112">
        <v>122</v>
      </c>
      <c r="Y56" s="112">
        <v>126</v>
      </c>
      <c r="Z56" s="112">
        <v>156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46</v>
      </c>
      <c r="W57" s="112">
        <v>45</v>
      </c>
      <c r="X57" s="112">
        <v>51</v>
      </c>
      <c r="Y57" s="112">
        <v>60</v>
      </c>
      <c r="Z57" s="112">
        <v>61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23</v>
      </c>
      <c r="W58" s="112">
        <v>26</v>
      </c>
      <c r="X58" s="112">
        <v>32</v>
      </c>
      <c r="Y58" s="112">
        <v>30</v>
      </c>
      <c r="Z58" s="112">
        <v>34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8</v>
      </c>
      <c r="W59" s="112">
        <v>4</v>
      </c>
      <c r="X59" s="112">
        <v>10</v>
      </c>
      <c r="Y59" s="112">
        <v>16</v>
      </c>
      <c r="Z59" s="112">
        <v>12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3</v>
      </c>
      <c r="W60" s="112">
        <v>7</v>
      </c>
      <c r="X60" s="112">
        <v>8</v>
      </c>
      <c r="Y60" s="112">
        <v>3</v>
      </c>
      <c r="Z60" s="112">
        <v>6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2181</v>
      </c>
      <c r="W61" s="112">
        <v>2140</v>
      </c>
      <c r="X61" s="112">
        <v>2297</v>
      </c>
      <c r="Y61" s="112">
        <v>2495</v>
      </c>
      <c r="Z61" s="112">
        <v>2710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5</v>
      </c>
      <c r="W63" s="112">
        <v>6</v>
      </c>
      <c r="X63" s="112">
        <v>3</v>
      </c>
      <c r="Y63" s="112">
        <v>8</v>
      </c>
      <c r="Z63" s="112">
        <v>8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50</v>
      </c>
      <c r="W64" s="112">
        <v>49</v>
      </c>
      <c r="X64" s="112">
        <v>59</v>
      </c>
      <c r="Y64" s="112">
        <v>63</v>
      </c>
      <c r="Z64" s="112">
        <v>94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Lower Eyre Peninsula (2021-22)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168</v>
      </c>
      <c r="W65" s="112">
        <v>139</v>
      </c>
      <c r="X65" s="112">
        <v>157</v>
      </c>
      <c r="Y65" s="112">
        <v>181</v>
      </c>
      <c r="Z65" s="112">
        <v>191</v>
      </c>
    </row>
    <row r="66" spans="1:26" x14ac:dyDescent="0.25">
      <c r="S66" s="115" t="s">
        <v>39</v>
      </c>
      <c r="T66" s="115"/>
      <c r="U66" s="112"/>
      <c r="V66" s="112">
        <v>132</v>
      </c>
      <c r="W66" s="112">
        <v>136</v>
      </c>
      <c r="X66" s="112">
        <v>112</v>
      </c>
      <c r="Y66" s="112">
        <v>154</v>
      </c>
      <c r="Z66" s="112">
        <v>179</v>
      </c>
    </row>
    <row r="67" spans="1:26" x14ac:dyDescent="0.25">
      <c r="S67" s="115" t="s">
        <v>40</v>
      </c>
      <c r="T67" s="115"/>
      <c r="U67" s="112"/>
      <c r="V67" s="112">
        <v>141</v>
      </c>
      <c r="W67" s="112">
        <v>150</v>
      </c>
      <c r="X67" s="112">
        <v>156</v>
      </c>
      <c r="Y67" s="112">
        <v>174</v>
      </c>
      <c r="Z67" s="112">
        <v>168</v>
      </c>
    </row>
    <row r="68" spans="1:26" x14ac:dyDescent="0.25">
      <c r="S68" s="115" t="s">
        <v>41</v>
      </c>
      <c r="T68" s="115"/>
      <c r="U68" s="112"/>
      <c r="V68" s="112">
        <v>179</v>
      </c>
      <c r="W68" s="112">
        <v>190</v>
      </c>
      <c r="X68" s="112">
        <v>207</v>
      </c>
      <c r="Y68" s="112">
        <v>198</v>
      </c>
      <c r="Z68" s="112">
        <v>226</v>
      </c>
    </row>
    <row r="69" spans="1:26" x14ac:dyDescent="0.25">
      <c r="S69" s="115" t="s">
        <v>42</v>
      </c>
      <c r="T69" s="115"/>
      <c r="U69" s="112"/>
      <c r="V69" s="112">
        <v>188</v>
      </c>
      <c r="W69" s="112">
        <v>212</v>
      </c>
      <c r="X69" s="112">
        <v>190</v>
      </c>
      <c r="Y69" s="112">
        <v>209</v>
      </c>
      <c r="Z69" s="112">
        <v>236</v>
      </c>
    </row>
    <row r="70" spans="1:26" x14ac:dyDescent="0.25">
      <c r="S70" s="115" t="s">
        <v>43</v>
      </c>
      <c r="T70" s="115"/>
      <c r="U70" s="112"/>
      <c r="V70" s="112">
        <v>216</v>
      </c>
      <c r="W70" s="112">
        <v>214</v>
      </c>
      <c r="X70" s="112">
        <v>232</v>
      </c>
      <c r="Y70" s="112">
        <v>232</v>
      </c>
      <c r="Z70" s="112">
        <v>245</v>
      </c>
    </row>
    <row r="71" spans="1:26" x14ac:dyDescent="0.25">
      <c r="S71" s="115" t="s">
        <v>44</v>
      </c>
      <c r="T71" s="115"/>
      <c r="U71" s="112"/>
      <c r="V71" s="112">
        <v>267</v>
      </c>
      <c r="W71" s="112">
        <v>236</v>
      </c>
      <c r="X71" s="112">
        <v>234</v>
      </c>
      <c r="Y71" s="112">
        <v>231</v>
      </c>
      <c r="Z71" s="112">
        <v>248</v>
      </c>
    </row>
    <row r="72" spans="1:26" x14ac:dyDescent="0.25">
      <c r="S72" s="115" t="s">
        <v>45</v>
      </c>
      <c r="T72" s="115"/>
      <c r="U72" s="112"/>
      <c r="V72" s="112">
        <v>234</v>
      </c>
      <c r="W72" s="112">
        <v>239</v>
      </c>
      <c r="X72" s="112">
        <v>260</v>
      </c>
      <c r="Y72" s="112">
        <v>278</v>
      </c>
      <c r="Z72" s="112">
        <v>299</v>
      </c>
    </row>
    <row r="73" spans="1:26" x14ac:dyDescent="0.25">
      <c r="S73" s="115" t="s">
        <v>46</v>
      </c>
      <c r="T73" s="115"/>
      <c r="U73" s="112"/>
      <c r="V73" s="112">
        <v>206</v>
      </c>
      <c r="W73" s="112">
        <v>208</v>
      </c>
      <c r="X73" s="112">
        <v>201</v>
      </c>
      <c r="Y73" s="112">
        <v>201</v>
      </c>
      <c r="Z73" s="112">
        <v>227</v>
      </c>
    </row>
    <row r="74" spans="1:26" x14ac:dyDescent="0.25">
      <c r="S74" s="115" t="s">
        <v>47</v>
      </c>
      <c r="T74" s="115"/>
      <c r="U74" s="112"/>
      <c r="V74" s="112">
        <v>131</v>
      </c>
      <c r="W74" s="112">
        <v>134</v>
      </c>
      <c r="X74" s="112">
        <v>169</v>
      </c>
      <c r="Y74" s="112">
        <v>176</v>
      </c>
      <c r="Z74" s="112">
        <v>187</v>
      </c>
    </row>
    <row r="75" spans="1:26" x14ac:dyDescent="0.25">
      <c r="S75" s="115" t="s">
        <v>48</v>
      </c>
      <c r="T75" s="115"/>
      <c r="U75" s="112"/>
      <c r="V75" s="112">
        <v>84</v>
      </c>
      <c r="W75" s="112">
        <v>64</v>
      </c>
      <c r="X75" s="112">
        <v>92</v>
      </c>
      <c r="Y75" s="112">
        <v>104</v>
      </c>
      <c r="Z75" s="112">
        <v>121</v>
      </c>
    </row>
    <row r="76" spans="1:26" x14ac:dyDescent="0.25">
      <c r="S76" s="115" t="s">
        <v>49</v>
      </c>
      <c r="T76" s="115"/>
      <c r="U76" s="112"/>
      <c r="V76" s="112">
        <v>27</v>
      </c>
      <c r="W76" s="112">
        <v>29</v>
      </c>
      <c r="X76" s="112">
        <v>32</v>
      </c>
      <c r="Y76" s="112">
        <v>34</v>
      </c>
      <c r="Z76" s="112">
        <v>37</v>
      </c>
    </row>
    <row r="77" spans="1:26" x14ac:dyDescent="0.25">
      <c r="S77" s="115" t="s">
        <v>50</v>
      </c>
      <c r="T77" s="115"/>
      <c r="U77" s="112"/>
      <c r="V77" s="112">
        <v>12</v>
      </c>
      <c r="W77" s="112">
        <v>17</v>
      </c>
      <c r="X77" s="112">
        <v>16</v>
      </c>
      <c r="Y77" s="112">
        <v>17</v>
      </c>
      <c r="Z77" s="112">
        <v>19</v>
      </c>
    </row>
    <row r="78" spans="1:26" x14ac:dyDescent="0.25">
      <c r="S78" s="115" t="s">
        <v>51</v>
      </c>
      <c r="T78" s="115"/>
      <c r="U78" s="112"/>
      <c r="V78" s="112">
        <v>4</v>
      </c>
      <c r="W78" s="112">
        <v>9</v>
      </c>
      <c r="X78" s="112">
        <v>6</v>
      </c>
      <c r="Y78" s="112">
        <v>8</v>
      </c>
      <c r="Z78" s="112">
        <v>11</v>
      </c>
    </row>
    <row r="79" spans="1:26" x14ac:dyDescent="0.25">
      <c r="S79" s="115" t="s">
        <v>52</v>
      </c>
      <c r="T79" s="115"/>
      <c r="U79" s="112"/>
      <c r="V79" s="112">
        <v>3</v>
      </c>
      <c r="W79" s="112">
        <v>0</v>
      </c>
      <c r="X79" s="112">
        <v>4</v>
      </c>
      <c r="Y79" s="112">
        <v>3</v>
      </c>
      <c r="Z79" s="112">
        <v>3</v>
      </c>
    </row>
    <row r="80" spans="1:26" x14ac:dyDescent="0.25">
      <c r="S80" s="118" t="s">
        <v>53</v>
      </c>
      <c r="T80" s="118"/>
      <c r="U80" s="112"/>
      <c r="V80" s="112">
        <v>2045</v>
      </c>
      <c r="W80" s="112">
        <v>2032</v>
      </c>
      <c r="X80" s="112">
        <v>2122</v>
      </c>
      <c r="Y80" s="112">
        <v>2271</v>
      </c>
      <c r="Z80" s="112">
        <v>2496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Lower Eyre Peninsula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138</v>
      </c>
      <c r="W83" s="112">
        <v>143</v>
      </c>
      <c r="X83" s="112">
        <v>159</v>
      </c>
      <c r="Y83" s="112">
        <v>168</v>
      </c>
      <c r="Z83" s="112">
        <v>175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190</v>
      </c>
      <c r="G84" s="140"/>
      <c r="H84" s="48"/>
      <c r="I84" s="48"/>
      <c r="J84" s="48"/>
      <c r="K84" s="48"/>
      <c r="L84" s="140" t="s">
        <v>0</v>
      </c>
      <c r="M84" s="140"/>
      <c r="N84" s="140" t="s">
        <v>190</v>
      </c>
      <c r="O84" s="140"/>
      <c r="S84" s="115" t="s">
        <v>57</v>
      </c>
      <c r="T84" s="115"/>
      <c r="U84" s="112"/>
      <c r="V84" s="112">
        <v>114</v>
      </c>
      <c r="W84" s="112">
        <v>118</v>
      </c>
      <c r="X84" s="112">
        <v>116</v>
      </c>
      <c r="Y84" s="112">
        <v>115</v>
      </c>
      <c r="Z84" s="112">
        <v>120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2017-18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2017-18</v>
      </c>
      <c r="O85" s="140"/>
      <c r="S85" s="115" t="s">
        <v>185</v>
      </c>
      <c r="T85" s="115"/>
      <c r="U85" s="112"/>
      <c r="V85" s="112">
        <v>226</v>
      </c>
      <c r="W85" s="112">
        <v>239</v>
      </c>
      <c r="X85" s="112">
        <v>239</v>
      </c>
      <c r="Y85" s="112">
        <v>266</v>
      </c>
      <c r="Z85" s="112">
        <v>296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5,212</v>
      </c>
      <c r="D86" s="94">
        <f t="shared" ref="D86:D91" si="4">AD4</f>
        <v>9.1746962714704727E-2</v>
      </c>
      <c r="E86" s="95">
        <f t="shared" ref="E86:E91" si="5">AD4</f>
        <v>9.1746962714704727E-2</v>
      </c>
      <c r="F86" s="94">
        <f t="shared" ref="F86:F91" si="6">AF4</f>
        <v>0.23302578660988882</v>
      </c>
      <c r="G86" s="95">
        <f t="shared" ref="G86:G91" si="7">AF4</f>
        <v>0.23302578660988882</v>
      </c>
      <c r="H86" s="97"/>
      <c r="I86" s="97"/>
      <c r="J86" s="139" t="str">
        <f>'State data for spotlight'!J4</f>
        <v>1,514,413</v>
      </c>
      <c r="K86" s="139"/>
      <c r="L86" s="94">
        <f>'State data for spotlight'!L4</f>
        <v>9.9608707048718825E-2</v>
      </c>
      <c r="M86" s="95">
        <f>'State data for spotlight'!L4</f>
        <v>9.9608707048718825E-2</v>
      </c>
      <c r="N86" s="94">
        <f>'State data for spotlight'!N4</f>
        <v>0.18326365128713196</v>
      </c>
      <c r="O86" s="95">
        <f>'State data for spotlight'!N4</f>
        <v>0.18326365128713196</v>
      </c>
      <c r="S86" s="115" t="s">
        <v>186</v>
      </c>
      <c r="T86" s="115"/>
      <c r="U86" s="112"/>
      <c r="V86" s="112">
        <v>50</v>
      </c>
      <c r="W86" s="112">
        <v>58</v>
      </c>
      <c r="X86" s="112">
        <v>62</v>
      </c>
      <c r="Y86" s="112">
        <v>67</v>
      </c>
      <c r="Z86" s="112">
        <v>66</v>
      </c>
    </row>
    <row r="87" spans="1:30" ht="15" customHeight="1" x14ac:dyDescent="0.25">
      <c r="A87" s="96" t="s">
        <v>4</v>
      </c>
      <c r="B87" s="49"/>
      <c r="C87" s="97" t="str">
        <f t="shared" si="3"/>
        <v>2,709</v>
      </c>
      <c r="D87" s="94">
        <f t="shared" si="4"/>
        <v>8.5771543086172297E-2</v>
      </c>
      <c r="E87" s="95">
        <f t="shared" si="5"/>
        <v>8.5771543086172297E-2</v>
      </c>
      <c r="F87" s="94">
        <f t="shared" si="6"/>
        <v>0.2426605504587156</v>
      </c>
      <c r="G87" s="95">
        <f t="shared" si="7"/>
        <v>0.2426605504587156</v>
      </c>
      <c r="H87" s="97"/>
      <c r="I87" s="97"/>
      <c r="J87" s="139" t="str">
        <f>'State data for spotlight'!J5</f>
        <v>761,173</v>
      </c>
      <c r="K87" s="139"/>
      <c r="L87" s="94">
        <f>'State data for spotlight'!L5</f>
        <v>8.820771036521724E-2</v>
      </c>
      <c r="M87" s="95">
        <f>'State data for spotlight'!L5</f>
        <v>8.820771036521724E-2</v>
      </c>
      <c r="N87" s="94">
        <f>'State data for spotlight'!N5</f>
        <v>0.15461673464868042</v>
      </c>
      <c r="O87" s="95">
        <f>'State data for spotlight'!N5</f>
        <v>0.15461673464868042</v>
      </c>
      <c r="S87" s="115" t="s">
        <v>187</v>
      </c>
      <c r="T87" s="115"/>
      <c r="U87" s="112"/>
      <c r="V87" s="112">
        <v>26</v>
      </c>
      <c r="W87" s="112">
        <v>28</v>
      </c>
      <c r="X87" s="112">
        <v>25</v>
      </c>
      <c r="Y87" s="112">
        <v>32</v>
      </c>
      <c r="Z87" s="112">
        <v>25</v>
      </c>
    </row>
    <row r="88" spans="1:30" ht="15" customHeight="1" x14ac:dyDescent="0.25">
      <c r="A88" s="96" t="s">
        <v>5</v>
      </c>
      <c r="B88" s="49"/>
      <c r="C88" s="97" t="str">
        <f t="shared" si="3"/>
        <v>2,498</v>
      </c>
      <c r="D88" s="94">
        <f t="shared" si="4"/>
        <v>9.9955966534566176E-2</v>
      </c>
      <c r="E88" s="95">
        <f t="shared" si="5"/>
        <v>9.9955966534566176E-2</v>
      </c>
      <c r="F88" s="94">
        <f t="shared" si="6"/>
        <v>0.22091886608015643</v>
      </c>
      <c r="G88" s="95">
        <f t="shared" si="7"/>
        <v>0.22091886608015643</v>
      </c>
      <c r="H88" s="97"/>
      <c r="I88" s="97"/>
      <c r="J88" s="139" t="str">
        <f>'State data for spotlight'!J6</f>
        <v>752,279</v>
      </c>
      <c r="K88" s="139"/>
      <c r="L88" s="94">
        <f>'State data for spotlight'!L6</f>
        <v>0.11150035312508311</v>
      </c>
      <c r="M88" s="95">
        <f>'State data for spotlight'!L6</f>
        <v>0.11150035312508311</v>
      </c>
      <c r="N88" s="94">
        <f>'State data for spotlight'!N6</f>
        <v>0.212174288554841</v>
      </c>
      <c r="O88" s="95">
        <f>'State data for spotlight'!N6</f>
        <v>0.212174288554841</v>
      </c>
      <c r="S88" s="115" t="s">
        <v>188</v>
      </c>
      <c r="T88" s="115"/>
      <c r="U88" s="112"/>
      <c r="V88" s="112">
        <v>59</v>
      </c>
      <c r="W88" s="112">
        <v>51</v>
      </c>
      <c r="X88" s="112">
        <v>66</v>
      </c>
      <c r="Y88" s="112">
        <v>75</v>
      </c>
      <c r="Z88" s="112">
        <v>81</v>
      </c>
    </row>
    <row r="89" spans="1:30" ht="15" customHeight="1" x14ac:dyDescent="0.25">
      <c r="A89" s="49" t="s">
        <v>6</v>
      </c>
      <c r="B89" s="49"/>
      <c r="C89" s="97" t="str">
        <f t="shared" si="3"/>
        <v>3,318</v>
      </c>
      <c r="D89" s="94">
        <f t="shared" si="4"/>
        <v>5.6687898089172073E-2</v>
      </c>
      <c r="E89" s="95">
        <f t="shared" si="5"/>
        <v>5.6687898089172073E-2</v>
      </c>
      <c r="F89" s="94">
        <f t="shared" si="6"/>
        <v>0.16461916461916459</v>
      </c>
      <c r="G89" s="95">
        <f t="shared" si="7"/>
        <v>0.16461916461916459</v>
      </c>
      <c r="H89" s="97"/>
      <c r="I89" s="97"/>
      <c r="J89" s="139" t="str">
        <f>'State data for spotlight'!J7</f>
        <v>1,001,542</v>
      </c>
      <c r="K89" s="139"/>
      <c r="L89" s="94">
        <f>'State data for spotlight'!L7</f>
        <v>4.4621130813623067E-2</v>
      </c>
      <c r="M89" s="95">
        <f>'State data for spotlight'!L7</f>
        <v>4.4621130813623067E-2</v>
      </c>
      <c r="N89" s="94">
        <f>'State data for spotlight'!N7</f>
        <v>9.6689701842120446E-2</v>
      </c>
      <c r="O89" s="95">
        <f>'State data for spotlight'!N7</f>
        <v>9.6689701842120446E-2</v>
      </c>
      <c r="S89" s="115" t="s">
        <v>189</v>
      </c>
      <c r="T89" s="115"/>
      <c r="U89" s="112"/>
      <c r="V89" s="112">
        <v>144</v>
      </c>
      <c r="W89" s="112">
        <v>151</v>
      </c>
      <c r="X89" s="112">
        <v>150</v>
      </c>
      <c r="Y89" s="112">
        <v>157</v>
      </c>
      <c r="Z89" s="112">
        <v>178</v>
      </c>
    </row>
    <row r="90" spans="1:30" ht="15" customHeight="1" x14ac:dyDescent="0.25">
      <c r="A90" s="49" t="s">
        <v>96</v>
      </c>
      <c r="B90" s="49"/>
      <c r="C90" s="97" t="str">
        <f t="shared" si="3"/>
        <v>$34,468</v>
      </c>
      <c r="D90" s="94">
        <f t="shared" si="4"/>
        <v>-6.8945398125220603E-2</v>
      </c>
      <c r="E90" s="95">
        <f t="shared" si="5"/>
        <v>-6.8945398125220603E-2</v>
      </c>
      <c r="F90" s="94">
        <f t="shared" si="6"/>
        <v>2.6611169024571835E-2</v>
      </c>
      <c r="G90" s="95">
        <f t="shared" si="7"/>
        <v>2.6611169024571835E-2</v>
      </c>
      <c r="H90" s="97"/>
      <c r="I90" s="97"/>
      <c r="J90" s="97"/>
      <c r="K90" s="97" t="str">
        <f>'State data for spotlight'!J8</f>
        <v>$45,481</v>
      </c>
      <c r="L90" s="94">
        <f>'State data for spotlight'!L8</f>
        <v>-7.6896036558571357E-4</v>
      </c>
      <c r="M90" s="95">
        <f>'State data for spotlight'!L8</f>
        <v>-7.6896036558571357E-4</v>
      </c>
      <c r="N90" s="94">
        <f>'State data for spotlight'!N8</f>
        <v>6.4433558502420718E-2</v>
      </c>
      <c r="O90" s="95">
        <f>'State data for spotlight'!N8</f>
        <v>6.4433558502420718E-2</v>
      </c>
      <c r="S90" s="115" t="s">
        <v>58</v>
      </c>
      <c r="T90" s="115"/>
      <c r="U90" s="112"/>
      <c r="V90" s="112">
        <v>252</v>
      </c>
      <c r="W90" s="112">
        <v>268</v>
      </c>
      <c r="X90" s="112">
        <v>272</v>
      </c>
      <c r="Y90" s="112">
        <v>267</v>
      </c>
      <c r="Z90" s="112">
        <v>287</v>
      </c>
    </row>
    <row r="91" spans="1:30" ht="15" customHeight="1" x14ac:dyDescent="0.25">
      <c r="A91" s="49" t="s">
        <v>7</v>
      </c>
      <c r="B91" s="49"/>
      <c r="C91" s="97" t="str">
        <f t="shared" si="3"/>
        <v>$191.0 mil</v>
      </c>
      <c r="D91" s="94">
        <f t="shared" si="4"/>
        <v>0.13976011240164521</v>
      </c>
      <c r="E91" s="95">
        <f t="shared" si="5"/>
        <v>0.13976011240164521</v>
      </c>
      <c r="F91" s="94">
        <f t="shared" si="6"/>
        <v>0.40854141165812874</v>
      </c>
      <c r="G91" s="95">
        <f t="shared" si="7"/>
        <v>0.40854141165812874</v>
      </c>
      <c r="H91" s="97"/>
      <c r="I91" s="97"/>
      <c r="J91" s="97"/>
      <c r="K91" s="97" t="str">
        <f>'State data for spotlight'!J9</f>
        <v>$63.1 bil</v>
      </c>
      <c r="L91" s="94">
        <f>'State data for spotlight'!L9</f>
        <v>8.5795971195826271E-2</v>
      </c>
      <c r="M91" s="95">
        <f>'State data for spotlight'!L9</f>
        <v>8.5795971195826271E-2</v>
      </c>
      <c r="N91" s="94">
        <f>'State data for spotlight'!N9</f>
        <v>0.25141602644572436</v>
      </c>
      <c r="O91" s="95">
        <f>'State data for spotlight'!N9</f>
        <v>0.25141602644572436</v>
      </c>
      <c r="S91" s="118" t="s">
        <v>53</v>
      </c>
      <c r="T91" s="118"/>
      <c r="U91" s="112"/>
      <c r="V91" s="112">
        <v>1482</v>
      </c>
      <c r="W91" s="112">
        <v>1450</v>
      </c>
      <c r="X91" s="112">
        <v>1601</v>
      </c>
      <c r="Y91" s="112">
        <v>1657</v>
      </c>
      <c r="Z91" s="112">
        <v>1743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191</v>
      </c>
      <c r="S93" s="115" t="s">
        <v>56</v>
      </c>
      <c r="T93" s="115"/>
      <c r="U93" s="112"/>
      <c r="V93" s="112">
        <v>93</v>
      </c>
      <c r="W93" s="112">
        <v>99</v>
      </c>
      <c r="X93" s="112">
        <v>97</v>
      </c>
      <c r="Y93" s="112">
        <v>106</v>
      </c>
      <c r="Z93" s="112">
        <v>116</v>
      </c>
    </row>
    <row r="94" spans="1:30" ht="15" customHeight="1" x14ac:dyDescent="0.25">
      <c r="A94" s="135" t="s">
        <v>192</v>
      </c>
      <c r="S94" s="115" t="s">
        <v>57</v>
      </c>
      <c r="T94" s="115"/>
      <c r="U94" s="112"/>
      <c r="V94" s="112">
        <v>243</v>
      </c>
      <c r="W94" s="112">
        <v>256</v>
      </c>
      <c r="X94" s="112">
        <v>275</v>
      </c>
      <c r="Y94" s="112">
        <v>282</v>
      </c>
      <c r="Z94" s="112">
        <v>300</v>
      </c>
    </row>
    <row r="95" spans="1:30" ht="15" customHeight="1" x14ac:dyDescent="0.25">
      <c r="A95" s="136" t="s">
        <v>266</v>
      </c>
      <c r="S95" s="115" t="s">
        <v>185</v>
      </c>
      <c r="T95" s="115"/>
      <c r="U95" s="112"/>
      <c r="V95" s="112">
        <v>47</v>
      </c>
      <c r="W95" s="112">
        <v>49</v>
      </c>
      <c r="X95" s="112">
        <v>54</v>
      </c>
      <c r="Y95" s="112">
        <v>57</v>
      </c>
      <c r="Z95" s="112">
        <v>61</v>
      </c>
    </row>
    <row r="96" spans="1:30" ht="15" customHeight="1" x14ac:dyDescent="0.25">
      <c r="A96" s="134" t="s">
        <v>258</v>
      </c>
      <c r="S96" s="115" t="s">
        <v>186</v>
      </c>
      <c r="T96" s="115"/>
      <c r="U96" s="112"/>
      <c r="V96" s="112">
        <v>223</v>
      </c>
      <c r="W96" s="112">
        <v>237</v>
      </c>
      <c r="X96" s="112">
        <v>276</v>
      </c>
      <c r="Y96" s="112">
        <v>268</v>
      </c>
      <c r="Z96" s="112">
        <v>266</v>
      </c>
    </row>
    <row r="97" spans="1:32" ht="15" customHeight="1" x14ac:dyDescent="0.25">
      <c r="A97" s="136" t="s">
        <v>269</v>
      </c>
      <c r="S97" s="115" t="s">
        <v>187</v>
      </c>
      <c r="T97" s="115"/>
      <c r="U97" s="112"/>
      <c r="V97" s="112">
        <v>210</v>
      </c>
      <c r="W97" s="112">
        <v>225</v>
      </c>
      <c r="X97" s="112">
        <v>221</v>
      </c>
      <c r="Y97" s="112">
        <v>227</v>
      </c>
      <c r="Z97" s="112">
        <v>236</v>
      </c>
    </row>
    <row r="98" spans="1:32" ht="15" customHeight="1" x14ac:dyDescent="0.25">
      <c r="A98" s="136" t="s">
        <v>275</v>
      </c>
      <c r="S98" s="115" t="s">
        <v>188</v>
      </c>
      <c r="T98" s="115"/>
      <c r="U98" s="112"/>
      <c r="V98" s="112">
        <v>129</v>
      </c>
      <c r="W98" s="112">
        <v>103</v>
      </c>
      <c r="X98" s="112">
        <v>108</v>
      </c>
      <c r="Y98" s="112">
        <v>117</v>
      </c>
      <c r="Z98" s="112">
        <v>130</v>
      </c>
    </row>
    <row r="99" spans="1:32" ht="15" customHeight="1" x14ac:dyDescent="0.25">
      <c r="S99" s="115" t="s">
        <v>189</v>
      </c>
      <c r="T99" s="115"/>
      <c r="U99" s="112"/>
      <c r="V99" s="112">
        <v>12</v>
      </c>
      <c r="W99" s="112">
        <v>10</v>
      </c>
      <c r="X99" s="112">
        <v>15</v>
      </c>
      <c r="Y99" s="112">
        <v>18</v>
      </c>
      <c r="Z99" s="112">
        <v>18</v>
      </c>
    </row>
    <row r="100" spans="1:32" ht="15" customHeight="1" x14ac:dyDescent="0.25">
      <c r="S100" s="115" t="s">
        <v>58</v>
      </c>
      <c r="T100" s="115"/>
      <c r="U100" s="112"/>
      <c r="V100" s="112">
        <v>112</v>
      </c>
      <c r="W100" s="112">
        <v>95</v>
      </c>
      <c r="X100" s="112">
        <v>85</v>
      </c>
      <c r="Y100" s="112">
        <v>98</v>
      </c>
      <c r="Z100" s="112">
        <v>99</v>
      </c>
    </row>
    <row r="101" spans="1:32" x14ac:dyDescent="0.25">
      <c r="A101" s="18"/>
      <c r="S101" s="118" t="s">
        <v>53</v>
      </c>
      <c r="T101" s="118"/>
      <c r="U101" s="112"/>
      <c r="V101" s="112">
        <v>1364</v>
      </c>
      <c r="W101" s="112">
        <v>1345</v>
      </c>
      <c r="X101" s="112">
        <v>1457</v>
      </c>
      <c r="Y101" s="112">
        <v>1479</v>
      </c>
      <c r="Z101" s="112">
        <v>1570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184</v>
      </c>
      <c r="W103" s="106" t="s">
        <v>193</v>
      </c>
      <c r="X103" s="106" t="s">
        <v>261</v>
      </c>
      <c r="Y103" s="106" t="s">
        <v>267</v>
      </c>
      <c r="Z103" s="106" t="s">
        <v>273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2723</v>
      </c>
      <c r="W104" s="112">
        <v>2865</v>
      </c>
      <c r="X104" s="112">
        <v>3079</v>
      </c>
      <c r="Y104" s="112">
        <v>3242</v>
      </c>
      <c r="Z104" s="112">
        <v>3562</v>
      </c>
      <c r="AB104" s="109" t="str">
        <f>TEXT(Z104,"###,###")</f>
        <v>3,562</v>
      </c>
      <c r="AD104" s="130">
        <f>Z104/($Z$4)*100</f>
        <v>68.34228702993093</v>
      </c>
      <c r="AF104" s="109"/>
    </row>
    <row r="105" spans="1:32" x14ac:dyDescent="0.25">
      <c r="S105" s="115" t="s">
        <v>17</v>
      </c>
      <c r="T105" s="115"/>
      <c r="U105" s="112"/>
      <c r="V105" s="112">
        <v>613</v>
      </c>
      <c r="W105" s="112">
        <v>627</v>
      </c>
      <c r="X105" s="112">
        <v>663</v>
      </c>
      <c r="Y105" s="112">
        <v>702</v>
      </c>
      <c r="Z105" s="112">
        <v>778</v>
      </c>
      <c r="AB105" s="109" t="str">
        <f>TEXT(Z105,"###,###")</f>
        <v>778</v>
      </c>
      <c r="AD105" s="130">
        <f>Z105/($Z$4)*100</f>
        <v>14.927091327705295</v>
      </c>
      <c r="AF105" s="109"/>
    </row>
    <row r="106" spans="1:32" x14ac:dyDescent="0.25">
      <c r="S106" s="118" t="s">
        <v>53</v>
      </c>
      <c r="T106" s="118"/>
      <c r="U106" s="120"/>
      <c r="V106" s="120">
        <v>3336</v>
      </c>
      <c r="W106" s="120">
        <v>3492</v>
      </c>
      <c r="X106" s="120">
        <v>3742</v>
      </c>
      <c r="Y106" s="120">
        <v>3944</v>
      </c>
      <c r="Z106" s="120">
        <v>4340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813</v>
      </c>
      <c r="W108" s="112">
        <v>749</v>
      </c>
      <c r="X108" s="112">
        <v>733</v>
      </c>
      <c r="Y108" s="112">
        <v>815</v>
      </c>
      <c r="Z108" s="112">
        <v>888</v>
      </c>
      <c r="AB108" s="109" t="str">
        <f>TEXT(Z108,"###,###")</f>
        <v>888</v>
      </c>
      <c r="AD108" s="130">
        <f>Z108/($Z$4)*100</f>
        <v>17.0376055257099</v>
      </c>
      <c r="AF108" s="109"/>
    </row>
    <row r="109" spans="1:32" x14ac:dyDescent="0.25">
      <c r="S109" s="115" t="s">
        <v>20</v>
      </c>
      <c r="T109" s="115"/>
      <c r="U109" s="112"/>
      <c r="V109" s="112">
        <v>770</v>
      </c>
      <c r="W109" s="112">
        <v>721</v>
      </c>
      <c r="X109" s="112">
        <v>861</v>
      </c>
      <c r="Y109" s="112">
        <v>1041</v>
      </c>
      <c r="Z109" s="112">
        <v>1094</v>
      </c>
      <c r="AB109" s="109" t="str">
        <f>TEXT(Z109,"###,###")</f>
        <v>1,094</v>
      </c>
      <c r="AD109" s="130">
        <f>Z109/($Z$4)*100</f>
        <v>20.990023023791252</v>
      </c>
      <c r="AF109" s="109"/>
    </row>
    <row r="110" spans="1:32" x14ac:dyDescent="0.25">
      <c r="S110" s="115" t="s">
        <v>21</v>
      </c>
      <c r="T110" s="115"/>
      <c r="U110" s="112"/>
      <c r="V110" s="112">
        <v>747</v>
      </c>
      <c r="W110" s="112">
        <v>763</v>
      </c>
      <c r="X110" s="112">
        <v>772</v>
      </c>
      <c r="Y110" s="112">
        <v>835</v>
      </c>
      <c r="Z110" s="112">
        <v>992</v>
      </c>
      <c r="AB110" s="109" t="str">
        <f>TEXT(Z110,"###,###")</f>
        <v>992</v>
      </c>
      <c r="AD110" s="130">
        <f>Z110/($Z$4)*100</f>
        <v>19.033000767459711</v>
      </c>
      <c r="AF110" s="109"/>
    </row>
    <row r="111" spans="1:32" x14ac:dyDescent="0.25">
      <c r="S111" s="115" t="s">
        <v>22</v>
      </c>
      <c r="T111" s="115"/>
      <c r="U111" s="112"/>
      <c r="V111" s="112">
        <v>1006</v>
      </c>
      <c r="W111" s="112">
        <v>1147</v>
      </c>
      <c r="X111" s="112">
        <v>1162</v>
      </c>
      <c r="Y111" s="112">
        <v>1253</v>
      </c>
      <c r="Z111" s="112">
        <v>1377</v>
      </c>
      <c r="AB111" s="109" t="str">
        <f>TEXT(Z111,"###,###")</f>
        <v>1,377</v>
      </c>
      <c r="AD111" s="130">
        <f>Z111/($Z$4)*100</f>
        <v>26.419800460475823</v>
      </c>
      <c r="AF111" s="109"/>
    </row>
    <row r="112" spans="1:32" x14ac:dyDescent="0.25">
      <c r="S112" s="118" t="s">
        <v>53</v>
      </c>
      <c r="T112" s="118"/>
      <c r="U112" s="112"/>
      <c r="V112" s="112">
        <v>4222</v>
      </c>
      <c r="W112" s="112">
        <v>4174</v>
      </c>
      <c r="X112" s="112">
        <v>4420</v>
      </c>
      <c r="Y112" s="112">
        <v>4774</v>
      </c>
      <c r="Z112" s="112">
        <v>5215</v>
      </c>
    </row>
    <row r="113" spans="19:32" x14ac:dyDescent="0.25">
      <c r="AB113" s="125" t="s">
        <v>24</v>
      </c>
      <c r="AC113" s="106"/>
      <c r="AD113" s="106" t="s">
        <v>182</v>
      </c>
      <c r="AF113" s="106" t="s">
        <v>183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44.06</v>
      </c>
      <c r="W118" s="131">
        <v>43.68</v>
      </c>
      <c r="X118" s="131">
        <v>44.12</v>
      </c>
      <c r="Y118" s="131">
        <v>43.93</v>
      </c>
      <c r="Z118" s="131">
        <v>43.86</v>
      </c>
      <c r="AB118" s="109" t="str">
        <f>TEXT(Z118,"##.0")</f>
        <v>43.9</v>
      </c>
    </row>
    <row r="120" spans="19:32" x14ac:dyDescent="0.25">
      <c r="S120" s="101" t="s">
        <v>98</v>
      </c>
      <c r="T120" s="112"/>
      <c r="U120" s="112"/>
      <c r="V120" s="112">
        <v>1893</v>
      </c>
      <c r="W120" s="112">
        <v>1931</v>
      </c>
      <c r="X120" s="112">
        <v>2048</v>
      </c>
      <c r="Y120" s="112">
        <v>2139</v>
      </c>
      <c r="Z120" s="112">
        <v>2270</v>
      </c>
      <c r="AB120" s="109" t="str">
        <f>TEXT(Z120,"###,###")</f>
        <v>2,270</v>
      </c>
    </row>
    <row r="121" spans="19:32" x14ac:dyDescent="0.25">
      <c r="S121" s="101" t="s">
        <v>99</v>
      </c>
      <c r="T121" s="112"/>
      <c r="U121" s="112"/>
      <c r="V121" s="112">
        <v>575</v>
      </c>
      <c r="W121" s="112">
        <v>478</v>
      </c>
      <c r="X121" s="112">
        <v>593</v>
      </c>
      <c r="Y121" s="112">
        <v>595</v>
      </c>
      <c r="Z121" s="112">
        <v>611</v>
      </c>
      <c r="AB121" s="109" t="str">
        <f>TEXT(Z121,"###,###")</f>
        <v>611</v>
      </c>
    </row>
    <row r="122" spans="19:32" x14ac:dyDescent="0.25">
      <c r="S122" s="101" t="s">
        <v>100</v>
      </c>
      <c r="T122" s="112"/>
      <c r="U122" s="112"/>
      <c r="V122" s="112">
        <v>389</v>
      </c>
      <c r="W122" s="112">
        <v>388</v>
      </c>
      <c r="X122" s="112">
        <v>410</v>
      </c>
      <c r="Y122" s="112">
        <v>412</v>
      </c>
      <c r="Z122" s="112">
        <v>434</v>
      </c>
      <c r="AB122" s="109" t="str">
        <f>TEXT(Z122,"###,###")</f>
        <v>434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2282</v>
      </c>
      <c r="W124" s="112">
        <v>2319</v>
      </c>
      <c r="X124" s="112">
        <v>2458</v>
      </c>
      <c r="Y124" s="112">
        <v>2551</v>
      </c>
      <c r="Z124" s="112">
        <v>2704</v>
      </c>
      <c r="AB124" s="109" t="str">
        <f>TEXT(Z124,"###,###")</f>
        <v>2,704</v>
      </c>
      <c r="AD124" s="127">
        <f>Z124/$Z$7*100</f>
        <v>81.494876431585297</v>
      </c>
    </row>
    <row r="125" spans="19:32" x14ac:dyDescent="0.25">
      <c r="S125" s="101" t="s">
        <v>102</v>
      </c>
      <c r="T125" s="112"/>
      <c r="U125" s="112"/>
      <c r="V125" s="112">
        <v>964</v>
      </c>
      <c r="W125" s="112">
        <v>866</v>
      </c>
      <c r="X125" s="112">
        <v>1003</v>
      </c>
      <c r="Y125" s="112">
        <v>1007</v>
      </c>
      <c r="Z125" s="112">
        <v>1045</v>
      </c>
      <c r="AB125" s="109" t="str">
        <f>TEXT(Z125,"###,###")</f>
        <v>1,045</v>
      </c>
      <c r="AD125" s="127">
        <f>Z125/$Z$7*100</f>
        <v>31.494876431585293</v>
      </c>
    </row>
    <row r="127" spans="19:32" x14ac:dyDescent="0.25">
      <c r="S127" s="101" t="s">
        <v>103</v>
      </c>
      <c r="T127" s="112"/>
      <c r="U127" s="112"/>
      <c r="V127" s="112">
        <v>1481</v>
      </c>
      <c r="W127" s="112">
        <v>1452</v>
      </c>
      <c r="X127" s="112">
        <v>1600</v>
      </c>
      <c r="Y127" s="112">
        <v>1656</v>
      </c>
      <c r="Z127" s="112">
        <v>1742</v>
      </c>
      <c r="AB127" s="109" t="str">
        <f>TEXT(Z127,"###,###")</f>
        <v>1,742</v>
      </c>
      <c r="AD127" s="127">
        <f>Z127/$Z$7*100</f>
        <v>52.501506931886674</v>
      </c>
    </row>
    <row r="128" spans="19:32" x14ac:dyDescent="0.25">
      <c r="S128" s="101" t="s">
        <v>104</v>
      </c>
      <c r="T128" s="112"/>
      <c r="U128" s="112"/>
      <c r="V128" s="112">
        <v>1367</v>
      </c>
      <c r="W128" s="112">
        <v>1345</v>
      </c>
      <c r="X128" s="112">
        <v>1454</v>
      </c>
      <c r="Y128" s="112">
        <v>1482</v>
      </c>
      <c r="Z128" s="112">
        <v>1567</v>
      </c>
      <c r="AB128" s="109" t="str">
        <f>TEXT(Z128,"###,###")</f>
        <v>1,567</v>
      </c>
      <c r="AD128" s="127">
        <f>Z128/$Z$7*100</f>
        <v>47.227245328511152</v>
      </c>
    </row>
    <row r="130" spans="19:20" x14ac:dyDescent="0.25">
      <c r="S130" s="101" t="s">
        <v>262</v>
      </c>
      <c r="T130" s="127">
        <v>68.414707655213974</v>
      </c>
    </row>
    <row r="131" spans="19:20" x14ac:dyDescent="0.25">
      <c r="S131" s="101" t="s">
        <v>263</v>
      </c>
      <c r="T131" s="127">
        <v>18.414707655213984</v>
      </c>
    </row>
    <row r="132" spans="19:20" x14ac:dyDescent="0.25">
      <c r="S132" s="101" t="s">
        <v>264</v>
      </c>
      <c r="T132" s="127">
        <v>13.080168776371309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B5742A65-3417-424D-87F9-C76084FF2A0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8461D5F6-466E-4972-9226-A5D2058AF36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EF54F094-8850-4FE7-9D5D-BBCDD4A4C18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9A4273D8-B789-499A-93CC-8A9F83E6BF0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1864C9-E092-44F0-9003-78232CB2644A}">
  <sheetPr codeName="Sheet94">
    <tabColor theme="4" tint="-0.249977111117893"/>
  </sheetPr>
  <dimension ref="A1:AG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style="133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style="133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136</v>
      </c>
      <c r="T1" s="99"/>
      <c r="U1" s="99"/>
      <c r="V1" s="99"/>
      <c r="W1" s="99"/>
      <c r="X1" s="99"/>
      <c r="Y1" s="100" t="s">
        <v>137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184</v>
      </c>
      <c r="W2" s="103" t="s">
        <v>193</v>
      </c>
      <c r="X2" s="103" t="s">
        <v>261</v>
      </c>
      <c r="Y2" s="103" t="s">
        <v>267</v>
      </c>
      <c r="Z2" s="103" t="s">
        <v>273</v>
      </c>
      <c r="AB2" s="141" t="str">
        <f>$Z$2</f>
        <v>2021-22</v>
      </c>
      <c r="AC2" s="141"/>
      <c r="AD2" s="141"/>
      <c r="AE2" s="141"/>
      <c r="AF2" s="141"/>
    </row>
    <row r="3" spans="1:32" ht="15" customHeight="1" x14ac:dyDescent="0.25">
      <c r="A3" s="58" t="s">
        <v>272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136</v>
      </c>
      <c r="Y3" s="105" t="s">
        <v>137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10.30 Loxton Waikerie, South Australia,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9369</v>
      </c>
      <c r="W4" s="108">
        <v>8826</v>
      </c>
      <c r="X4" s="108">
        <v>9174</v>
      </c>
      <c r="Y4" s="108">
        <v>9529</v>
      </c>
      <c r="Z4" s="108">
        <v>9948</v>
      </c>
      <c r="AB4" s="109" t="str">
        <f>TEXT(Z4,"###,###")</f>
        <v>9,948</v>
      </c>
      <c r="AD4" s="110">
        <f>Z4/Y4-1</f>
        <v>4.3971035785496992E-2</v>
      </c>
      <c r="AF4" s="110">
        <f>Z4/V4-1</f>
        <v>6.1799551713096479E-2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4937</v>
      </c>
      <c r="W5" s="108">
        <v>4555</v>
      </c>
      <c r="X5" s="108">
        <v>4813</v>
      </c>
      <c r="Y5" s="108">
        <v>4949</v>
      </c>
      <c r="Z5" s="108">
        <v>5092</v>
      </c>
      <c r="AB5" s="109" t="str">
        <f>TEXT(Z5,"###,###")</f>
        <v>5,092</v>
      </c>
      <c r="AD5" s="110">
        <f t="shared" ref="AD5:AD9" si="0">Z5/Y5-1</f>
        <v>2.8894726207314703E-2</v>
      </c>
      <c r="AF5" s="110">
        <f t="shared" ref="AF5:AF9" si="1">Z5/V5-1</f>
        <v>3.1395584362973405E-2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4434</v>
      </c>
      <c r="W6" s="108">
        <v>4268</v>
      </c>
      <c r="X6" s="108">
        <v>4357</v>
      </c>
      <c r="Y6" s="108">
        <v>4575</v>
      </c>
      <c r="Z6" s="108">
        <v>4852</v>
      </c>
      <c r="AB6" s="109" t="str">
        <f>TEXT(Z6,"###,###")</f>
        <v>4,852</v>
      </c>
      <c r="AD6" s="110">
        <f t="shared" si="0"/>
        <v>6.0546448087431592E-2</v>
      </c>
      <c r="AF6" s="110">
        <f t="shared" si="1"/>
        <v>9.4271538114569342E-2</v>
      </c>
    </row>
    <row r="7" spans="1:32" ht="16.5" customHeight="1" thickBot="1" x14ac:dyDescent="0.3">
      <c r="A7" s="61" t="str">
        <f>"QUICK STATS for "&amp;Z2&amp;" *"</f>
        <v>QUICK STATS for 2021-22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6383</v>
      </c>
      <c r="W7" s="108">
        <v>5985</v>
      </c>
      <c r="X7" s="108">
        <v>6328</v>
      </c>
      <c r="Y7" s="108">
        <v>6412</v>
      </c>
      <c r="Z7" s="108">
        <v>6603</v>
      </c>
      <c r="AB7" s="109" t="str">
        <f>TEXT(Z7,"###,###")</f>
        <v>6,603</v>
      </c>
      <c r="AD7" s="110">
        <f t="shared" si="0"/>
        <v>2.9787897691827769E-2</v>
      </c>
      <c r="AF7" s="110">
        <f t="shared" si="1"/>
        <v>3.4466551778160825E-2</v>
      </c>
    </row>
    <row r="8" spans="1:32" ht="17.25" customHeight="1" x14ac:dyDescent="0.25">
      <c r="A8" s="62" t="s">
        <v>12</v>
      </c>
      <c r="B8" s="63"/>
      <c r="C8" s="29"/>
      <c r="D8" s="64" t="str">
        <f>AB4</f>
        <v>9,948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6,603</v>
      </c>
      <c r="P8" s="65"/>
      <c r="S8" s="107" t="s">
        <v>83</v>
      </c>
      <c r="T8" s="108"/>
      <c r="U8" s="108"/>
      <c r="V8" s="108">
        <v>33034</v>
      </c>
      <c r="W8" s="108">
        <v>34560</v>
      </c>
      <c r="X8" s="108">
        <v>35908.620000000003</v>
      </c>
      <c r="Y8" s="108">
        <v>36690</v>
      </c>
      <c r="Z8" s="108">
        <v>38686</v>
      </c>
      <c r="AB8" s="109" t="str">
        <f>TEXT(Z8,"$###,###")</f>
        <v>$38,686</v>
      </c>
      <c r="AD8" s="110">
        <f t="shared" si="0"/>
        <v>5.4401744344507952E-2</v>
      </c>
      <c r="AF8" s="110">
        <f t="shared" si="1"/>
        <v>0.17109644608585084</v>
      </c>
    </row>
    <row r="9" spans="1:32" x14ac:dyDescent="0.25">
      <c r="A9" s="30" t="s">
        <v>14</v>
      </c>
      <c r="B9" s="69"/>
      <c r="C9" s="70"/>
      <c r="D9" s="71">
        <f>AD104</f>
        <v>72.145154804985921</v>
      </c>
      <c r="E9" s="72" t="s">
        <v>84</v>
      </c>
      <c r="F9" s="24"/>
      <c r="G9" s="73" t="s">
        <v>81</v>
      </c>
      <c r="H9" s="70"/>
      <c r="I9" s="69"/>
      <c r="J9" s="70"/>
      <c r="K9" s="69"/>
      <c r="L9" s="69"/>
      <c r="M9" s="74"/>
      <c r="N9" s="70"/>
      <c r="O9" s="71">
        <f>AD127</f>
        <v>53.430258973194</v>
      </c>
      <c r="P9" s="72" t="s">
        <v>84</v>
      </c>
      <c r="S9" s="107" t="s">
        <v>7</v>
      </c>
      <c r="T9" s="108"/>
      <c r="U9" s="108"/>
      <c r="V9" s="108">
        <v>281048728</v>
      </c>
      <c r="W9" s="108">
        <v>272684140</v>
      </c>
      <c r="X9" s="108">
        <v>286690475</v>
      </c>
      <c r="Y9" s="108">
        <v>317699500</v>
      </c>
      <c r="Z9" s="108">
        <v>328388725</v>
      </c>
      <c r="AB9" s="109" t="str">
        <f>TEXT(Z9/1000000,"$#,###.0")&amp;" mil"</f>
        <v>$328.4 mil</v>
      </c>
      <c r="AD9" s="110">
        <f t="shared" si="0"/>
        <v>3.3645709231522325E-2</v>
      </c>
      <c r="AF9" s="110">
        <f t="shared" si="1"/>
        <v>0.1684405310669117</v>
      </c>
    </row>
    <row r="10" spans="1:32" x14ac:dyDescent="0.25">
      <c r="A10" s="30" t="s">
        <v>17</v>
      </c>
      <c r="B10" s="69"/>
      <c r="C10" s="70"/>
      <c r="D10" s="71">
        <f>AD105</f>
        <v>14.394853236831523</v>
      </c>
      <c r="E10" s="72" t="s">
        <v>84</v>
      </c>
      <c r="F10" s="24"/>
      <c r="G10" s="73" t="s">
        <v>82</v>
      </c>
      <c r="H10" s="70"/>
      <c r="I10" s="69"/>
      <c r="J10" s="70"/>
      <c r="K10" s="69"/>
      <c r="L10" s="69"/>
      <c r="M10" s="74"/>
      <c r="N10" s="70"/>
      <c r="O10" s="71">
        <f>AD128</f>
        <v>46.50916250189308</v>
      </c>
      <c r="P10" s="72" t="s">
        <v>84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85</v>
      </c>
      <c r="H11" s="77"/>
      <c r="I11" s="78"/>
      <c r="J11" s="78"/>
      <c r="K11" s="78"/>
      <c r="L11" s="78"/>
      <c r="M11" s="69"/>
      <c r="N11" s="70"/>
      <c r="O11" s="71">
        <f>T130</f>
        <v>76.465243071331216</v>
      </c>
      <c r="P11" s="72" t="s">
        <v>84</v>
      </c>
      <c r="S11" s="107" t="s">
        <v>29</v>
      </c>
      <c r="T11" s="112"/>
      <c r="U11" s="112"/>
      <c r="V11" s="112">
        <v>7826</v>
      </c>
      <c r="W11" s="112">
        <v>7473</v>
      </c>
      <c r="X11" s="112">
        <v>7652</v>
      </c>
      <c r="Y11" s="112">
        <v>7989</v>
      </c>
      <c r="Z11" s="112">
        <v>8402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12.630622444343482</v>
      </c>
      <c r="P12" s="72" t="s">
        <v>84</v>
      </c>
      <c r="S12" s="107" t="s">
        <v>30</v>
      </c>
      <c r="T12" s="112"/>
      <c r="U12" s="112"/>
      <c r="V12" s="112">
        <v>1543</v>
      </c>
      <c r="W12" s="112">
        <v>1356</v>
      </c>
      <c r="X12" s="112">
        <v>1522</v>
      </c>
      <c r="Y12" s="112">
        <v>1540</v>
      </c>
      <c r="Z12" s="112">
        <v>1549</v>
      </c>
    </row>
    <row r="13" spans="1:32" ht="15" customHeight="1" x14ac:dyDescent="0.25">
      <c r="A13" s="30" t="s">
        <v>19</v>
      </c>
      <c r="B13" s="70"/>
      <c r="C13" s="70"/>
      <c r="D13" s="71">
        <f>AD108</f>
        <v>14.977885002010455</v>
      </c>
      <c r="E13" s="72" t="s">
        <v>84</v>
      </c>
      <c r="F13" s="24"/>
      <c r="G13" s="142" t="s">
        <v>265</v>
      </c>
      <c r="H13" s="143"/>
      <c r="I13" s="143"/>
      <c r="J13" s="143"/>
      <c r="K13" s="143"/>
      <c r="L13" s="143"/>
      <c r="M13" s="79"/>
      <c r="N13" s="70"/>
      <c r="O13" s="71">
        <f>T132</f>
        <v>10.934423746781766</v>
      </c>
      <c r="P13" s="72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19.521511861680739</v>
      </c>
      <c r="E14" s="72" t="s">
        <v>84</v>
      </c>
      <c r="F14" s="24"/>
      <c r="G14" s="76" t="s">
        <v>94</v>
      </c>
      <c r="H14" s="69"/>
      <c r="I14" s="69"/>
      <c r="J14" s="69"/>
      <c r="K14" s="75"/>
      <c r="L14" s="70"/>
      <c r="M14" s="69"/>
      <c r="N14" s="70"/>
      <c r="O14" s="75" t="str">
        <f>AB118</f>
        <v>43.7</v>
      </c>
      <c r="P14" s="72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24.708484117410535</v>
      </c>
      <c r="E15" s="72" t="s">
        <v>84</v>
      </c>
      <c r="F15" s="24"/>
      <c r="G15" s="33" t="s">
        <v>259</v>
      </c>
      <c r="H15" s="70"/>
      <c r="I15" s="70"/>
      <c r="J15" s="70"/>
      <c r="K15" s="80"/>
      <c r="L15" s="70"/>
      <c r="M15" s="70"/>
      <c r="N15" s="70"/>
      <c r="O15" s="71">
        <f>AB38</f>
        <v>18.787878787878785</v>
      </c>
      <c r="P15" s="72" t="s">
        <v>84</v>
      </c>
      <c r="S15" s="115" t="s">
        <v>60</v>
      </c>
      <c r="T15" s="115"/>
      <c r="U15" s="116"/>
      <c r="V15" s="116">
        <v>1610</v>
      </c>
      <c r="W15" s="116">
        <v>1518</v>
      </c>
      <c r="X15" s="116">
        <v>1659</v>
      </c>
      <c r="Y15" s="112">
        <v>1689</v>
      </c>
      <c r="Z15" s="112">
        <v>1726</v>
      </c>
      <c r="AB15" s="117">
        <f t="shared" ref="AB15:AB34" si="2">IF(Z15="np",0,Z15/$Z$34)</f>
        <v>0.17353710034184597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27.312022517088863</v>
      </c>
      <c r="E16" s="83" t="s">
        <v>84</v>
      </c>
      <c r="F16" s="24"/>
      <c r="G16" s="84" t="s">
        <v>260</v>
      </c>
      <c r="H16" s="35"/>
      <c r="I16" s="35"/>
      <c r="J16" s="35"/>
      <c r="K16" s="36"/>
      <c r="L16" s="35"/>
      <c r="M16" s="35"/>
      <c r="N16" s="35"/>
      <c r="O16" s="82">
        <f>AB37</f>
        <v>81.212121212121218</v>
      </c>
      <c r="P16" s="37" t="s">
        <v>84</v>
      </c>
      <c r="S16" s="115" t="s">
        <v>61</v>
      </c>
      <c r="T16" s="115"/>
      <c r="U16" s="116"/>
      <c r="V16" s="116">
        <v>38</v>
      </c>
      <c r="W16" s="116">
        <v>49</v>
      </c>
      <c r="X16" s="116">
        <v>40</v>
      </c>
      <c r="Y16" s="112">
        <v>49</v>
      </c>
      <c r="Z16" s="112">
        <v>63</v>
      </c>
      <c r="AB16" s="117">
        <f t="shared" si="2"/>
        <v>6.3342047054092097E-3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779</v>
      </c>
      <c r="W17" s="116">
        <v>721</v>
      </c>
      <c r="X17" s="116">
        <v>715</v>
      </c>
      <c r="Y17" s="112">
        <v>713</v>
      </c>
      <c r="Z17" s="112">
        <v>766</v>
      </c>
      <c r="AB17" s="117">
        <f t="shared" si="2"/>
        <v>7.7015885783229446E-2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268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63</v>
      </c>
      <c r="T18" s="115"/>
      <c r="U18" s="116"/>
      <c r="V18" s="116">
        <v>103</v>
      </c>
      <c r="W18" s="116">
        <v>103</v>
      </c>
      <c r="X18" s="116">
        <v>96</v>
      </c>
      <c r="Y18" s="112">
        <v>108</v>
      </c>
      <c r="Z18" s="112">
        <v>108</v>
      </c>
      <c r="AB18" s="117">
        <f t="shared" si="2"/>
        <v>1.085863663784436E-2</v>
      </c>
    </row>
    <row r="19" spans="1:28" x14ac:dyDescent="0.25">
      <c r="A19" s="61" t="str">
        <f>$S$1&amp;" ("&amp;$V$2&amp;" to "&amp;$Z$2&amp;")"</f>
        <v>Loxton Waikerie (2017-18 to 2021-22)</v>
      </c>
      <c r="B19" s="61"/>
      <c r="C19" s="61"/>
      <c r="D19" s="61"/>
      <c r="E19" s="61"/>
      <c r="F19" s="61"/>
      <c r="G19" s="61" t="str">
        <f>$S$1&amp;" ("&amp;$V$2&amp;" to "&amp;$Z$2&amp;")"</f>
        <v>Loxton Waikerie (2017-18 to 2021-22)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64</v>
      </c>
      <c r="T19" s="115"/>
      <c r="U19" s="116"/>
      <c r="V19" s="116">
        <v>420</v>
      </c>
      <c r="W19" s="116">
        <v>418</v>
      </c>
      <c r="X19" s="116">
        <v>432</v>
      </c>
      <c r="Y19" s="112">
        <v>449</v>
      </c>
      <c r="Z19" s="112">
        <v>483</v>
      </c>
      <c r="AB19" s="117">
        <f t="shared" si="2"/>
        <v>4.8562236074803942E-2</v>
      </c>
    </row>
    <row r="20" spans="1:28" x14ac:dyDescent="0.25">
      <c r="S20" s="115" t="s">
        <v>65</v>
      </c>
      <c r="T20" s="115"/>
      <c r="U20" s="116"/>
      <c r="V20" s="116">
        <v>383</v>
      </c>
      <c r="W20" s="116">
        <v>348</v>
      </c>
      <c r="X20" s="116">
        <v>333</v>
      </c>
      <c r="Y20" s="112">
        <v>334</v>
      </c>
      <c r="Z20" s="112">
        <v>310</v>
      </c>
      <c r="AB20" s="117">
        <f t="shared" si="2"/>
        <v>3.1168308867886588E-2</v>
      </c>
    </row>
    <row r="21" spans="1:28" x14ac:dyDescent="0.25">
      <c r="S21" s="115" t="s">
        <v>66</v>
      </c>
      <c r="T21" s="115"/>
      <c r="U21" s="116"/>
      <c r="V21" s="116">
        <v>678</v>
      </c>
      <c r="W21" s="116">
        <v>640</v>
      </c>
      <c r="X21" s="116">
        <v>711</v>
      </c>
      <c r="Y21" s="112">
        <v>835</v>
      </c>
      <c r="Z21" s="112">
        <v>839</v>
      </c>
      <c r="AB21" s="117">
        <f t="shared" si="2"/>
        <v>8.4355519806957574E-2</v>
      </c>
    </row>
    <row r="22" spans="1:28" x14ac:dyDescent="0.25">
      <c r="S22" s="115" t="s">
        <v>67</v>
      </c>
      <c r="T22" s="115"/>
      <c r="U22" s="116"/>
      <c r="V22" s="116">
        <v>448</v>
      </c>
      <c r="W22" s="116">
        <v>408</v>
      </c>
      <c r="X22" s="116">
        <v>371</v>
      </c>
      <c r="Y22" s="112">
        <v>435</v>
      </c>
      <c r="Z22" s="112">
        <v>445</v>
      </c>
      <c r="AB22" s="117">
        <f t="shared" si="2"/>
        <v>4.4741604665192038E-2</v>
      </c>
    </row>
    <row r="23" spans="1:28" x14ac:dyDescent="0.25">
      <c r="S23" s="115" t="s">
        <v>68</v>
      </c>
      <c r="T23" s="115"/>
      <c r="U23" s="116"/>
      <c r="V23" s="116">
        <v>349</v>
      </c>
      <c r="W23" s="116">
        <v>305</v>
      </c>
      <c r="X23" s="116">
        <v>369</v>
      </c>
      <c r="Y23" s="112">
        <v>383</v>
      </c>
      <c r="Z23" s="112">
        <v>369</v>
      </c>
      <c r="AB23" s="117">
        <f t="shared" si="2"/>
        <v>3.7100341845968228E-2</v>
      </c>
    </row>
    <row r="24" spans="1:28" x14ac:dyDescent="0.25">
      <c r="S24" s="115" t="s">
        <v>69</v>
      </c>
      <c r="T24" s="115"/>
      <c r="U24" s="116"/>
      <c r="V24" s="116">
        <v>25</v>
      </c>
      <c r="W24" s="116">
        <v>24</v>
      </c>
      <c r="X24" s="116">
        <v>20</v>
      </c>
      <c r="Y24" s="112">
        <v>19</v>
      </c>
      <c r="Z24" s="112">
        <v>23</v>
      </c>
      <c r="AB24" s="117">
        <f t="shared" si="2"/>
        <v>2.312487432133521E-3</v>
      </c>
    </row>
    <row r="25" spans="1:28" x14ac:dyDescent="0.25">
      <c r="S25" s="115" t="s">
        <v>70</v>
      </c>
      <c r="T25" s="115"/>
      <c r="U25" s="116"/>
      <c r="V25" s="116">
        <v>160</v>
      </c>
      <c r="W25" s="116">
        <v>154</v>
      </c>
      <c r="X25" s="116">
        <v>168</v>
      </c>
      <c r="Y25" s="112">
        <v>156</v>
      </c>
      <c r="Z25" s="112">
        <v>170</v>
      </c>
      <c r="AB25" s="117">
        <f t="shared" si="2"/>
        <v>1.7092298411421677E-2</v>
      </c>
    </row>
    <row r="26" spans="1:28" x14ac:dyDescent="0.25">
      <c r="S26" s="115" t="s">
        <v>71</v>
      </c>
      <c r="T26" s="115"/>
      <c r="U26" s="116"/>
      <c r="V26" s="116">
        <v>159</v>
      </c>
      <c r="W26" s="116">
        <v>130</v>
      </c>
      <c r="X26" s="116">
        <v>144</v>
      </c>
      <c r="Y26" s="112">
        <v>136</v>
      </c>
      <c r="Z26" s="112">
        <v>129</v>
      </c>
      <c r="AB26" s="117">
        <f t="shared" si="2"/>
        <v>1.2970038206314096E-2</v>
      </c>
    </row>
    <row r="27" spans="1:28" x14ac:dyDescent="0.25">
      <c r="S27" s="115" t="s">
        <v>72</v>
      </c>
      <c r="T27" s="115"/>
      <c r="U27" s="116"/>
      <c r="V27" s="116">
        <v>214</v>
      </c>
      <c r="W27" s="116">
        <v>242</v>
      </c>
      <c r="X27" s="116">
        <v>214</v>
      </c>
      <c r="Y27" s="112">
        <v>242</v>
      </c>
      <c r="Z27" s="112">
        <v>263</v>
      </c>
      <c r="AB27" s="117">
        <f t="shared" si="2"/>
        <v>2.6442791071787652E-2</v>
      </c>
    </row>
    <row r="28" spans="1:28" x14ac:dyDescent="0.25">
      <c r="S28" s="115" t="s">
        <v>73</v>
      </c>
      <c r="T28" s="115"/>
      <c r="U28" s="116"/>
      <c r="V28" s="116">
        <v>547</v>
      </c>
      <c r="W28" s="116">
        <v>571</v>
      </c>
      <c r="X28" s="116">
        <v>578</v>
      </c>
      <c r="Y28" s="112">
        <v>682</v>
      </c>
      <c r="Z28" s="112">
        <v>741</v>
      </c>
      <c r="AB28" s="117">
        <f t="shared" si="2"/>
        <v>7.4502312487432137E-2</v>
      </c>
    </row>
    <row r="29" spans="1:28" x14ac:dyDescent="0.25">
      <c r="S29" s="115" t="s">
        <v>74</v>
      </c>
      <c r="T29" s="115"/>
      <c r="U29" s="116"/>
      <c r="V29" s="116">
        <v>339</v>
      </c>
      <c r="W29" s="116">
        <v>353</v>
      </c>
      <c r="X29" s="116">
        <v>314</v>
      </c>
      <c r="Y29" s="112">
        <v>295</v>
      </c>
      <c r="Z29" s="112">
        <v>394</v>
      </c>
      <c r="AB29" s="117">
        <f t="shared" si="2"/>
        <v>3.9613915141765536E-2</v>
      </c>
    </row>
    <row r="30" spans="1:28" x14ac:dyDescent="0.25">
      <c r="S30" s="115" t="s">
        <v>75</v>
      </c>
      <c r="T30" s="115"/>
      <c r="U30" s="116"/>
      <c r="V30" s="116">
        <v>634</v>
      </c>
      <c r="W30" s="116">
        <v>620</v>
      </c>
      <c r="X30" s="116">
        <v>625</v>
      </c>
      <c r="Y30" s="112">
        <v>591</v>
      </c>
      <c r="Z30" s="112">
        <v>693</v>
      </c>
      <c r="AB30" s="117">
        <f t="shared" si="2"/>
        <v>6.9676251759501304E-2</v>
      </c>
    </row>
    <row r="31" spans="1:28" x14ac:dyDescent="0.25">
      <c r="S31" s="115" t="s">
        <v>76</v>
      </c>
      <c r="T31" s="115"/>
      <c r="U31" s="116"/>
      <c r="V31" s="116">
        <v>921</v>
      </c>
      <c r="W31" s="116">
        <v>900</v>
      </c>
      <c r="X31" s="116">
        <v>997</v>
      </c>
      <c r="Y31" s="112">
        <v>1039</v>
      </c>
      <c r="Z31" s="112">
        <v>1113</v>
      </c>
      <c r="AB31" s="117">
        <f t="shared" si="2"/>
        <v>0.11190428312889604</v>
      </c>
    </row>
    <row r="32" spans="1:28" ht="15.75" customHeight="1" x14ac:dyDescent="0.25">
      <c r="A32" s="61" t="str">
        <f>"Distribution of jobs per industry "&amp;"("&amp;Z2&amp;") *"</f>
        <v>Distribution of jobs per industry (2021-22)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77</v>
      </c>
      <c r="T32" s="115"/>
      <c r="U32" s="116"/>
      <c r="V32" s="116">
        <v>60</v>
      </c>
      <c r="W32" s="116">
        <v>67</v>
      </c>
      <c r="X32" s="116">
        <v>61</v>
      </c>
      <c r="Y32" s="112">
        <v>59</v>
      </c>
      <c r="Z32" s="112">
        <v>88</v>
      </c>
      <c r="AB32" s="117">
        <f t="shared" si="2"/>
        <v>8.8477780012065146E-3</v>
      </c>
    </row>
    <row r="33" spans="19:32" x14ac:dyDescent="0.25">
      <c r="S33" s="115" t="s">
        <v>78</v>
      </c>
      <c r="T33" s="115"/>
      <c r="U33" s="116"/>
      <c r="V33" s="116">
        <v>291</v>
      </c>
      <c r="W33" s="116">
        <v>266</v>
      </c>
      <c r="X33" s="116">
        <v>282</v>
      </c>
      <c r="Y33" s="112">
        <v>300</v>
      </c>
      <c r="Z33" s="112">
        <v>280</v>
      </c>
      <c r="AB33" s="117">
        <f t="shared" si="2"/>
        <v>2.8152020912929822E-2</v>
      </c>
    </row>
    <row r="34" spans="19:32" x14ac:dyDescent="0.25">
      <c r="S34" s="118" t="s">
        <v>53</v>
      </c>
      <c r="T34" s="118"/>
      <c r="U34" s="119"/>
      <c r="V34" s="119">
        <v>9370</v>
      </c>
      <c r="W34" s="119">
        <v>8826</v>
      </c>
      <c r="X34" s="119">
        <v>9173</v>
      </c>
      <c r="Y34" s="120">
        <v>9529</v>
      </c>
      <c r="Z34" s="120">
        <v>9946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5265</v>
      </c>
      <c r="W37" s="112">
        <v>4899</v>
      </c>
      <c r="X37" s="112">
        <v>5221</v>
      </c>
      <c r="Y37" s="112">
        <v>5209</v>
      </c>
      <c r="Z37" s="112">
        <v>5360</v>
      </c>
      <c r="AB37" s="132">
        <f>Z37/Z40*100</f>
        <v>81.212121212121218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1120</v>
      </c>
      <c r="W38" s="112">
        <v>1085</v>
      </c>
      <c r="X38" s="112">
        <v>1101</v>
      </c>
      <c r="Y38" s="112">
        <v>1203</v>
      </c>
      <c r="Z38" s="112">
        <v>1240</v>
      </c>
      <c r="AB38" s="132">
        <f>Z38/Z40*100</f>
        <v>18.787878787878785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6385</v>
      </c>
      <c r="W40" s="112">
        <v>5984</v>
      </c>
      <c r="X40" s="112">
        <v>6322</v>
      </c>
      <c r="Y40" s="112">
        <v>6412</v>
      </c>
      <c r="Z40" s="112">
        <v>6600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23</v>
      </c>
      <c r="W44" s="112">
        <v>12</v>
      </c>
      <c r="X44" s="112">
        <v>14</v>
      </c>
      <c r="Y44" s="112">
        <v>26</v>
      </c>
      <c r="Z44" s="112">
        <v>19</v>
      </c>
    </row>
    <row r="45" spans="19:32" x14ac:dyDescent="0.25">
      <c r="S45" s="115" t="s">
        <v>37</v>
      </c>
      <c r="T45" s="115"/>
      <c r="U45" s="112"/>
      <c r="V45" s="112">
        <v>126</v>
      </c>
      <c r="W45" s="112">
        <v>91</v>
      </c>
      <c r="X45" s="112">
        <v>140</v>
      </c>
      <c r="Y45" s="112">
        <v>176</v>
      </c>
      <c r="Z45" s="112">
        <v>178</v>
      </c>
    </row>
    <row r="46" spans="19:32" x14ac:dyDescent="0.25">
      <c r="S46" s="115" t="s">
        <v>38</v>
      </c>
      <c r="T46" s="115"/>
      <c r="U46" s="112"/>
      <c r="V46" s="112">
        <v>335</v>
      </c>
      <c r="W46" s="112">
        <v>319</v>
      </c>
      <c r="X46" s="112">
        <v>325</v>
      </c>
      <c r="Y46" s="112">
        <v>295</v>
      </c>
      <c r="Z46" s="112">
        <v>344</v>
      </c>
    </row>
    <row r="47" spans="19:32" x14ac:dyDescent="0.25">
      <c r="S47" s="115" t="s">
        <v>39</v>
      </c>
      <c r="T47" s="115"/>
      <c r="U47" s="112"/>
      <c r="V47" s="112">
        <v>518</v>
      </c>
      <c r="W47" s="112">
        <v>498</v>
      </c>
      <c r="X47" s="112">
        <v>416</v>
      </c>
      <c r="Y47" s="112">
        <v>391</v>
      </c>
      <c r="Z47" s="112">
        <v>394</v>
      </c>
    </row>
    <row r="48" spans="19:32" x14ac:dyDescent="0.25">
      <c r="S48" s="115" t="s">
        <v>40</v>
      </c>
      <c r="T48" s="115"/>
      <c r="U48" s="112"/>
      <c r="V48" s="112">
        <v>526</v>
      </c>
      <c r="W48" s="112">
        <v>526</v>
      </c>
      <c r="X48" s="112">
        <v>567</v>
      </c>
      <c r="Y48" s="112">
        <v>577</v>
      </c>
      <c r="Z48" s="112">
        <v>587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433</v>
      </c>
      <c r="W49" s="112">
        <v>411</v>
      </c>
      <c r="X49" s="112">
        <v>418</v>
      </c>
      <c r="Y49" s="112">
        <v>428</v>
      </c>
      <c r="Z49" s="112">
        <v>475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Loxton Waikerie (2021-22)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354</v>
      </c>
      <c r="W50" s="112">
        <v>320</v>
      </c>
      <c r="X50" s="112">
        <v>372</v>
      </c>
      <c r="Y50" s="112">
        <v>401</v>
      </c>
      <c r="Z50" s="112">
        <v>431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403</v>
      </c>
      <c r="W51" s="112">
        <v>346</v>
      </c>
      <c r="X51" s="112">
        <v>338</v>
      </c>
      <c r="Y51" s="112">
        <v>376</v>
      </c>
      <c r="Z51" s="112">
        <v>346</v>
      </c>
    </row>
    <row r="52" spans="1:26" ht="15" customHeight="1" x14ac:dyDescent="0.25">
      <c r="S52" s="115" t="s">
        <v>44</v>
      </c>
      <c r="T52" s="115"/>
      <c r="U52" s="112"/>
      <c r="V52" s="112">
        <v>461</v>
      </c>
      <c r="W52" s="112">
        <v>431</v>
      </c>
      <c r="X52" s="112">
        <v>434</v>
      </c>
      <c r="Y52" s="112">
        <v>437</v>
      </c>
      <c r="Z52" s="112">
        <v>420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444</v>
      </c>
      <c r="W53" s="112">
        <v>406</v>
      </c>
      <c r="X53" s="112">
        <v>434</v>
      </c>
      <c r="Y53" s="112">
        <v>470</v>
      </c>
      <c r="Z53" s="112">
        <v>472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480</v>
      </c>
      <c r="W54" s="112">
        <v>444</v>
      </c>
      <c r="X54" s="112">
        <v>495</v>
      </c>
      <c r="Y54" s="112">
        <v>452</v>
      </c>
      <c r="Z54" s="112">
        <v>451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409</v>
      </c>
      <c r="W55" s="112">
        <v>384</v>
      </c>
      <c r="X55" s="112">
        <v>403</v>
      </c>
      <c r="Y55" s="112">
        <v>434</v>
      </c>
      <c r="Z55" s="112">
        <v>446</v>
      </c>
    </row>
    <row r="56" spans="1:26" ht="15" customHeight="1" x14ac:dyDescent="0.25">
      <c r="S56" s="115" t="s">
        <v>48</v>
      </c>
      <c r="T56" s="115"/>
      <c r="U56" s="112"/>
      <c r="V56" s="112">
        <v>233</v>
      </c>
      <c r="W56" s="112">
        <v>198</v>
      </c>
      <c r="X56" s="112">
        <v>234</v>
      </c>
      <c r="Y56" s="112">
        <v>260</v>
      </c>
      <c r="Z56" s="112">
        <v>296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121</v>
      </c>
      <c r="W57" s="112">
        <v>103</v>
      </c>
      <c r="X57" s="112">
        <v>137</v>
      </c>
      <c r="Y57" s="112">
        <v>132</v>
      </c>
      <c r="Z57" s="112">
        <v>119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43</v>
      </c>
      <c r="W58" s="112">
        <v>42</v>
      </c>
      <c r="X58" s="112">
        <v>43</v>
      </c>
      <c r="Y58" s="112">
        <v>57</v>
      </c>
      <c r="Z58" s="112">
        <v>76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23</v>
      </c>
      <c r="W59" s="112">
        <v>24</v>
      </c>
      <c r="X59" s="112">
        <v>24</v>
      </c>
      <c r="Y59" s="112">
        <v>24</v>
      </c>
      <c r="Z59" s="112">
        <v>23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9</v>
      </c>
      <c r="W60" s="112">
        <v>8</v>
      </c>
      <c r="X60" s="112">
        <v>19</v>
      </c>
      <c r="Y60" s="112">
        <v>13</v>
      </c>
      <c r="Z60" s="112">
        <v>11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4935</v>
      </c>
      <c r="W61" s="112">
        <v>4558</v>
      </c>
      <c r="X61" s="112">
        <v>4815</v>
      </c>
      <c r="Y61" s="112">
        <v>4949</v>
      </c>
      <c r="Z61" s="112">
        <v>5091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19</v>
      </c>
      <c r="W63" s="112">
        <v>14</v>
      </c>
      <c r="X63" s="112">
        <v>11</v>
      </c>
      <c r="Y63" s="112">
        <v>35</v>
      </c>
      <c r="Z63" s="112">
        <v>38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141</v>
      </c>
      <c r="W64" s="112">
        <v>109</v>
      </c>
      <c r="X64" s="112">
        <v>86</v>
      </c>
      <c r="Y64" s="112">
        <v>156</v>
      </c>
      <c r="Z64" s="112">
        <v>175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Loxton Waikerie (2021-22)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303</v>
      </c>
      <c r="W65" s="112">
        <v>344</v>
      </c>
      <c r="X65" s="112">
        <v>287</v>
      </c>
      <c r="Y65" s="112">
        <v>326</v>
      </c>
      <c r="Z65" s="112">
        <v>334</v>
      </c>
    </row>
    <row r="66" spans="1:26" x14ac:dyDescent="0.25">
      <c r="S66" s="115" t="s">
        <v>39</v>
      </c>
      <c r="T66" s="115"/>
      <c r="U66" s="112"/>
      <c r="V66" s="112">
        <v>459</v>
      </c>
      <c r="W66" s="112">
        <v>423</v>
      </c>
      <c r="X66" s="112">
        <v>394</v>
      </c>
      <c r="Y66" s="112">
        <v>379</v>
      </c>
      <c r="Z66" s="112">
        <v>350</v>
      </c>
    </row>
    <row r="67" spans="1:26" x14ac:dyDescent="0.25">
      <c r="S67" s="115" t="s">
        <v>40</v>
      </c>
      <c r="T67" s="115"/>
      <c r="U67" s="112"/>
      <c r="V67" s="112">
        <v>423</v>
      </c>
      <c r="W67" s="112">
        <v>430</v>
      </c>
      <c r="X67" s="112">
        <v>466</v>
      </c>
      <c r="Y67" s="112">
        <v>471</v>
      </c>
      <c r="Z67" s="112">
        <v>502</v>
      </c>
    </row>
    <row r="68" spans="1:26" x14ac:dyDescent="0.25">
      <c r="S68" s="115" t="s">
        <v>41</v>
      </c>
      <c r="T68" s="115"/>
      <c r="U68" s="112"/>
      <c r="V68" s="112">
        <v>360</v>
      </c>
      <c r="W68" s="112">
        <v>351</v>
      </c>
      <c r="X68" s="112">
        <v>402</v>
      </c>
      <c r="Y68" s="112">
        <v>458</v>
      </c>
      <c r="Z68" s="112">
        <v>518</v>
      </c>
    </row>
    <row r="69" spans="1:26" x14ac:dyDescent="0.25">
      <c r="S69" s="115" t="s">
        <v>42</v>
      </c>
      <c r="T69" s="115"/>
      <c r="U69" s="112"/>
      <c r="V69" s="112">
        <v>318</v>
      </c>
      <c r="W69" s="112">
        <v>330</v>
      </c>
      <c r="X69" s="112">
        <v>315</v>
      </c>
      <c r="Y69" s="112">
        <v>339</v>
      </c>
      <c r="Z69" s="112">
        <v>387</v>
      </c>
    </row>
    <row r="70" spans="1:26" x14ac:dyDescent="0.25">
      <c r="S70" s="115" t="s">
        <v>43</v>
      </c>
      <c r="T70" s="115"/>
      <c r="U70" s="112"/>
      <c r="V70" s="112">
        <v>372</v>
      </c>
      <c r="W70" s="112">
        <v>398</v>
      </c>
      <c r="X70" s="112">
        <v>392</v>
      </c>
      <c r="Y70" s="112">
        <v>365</v>
      </c>
      <c r="Z70" s="112">
        <v>383</v>
      </c>
    </row>
    <row r="71" spans="1:26" x14ac:dyDescent="0.25">
      <c r="S71" s="115" t="s">
        <v>44</v>
      </c>
      <c r="T71" s="115"/>
      <c r="U71" s="112"/>
      <c r="V71" s="112">
        <v>476</v>
      </c>
      <c r="W71" s="112">
        <v>428</v>
      </c>
      <c r="X71" s="112">
        <v>413</v>
      </c>
      <c r="Y71" s="112">
        <v>444</v>
      </c>
      <c r="Z71" s="112">
        <v>439</v>
      </c>
    </row>
    <row r="72" spans="1:26" x14ac:dyDescent="0.25">
      <c r="S72" s="115" t="s">
        <v>45</v>
      </c>
      <c r="T72" s="115"/>
      <c r="U72" s="112"/>
      <c r="V72" s="112">
        <v>492</v>
      </c>
      <c r="W72" s="112">
        <v>442</v>
      </c>
      <c r="X72" s="112">
        <v>493</v>
      </c>
      <c r="Y72" s="112">
        <v>459</v>
      </c>
      <c r="Z72" s="112">
        <v>485</v>
      </c>
    </row>
    <row r="73" spans="1:26" x14ac:dyDescent="0.25">
      <c r="S73" s="115" t="s">
        <v>46</v>
      </c>
      <c r="T73" s="115"/>
      <c r="U73" s="112"/>
      <c r="V73" s="112">
        <v>464</v>
      </c>
      <c r="W73" s="112">
        <v>421</v>
      </c>
      <c r="X73" s="112">
        <v>417</v>
      </c>
      <c r="Y73" s="112">
        <v>419</v>
      </c>
      <c r="Z73" s="112">
        <v>438</v>
      </c>
    </row>
    <row r="74" spans="1:26" x14ac:dyDescent="0.25">
      <c r="S74" s="115" t="s">
        <v>47</v>
      </c>
      <c r="T74" s="115"/>
      <c r="U74" s="112"/>
      <c r="V74" s="112">
        <v>311</v>
      </c>
      <c r="W74" s="112">
        <v>320</v>
      </c>
      <c r="X74" s="112">
        <v>359</v>
      </c>
      <c r="Y74" s="112">
        <v>361</v>
      </c>
      <c r="Z74" s="112">
        <v>428</v>
      </c>
    </row>
    <row r="75" spans="1:26" x14ac:dyDescent="0.25">
      <c r="S75" s="115" t="s">
        <v>48</v>
      </c>
      <c r="T75" s="115"/>
      <c r="U75" s="112"/>
      <c r="V75" s="112">
        <v>183</v>
      </c>
      <c r="W75" s="112">
        <v>145</v>
      </c>
      <c r="X75" s="112">
        <v>182</v>
      </c>
      <c r="Y75" s="112">
        <v>205</v>
      </c>
      <c r="Z75" s="112">
        <v>199</v>
      </c>
    </row>
    <row r="76" spans="1:26" x14ac:dyDescent="0.25">
      <c r="S76" s="115" t="s">
        <v>49</v>
      </c>
      <c r="T76" s="115"/>
      <c r="U76" s="112"/>
      <c r="V76" s="112">
        <v>65</v>
      </c>
      <c r="W76" s="112">
        <v>60</v>
      </c>
      <c r="X76" s="112">
        <v>77</v>
      </c>
      <c r="Y76" s="112">
        <v>95</v>
      </c>
      <c r="Z76" s="112">
        <v>106</v>
      </c>
    </row>
    <row r="77" spans="1:26" x14ac:dyDescent="0.25">
      <c r="S77" s="115" t="s">
        <v>50</v>
      </c>
      <c r="T77" s="115"/>
      <c r="U77" s="112"/>
      <c r="V77" s="112">
        <v>28</v>
      </c>
      <c r="W77" s="112">
        <v>27</v>
      </c>
      <c r="X77" s="112">
        <v>29</v>
      </c>
      <c r="Y77" s="112">
        <v>28</v>
      </c>
      <c r="Z77" s="112">
        <v>43</v>
      </c>
    </row>
    <row r="78" spans="1:26" x14ac:dyDescent="0.25">
      <c r="S78" s="115" t="s">
        <v>51</v>
      </c>
      <c r="T78" s="115"/>
      <c r="U78" s="112"/>
      <c r="V78" s="112">
        <v>18</v>
      </c>
      <c r="W78" s="112">
        <v>24</v>
      </c>
      <c r="X78" s="112">
        <v>26</v>
      </c>
      <c r="Y78" s="112">
        <v>26</v>
      </c>
      <c r="Z78" s="112">
        <v>21</v>
      </c>
    </row>
    <row r="79" spans="1:26" x14ac:dyDescent="0.25">
      <c r="S79" s="115" t="s">
        <v>52</v>
      </c>
      <c r="T79" s="115"/>
      <c r="U79" s="112"/>
      <c r="V79" s="112">
        <v>7</v>
      </c>
      <c r="W79" s="112">
        <v>8</v>
      </c>
      <c r="X79" s="112">
        <v>5</v>
      </c>
      <c r="Y79" s="112">
        <v>9</v>
      </c>
      <c r="Z79" s="112">
        <v>17</v>
      </c>
    </row>
    <row r="80" spans="1:26" x14ac:dyDescent="0.25">
      <c r="S80" s="118" t="s">
        <v>53</v>
      </c>
      <c r="T80" s="118"/>
      <c r="U80" s="112"/>
      <c r="V80" s="112">
        <v>4429</v>
      </c>
      <c r="W80" s="112">
        <v>4271</v>
      </c>
      <c r="X80" s="112">
        <v>4358</v>
      </c>
      <c r="Y80" s="112">
        <v>4575</v>
      </c>
      <c r="Z80" s="112">
        <v>4853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Loxton Waikerie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302</v>
      </c>
      <c r="W83" s="112">
        <v>279</v>
      </c>
      <c r="X83" s="112">
        <v>298</v>
      </c>
      <c r="Y83" s="112">
        <v>296</v>
      </c>
      <c r="Z83" s="112">
        <v>304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190</v>
      </c>
      <c r="G84" s="140"/>
      <c r="H84" s="48"/>
      <c r="I84" s="48"/>
      <c r="J84" s="48"/>
      <c r="K84" s="48"/>
      <c r="L84" s="140" t="s">
        <v>0</v>
      </c>
      <c r="M84" s="140"/>
      <c r="N84" s="140" t="s">
        <v>190</v>
      </c>
      <c r="O84" s="140"/>
      <c r="S84" s="115" t="s">
        <v>57</v>
      </c>
      <c r="T84" s="115"/>
      <c r="U84" s="112"/>
      <c r="V84" s="112">
        <v>195</v>
      </c>
      <c r="W84" s="112">
        <v>190</v>
      </c>
      <c r="X84" s="112">
        <v>186</v>
      </c>
      <c r="Y84" s="112">
        <v>194</v>
      </c>
      <c r="Z84" s="112">
        <v>192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2017-18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2017-18</v>
      </c>
      <c r="O85" s="140"/>
      <c r="S85" s="115" t="s">
        <v>185</v>
      </c>
      <c r="T85" s="115"/>
      <c r="U85" s="112"/>
      <c r="V85" s="112">
        <v>468</v>
      </c>
      <c r="W85" s="112">
        <v>482</v>
      </c>
      <c r="X85" s="112">
        <v>499</v>
      </c>
      <c r="Y85" s="112">
        <v>494</v>
      </c>
      <c r="Z85" s="112">
        <v>507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9,948</v>
      </c>
      <c r="D86" s="94">
        <f t="shared" ref="D86:D91" si="4">AD4</f>
        <v>4.3971035785496992E-2</v>
      </c>
      <c r="E86" s="95">
        <f t="shared" ref="E86:E91" si="5">AD4</f>
        <v>4.3971035785496992E-2</v>
      </c>
      <c r="F86" s="94">
        <f t="shared" ref="F86:F91" si="6">AF4</f>
        <v>6.1799551713096479E-2</v>
      </c>
      <c r="G86" s="95">
        <f t="shared" ref="G86:G91" si="7">AF4</f>
        <v>6.1799551713096479E-2</v>
      </c>
      <c r="H86" s="97"/>
      <c r="I86" s="97"/>
      <c r="J86" s="139" t="str">
        <f>'State data for spotlight'!J4</f>
        <v>1,514,413</v>
      </c>
      <c r="K86" s="139"/>
      <c r="L86" s="94">
        <f>'State data for spotlight'!L4</f>
        <v>9.9608707048718825E-2</v>
      </c>
      <c r="M86" s="95">
        <f>'State data for spotlight'!L4</f>
        <v>9.9608707048718825E-2</v>
      </c>
      <c r="N86" s="94">
        <f>'State data for spotlight'!N4</f>
        <v>0.18326365128713196</v>
      </c>
      <c r="O86" s="95">
        <f>'State data for spotlight'!N4</f>
        <v>0.18326365128713196</v>
      </c>
      <c r="S86" s="115" t="s">
        <v>186</v>
      </c>
      <c r="T86" s="115"/>
      <c r="U86" s="112"/>
      <c r="V86" s="112">
        <v>136</v>
      </c>
      <c r="W86" s="112">
        <v>134</v>
      </c>
      <c r="X86" s="112">
        <v>136</v>
      </c>
      <c r="Y86" s="112">
        <v>127</v>
      </c>
      <c r="Z86" s="112">
        <v>137</v>
      </c>
    </row>
    <row r="87" spans="1:30" ht="15" customHeight="1" x14ac:dyDescent="0.25">
      <c r="A87" s="96" t="s">
        <v>4</v>
      </c>
      <c r="B87" s="49"/>
      <c r="C87" s="97" t="str">
        <f t="shared" si="3"/>
        <v>5,092</v>
      </c>
      <c r="D87" s="94">
        <f t="shared" si="4"/>
        <v>2.8894726207314703E-2</v>
      </c>
      <c r="E87" s="95">
        <f t="shared" si="5"/>
        <v>2.8894726207314703E-2</v>
      </c>
      <c r="F87" s="94">
        <f t="shared" si="6"/>
        <v>3.1395584362973405E-2</v>
      </c>
      <c r="G87" s="95">
        <f t="shared" si="7"/>
        <v>3.1395584362973405E-2</v>
      </c>
      <c r="H87" s="97"/>
      <c r="I87" s="97"/>
      <c r="J87" s="139" t="str">
        <f>'State data for spotlight'!J5</f>
        <v>761,173</v>
      </c>
      <c r="K87" s="139"/>
      <c r="L87" s="94">
        <f>'State data for spotlight'!L5</f>
        <v>8.820771036521724E-2</v>
      </c>
      <c r="M87" s="95">
        <f>'State data for spotlight'!L5</f>
        <v>8.820771036521724E-2</v>
      </c>
      <c r="N87" s="94">
        <f>'State data for spotlight'!N5</f>
        <v>0.15461673464868042</v>
      </c>
      <c r="O87" s="95">
        <f>'State data for spotlight'!N5</f>
        <v>0.15461673464868042</v>
      </c>
      <c r="S87" s="115" t="s">
        <v>187</v>
      </c>
      <c r="T87" s="115"/>
      <c r="U87" s="112"/>
      <c r="V87" s="112">
        <v>79</v>
      </c>
      <c r="W87" s="112">
        <v>77</v>
      </c>
      <c r="X87" s="112">
        <v>88</v>
      </c>
      <c r="Y87" s="112">
        <v>81</v>
      </c>
      <c r="Z87" s="112">
        <v>70</v>
      </c>
    </row>
    <row r="88" spans="1:30" ht="15" customHeight="1" x14ac:dyDescent="0.25">
      <c r="A88" s="96" t="s">
        <v>5</v>
      </c>
      <c r="B88" s="49"/>
      <c r="C88" s="97" t="str">
        <f t="shared" si="3"/>
        <v>4,852</v>
      </c>
      <c r="D88" s="94">
        <f t="shared" si="4"/>
        <v>6.0546448087431592E-2</v>
      </c>
      <c r="E88" s="95">
        <f t="shared" si="5"/>
        <v>6.0546448087431592E-2</v>
      </c>
      <c r="F88" s="94">
        <f t="shared" si="6"/>
        <v>9.4271538114569342E-2</v>
      </c>
      <c r="G88" s="95">
        <f t="shared" si="7"/>
        <v>9.4271538114569342E-2</v>
      </c>
      <c r="H88" s="97"/>
      <c r="I88" s="97"/>
      <c r="J88" s="139" t="str">
        <f>'State data for spotlight'!J6</f>
        <v>752,279</v>
      </c>
      <c r="K88" s="139"/>
      <c r="L88" s="94">
        <f>'State data for spotlight'!L6</f>
        <v>0.11150035312508311</v>
      </c>
      <c r="M88" s="95">
        <f>'State data for spotlight'!L6</f>
        <v>0.11150035312508311</v>
      </c>
      <c r="N88" s="94">
        <f>'State data for spotlight'!N6</f>
        <v>0.212174288554841</v>
      </c>
      <c r="O88" s="95">
        <f>'State data for spotlight'!N6</f>
        <v>0.212174288554841</v>
      </c>
      <c r="S88" s="115" t="s">
        <v>188</v>
      </c>
      <c r="T88" s="115"/>
      <c r="U88" s="112"/>
      <c r="V88" s="112">
        <v>130</v>
      </c>
      <c r="W88" s="112">
        <v>117</v>
      </c>
      <c r="X88" s="112">
        <v>115</v>
      </c>
      <c r="Y88" s="112">
        <v>135</v>
      </c>
      <c r="Z88" s="112">
        <v>130</v>
      </c>
    </row>
    <row r="89" spans="1:30" ht="15" customHeight="1" x14ac:dyDescent="0.25">
      <c r="A89" s="49" t="s">
        <v>6</v>
      </c>
      <c r="B89" s="49"/>
      <c r="C89" s="97" t="str">
        <f t="shared" si="3"/>
        <v>6,603</v>
      </c>
      <c r="D89" s="94">
        <f t="shared" si="4"/>
        <v>2.9787897691827769E-2</v>
      </c>
      <c r="E89" s="95">
        <f t="shared" si="5"/>
        <v>2.9787897691827769E-2</v>
      </c>
      <c r="F89" s="94">
        <f t="shared" si="6"/>
        <v>3.4466551778160825E-2</v>
      </c>
      <c r="G89" s="95">
        <f t="shared" si="7"/>
        <v>3.4466551778160825E-2</v>
      </c>
      <c r="H89" s="97"/>
      <c r="I89" s="97"/>
      <c r="J89" s="139" t="str">
        <f>'State data for spotlight'!J7</f>
        <v>1,001,542</v>
      </c>
      <c r="K89" s="139"/>
      <c r="L89" s="94">
        <f>'State data for spotlight'!L7</f>
        <v>4.4621130813623067E-2</v>
      </c>
      <c r="M89" s="95">
        <f>'State data for spotlight'!L7</f>
        <v>4.4621130813623067E-2</v>
      </c>
      <c r="N89" s="94">
        <f>'State data for spotlight'!N7</f>
        <v>9.6689701842120446E-2</v>
      </c>
      <c r="O89" s="95">
        <f>'State data for spotlight'!N7</f>
        <v>9.6689701842120446E-2</v>
      </c>
      <c r="S89" s="115" t="s">
        <v>189</v>
      </c>
      <c r="T89" s="115"/>
      <c r="U89" s="112"/>
      <c r="V89" s="112">
        <v>366</v>
      </c>
      <c r="W89" s="112">
        <v>353</v>
      </c>
      <c r="X89" s="112">
        <v>391</v>
      </c>
      <c r="Y89" s="112">
        <v>397</v>
      </c>
      <c r="Z89" s="112">
        <v>396</v>
      </c>
    </row>
    <row r="90" spans="1:30" ht="15" customHeight="1" x14ac:dyDescent="0.25">
      <c r="A90" s="49" t="s">
        <v>96</v>
      </c>
      <c r="B90" s="49"/>
      <c r="C90" s="97" t="str">
        <f t="shared" si="3"/>
        <v>$38,686</v>
      </c>
      <c r="D90" s="94">
        <f t="shared" si="4"/>
        <v>5.4401744344507952E-2</v>
      </c>
      <c r="E90" s="95">
        <f t="shared" si="5"/>
        <v>5.4401744344507952E-2</v>
      </c>
      <c r="F90" s="94">
        <f t="shared" si="6"/>
        <v>0.17109644608585084</v>
      </c>
      <c r="G90" s="95">
        <f t="shared" si="7"/>
        <v>0.17109644608585084</v>
      </c>
      <c r="H90" s="97"/>
      <c r="I90" s="97"/>
      <c r="J90" s="97"/>
      <c r="K90" s="97" t="str">
        <f>'State data for spotlight'!J8</f>
        <v>$45,481</v>
      </c>
      <c r="L90" s="94">
        <f>'State data for spotlight'!L8</f>
        <v>-7.6896036558571357E-4</v>
      </c>
      <c r="M90" s="95">
        <f>'State data for spotlight'!L8</f>
        <v>-7.6896036558571357E-4</v>
      </c>
      <c r="N90" s="94">
        <f>'State data for spotlight'!N8</f>
        <v>6.4433558502420718E-2</v>
      </c>
      <c r="O90" s="95">
        <f>'State data for spotlight'!N8</f>
        <v>6.4433558502420718E-2</v>
      </c>
      <c r="S90" s="115" t="s">
        <v>58</v>
      </c>
      <c r="T90" s="115"/>
      <c r="U90" s="112"/>
      <c r="V90" s="112">
        <v>787</v>
      </c>
      <c r="W90" s="112">
        <v>778</v>
      </c>
      <c r="X90" s="112">
        <v>798</v>
      </c>
      <c r="Y90" s="112">
        <v>817</v>
      </c>
      <c r="Z90" s="112">
        <v>855</v>
      </c>
    </row>
    <row r="91" spans="1:30" ht="15" customHeight="1" x14ac:dyDescent="0.25">
      <c r="A91" s="49" t="s">
        <v>7</v>
      </c>
      <c r="B91" s="49"/>
      <c r="C91" s="97" t="str">
        <f t="shared" si="3"/>
        <v>$328.4 mil</v>
      </c>
      <c r="D91" s="94">
        <f t="shared" si="4"/>
        <v>3.3645709231522325E-2</v>
      </c>
      <c r="E91" s="95">
        <f t="shared" si="5"/>
        <v>3.3645709231522325E-2</v>
      </c>
      <c r="F91" s="94">
        <f t="shared" si="6"/>
        <v>0.1684405310669117</v>
      </c>
      <c r="G91" s="95">
        <f t="shared" si="7"/>
        <v>0.1684405310669117</v>
      </c>
      <c r="H91" s="97"/>
      <c r="I91" s="97"/>
      <c r="J91" s="97"/>
      <c r="K91" s="97" t="str">
        <f>'State data for spotlight'!J9</f>
        <v>$63.1 bil</v>
      </c>
      <c r="L91" s="94">
        <f>'State data for spotlight'!L9</f>
        <v>8.5795971195826271E-2</v>
      </c>
      <c r="M91" s="95">
        <f>'State data for spotlight'!L9</f>
        <v>8.5795971195826271E-2</v>
      </c>
      <c r="N91" s="94">
        <f>'State data for spotlight'!N9</f>
        <v>0.25141602644572436</v>
      </c>
      <c r="O91" s="95">
        <f>'State data for spotlight'!N9</f>
        <v>0.25141602644572436</v>
      </c>
      <c r="S91" s="118" t="s">
        <v>53</v>
      </c>
      <c r="T91" s="118"/>
      <c r="U91" s="112"/>
      <c r="V91" s="112">
        <v>3421</v>
      </c>
      <c r="W91" s="112">
        <v>3151</v>
      </c>
      <c r="X91" s="112">
        <v>3392</v>
      </c>
      <c r="Y91" s="112">
        <v>3419</v>
      </c>
      <c r="Z91" s="112">
        <v>3525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191</v>
      </c>
      <c r="S93" s="115" t="s">
        <v>56</v>
      </c>
      <c r="T93" s="115"/>
      <c r="U93" s="112"/>
      <c r="V93" s="112">
        <v>169</v>
      </c>
      <c r="W93" s="112">
        <v>178</v>
      </c>
      <c r="X93" s="112">
        <v>198</v>
      </c>
      <c r="Y93" s="112">
        <v>195</v>
      </c>
      <c r="Z93" s="112">
        <v>199</v>
      </c>
    </row>
    <row r="94" spans="1:30" ht="15" customHeight="1" x14ac:dyDescent="0.25">
      <c r="A94" s="135" t="s">
        <v>192</v>
      </c>
      <c r="S94" s="115" t="s">
        <v>57</v>
      </c>
      <c r="T94" s="115"/>
      <c r="U94" s="112"/>
      <c r="V94" s="112">
        <v>459</v>
      </c>
      <c r="W94" s="112">
        <v>443</v>
      </c>
      <c r="X94" s="112">
        <v>454</v>
      </c>
      <c r="Y94" s="112">
        <v>472</v>
      </c>
      <c r="Z94" s="112">
        <v>489</v>
      </c>
    </row>
    <row r="95" spans="1:30" ht="15" customHeight="1" x14ac:dyDescent="0.25">
      <c r="A95" s="136" t="s">
        <v>266</v>
      </c>
      <c r="S95" s="115" t="s">
        <v>185</v>
      </c>
      <c r="T95" s="115"/>
      <c r="U95" s="112"/>
      <c r="V95" s="112">
        <v>78</v>
      </c>
      <c r="W95" s="112">
        <v>94</v>
      </c>
      <c r="X95" s="112">
        <v>82</v>
      </c>
      <c r="Y95" s="112">
        <v>108</v>
      </c>
      <c r="Z95" s="112">
        <v>110</v>
      </c>
    </row>
    <row r="96" spans="1:30" ht="15" customHeight="1" x14ac:dyDescent="0.25">
      <c r="A96" s="134" t="s">
        <v>258</v>
      </c>
      <c r="S96" s="115" t="s">
        <v>186</v>
      </c>
      <c r="T96" s="115"/>
      <c r="U96" s="112"/>
      <c r="V96" s="112">
        <v>506</v>
      </c>
      <c r="W96" s="112">
        <v>506</v>
      </c>
      <c r="X96" s="112">
        <v>519</v>
      </c>
      <c r="Y96" s="112">
        <v>547</v>
      </c>
      <c r="Z96" s="112">
        <v>551</v>
      </c>
    </row>
    <row r="97" spans="1:32" ht="15" customHeight="1" x14ac:dyDescent="0.25">
      <c r="A97" s="136" t="s">
        <v>269</v>
      </c>
      <c r="S97" s="115" t="s">
        <v>187</v>
      </c>
      <c r="T97" s="115"/>
      <c r="U97" s="112"/>
      <c r="V97" s="112">
        <v>394</v>
      </c>
      <c r="W97" s="112">
        <v>389</v>
      </c>
      <c r="X97" s="112">
        <v>386</v>
      </c>
      <c r="Y97" s="112">
        <v>391</v>
      </c>
      <c r="Z97" s="112">
        <v>406</v>
      </c>
    </row>
    <row r="98" spans="1:32" ht="15" customHeight="1" x14ac:dyDescent="0.25">
      <c r="A98" s="136" t="s">
        <v>275</v>
      </c>
      <c r="S98" s="115" t="s">
        <v>188</v>
      </c>
      <c r="T98" s="115"/>
      <c r="U98" s="112"/>
      <c r="V98" s="112">
        <v>291</v>
      </c>
      <c r="W98" s="112">
        <v>268</v>
      </c>
      <c r="X98" s="112">
        <v>272</v>
      </c>
      <c r="Y98" s="112">
        <v>278</v>
      </c>
      <c r="Z98" s="112">
        <v>281</v>
      </c>
    </row>
    <row r="99" spans="1:32" ht="15" customHeight="1" x14ac:dyDescent="0.25">
      <c r="S99" s="115" t="s">
        <v>189</v>
      </c>
      <c r="T99" s="115"/>
      <c r="U99" s="112"/>
      <c r="V99" s="112">
        <v>20</v>
      </c>
      <c r="W99" s="112">
        <v>29</v>
      </c>
      <c r="X99" s="112">
        <v>26</v>
      </c>
      <c r="Y99" s="112">
        <v>33</v>
      </c>
      <c r="Z99" s="112">
        <v>35</v>
      </c>
    </row>
    <row r="100" spans="1:32" ht="15" customHeight="1" x14ac:dyDescent="0.25">
      <c r="S100" s="115" t="s">
        <v>58</v>
      </c>
      <c r="T100" s="115"/>
      <c r="U100" s="112"/>
      <c r="V100" s="112">
        <v>403</v>
      </c>
      <c r="W100" s="112">
        <v>392</v>
      </c>
      <c r="X100" s="112">
        <v>395</v>
      </c>
      <c r="Y100" s="112">
        <v>403</v>
      </c>
      <c r="Z100" s="112">
        <v>424</v>
      </c>
    </row>
    <row r="101" spans="1:32" x14ac:dyDescent="0.25">
      <c r="A101" s="18"/>
      <c r="S101" s="118" t="s">
        <v>53</v>
      </c>
      <c r="T101" s="118"/>
      <c r="U101" s="112"/>
      <c r="V101" s="112">
        <v>2963</v>
      </c>
      <c r="W101" s="112">
        <v>2832</v>
      </c>
      <c r="X101" s="112">
        <v>2934</v>
      </c>
      <c r="Y101" s="112">
        <v>2990</v>
      </c>
      <c r="Z101" s="112">
        <v>3066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184</v>
      </c>
      <c r="W103" s="106" t="s">
        <v>193</v>
      </c>
      <c r="X103" s="106" t="s">
        <v>261</v>
      </c>
      <c r="Y103" s="106" t="s">
        <v>267</v>
      </c>
      <c r="Z103" s="106" t="s">
        <v>273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6394</v>
      </c>
      <c r="W104" s="112">
        <v>6205</v>
      </c>
      <c r="X104" s="112">
        <v>6664</v>
      </c>
      <c r="Y104" s="112">
        <v>6725</v>
      </c>
      <c r="Z104" s="112">
        <v>7177</v>
      </c>
      <c r="AB104" s="109" t="str">
        <f>TEXT(Z104,"###,###")</f>
        <v>7,177</v>
      </c>
      <c r="AD104" s="130">
        <f>Z104/($Z$4)*100</f>
        <v>72.145154804985921</v>
      </c>
      <c r="AF104" s="109"/>
    </row>
    <row r="105" spans="1:32" x14ac:dyDescent="0.25">
      <c r="S105" s="115" t="s">
        <v>17</v>
      </c>
      <c r="T105" s="115"/>
      <c r="U105" s="112"/>
      <c r="V105" s="112">
        <v>1469</v>
      </c>
      <c r="W105" s="112">
        <v>1400</v>
      </c>
      <c r="X105" s="112">
        <v>1391</v>
      </c>
      <c r="Y105" s="112">
        <v>1407</v>
      </c>
      <c r="Z105" s="112">
        <v>1432</v>
      </c>
      <c r="AB105" s="109" t="str">
        <f>TEXT(Z105,"###,###")</f>
        <v>1,432</v>
      </c>
      <c r="AD105" s="130">
        <f>Z105/($Z$4)*100</f>
        <v>14.394853236831523</v>
      </c>
      <c r="AF105" s="109"/>
    </row>
    <row r="106" spans="1:32" x14ac:dyDescent="0.25">
      <c r="S106" s="118" t="s">
        <v>53</v>
      </c>
      <c r="T106" s="118"/>
      <c r="U106" s="120"/>
      <c r="V106" s="120">
        <v>7863</v>
      </c>
      <c r="W106" s="120">
        <v>7605</v>
      </c>
      <c r="X106" s="120">
        <v>8055</v>
      </c>
      <c r="Y106" s="120">
        <v>8132</v>
      </c>
      <c r="Z106" s="120">
        <v>8609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1717</v>
      </c>
      <c r="W108" s="112">
        <v>1384</v>
      </c>
      <c r="X108" s="112">
        <v>1458</v>
      </c>
      <c r="Y108" s="112">
        <v>1528</v>
      </c>
      <c r="Z108" s="112">
        <v>1490</v>
      </c>
      <c r="AB108" s="109" t="str">
        <f>TEXT(Z108,"###,###")</f>
        <v>1,490</v>
      </c>
      <c r="AD108" s="130">
        <f>Z108/($Z$4)*100</f>
        <v>14.977885002010455</v>
      </c>
      <c r="AF108" s="109"/>
    </row>
    <row r="109" spans="1:32" x14ac:dyDescent="0.25">
      <c r="S109" s="115" t="s">
        <v>20</v>
      </c>
      <c r="T109" s="115"/>
      <c r="U109" s="112"/>
      <c r="V109" s="112">
        <v>1813</v>
      </c>
      <c r="W109" s="112">
        <v>1725</v>
      </c>
      <c r="X109" s="112">
        <v>1782</v>
      </c>
      <c r="Y109" s="112">
        <v>1882</v>
      </c>
      <c r="Z109" s="112">
        <v>1942</v>
      </c>
      <c r="AB109" s="109" t="str">
        <f>TEXT(Z109,"###,###")</f>
        <v>1,942</v>
      </c>
      <c r="AD109" s="130">
        <f>Z109/($Z$4)*100</f>
        <v>19.521511861680739</v>
      </c>
      <c r="AF109" s="109"/>
    </row>
    <row r="110" spans="1:32" x14ac:dyDescent="0.25">
      <c r="S110" s="115" t="s">
        <v>21</v>
      </c>
      <c r="T110" s="115"/>
      <c r="U110" s="112"/>
      <c r="V110" s="112">
        <v>2151</v>
      </c>
      <c r="W110" s="112">
        <v>2202</v>
      </c>
      <c r="X110" s="112">
        <v>2269</v>
      </c>
      <c r="Y110" s="112">
        <v>2349</v>
      </c>
      <c r="Z110" s="112">
        <v>2458</v>
      </c>
      <c r="AB110" s="109" t="str">
        <f>TEXT(Z110,"###,###")</f>
        <v>2,458</v>
      </c>
      <c r="AD110" s="130">
        <f>Z110/($Z$4)*100</f>
        <v>24.708484117410535</v>
      </c>
      <c r="AF110" s="109"/>
    </row>
    <row r="111" spans="1:32" x14ac:dyDescent="0.25">
      <c r="S111" s="115" t="s">
        <v>22</v>
      </c>
      <c r="T111" s="115"/>
      <c r="U111" s="112"/>
      <c r="V111" s="112">
        <v>2178</v>
      </c>
      <c r="W111" s="112">
        <v>2231</v>
      </c>
      <c r="X111" s="112">
        <v>2256</v>
      </c>
      <c r="Y111" s="112">
        <v>2373</v>
      </c>
      <c r="Z111" s="112">
        <v>2717</v>
      </c>
      <c r="AB111" s="109" t="str">
        <f>TEXT(Z111,"###,###")</f>
        <v>2,717</v>
      </c>
      <c r="AD111" s="130">
        <f>Z111/($Z$4)*100</f>
        <v>27.312022517088863</v>
      </c>
      <c r="AF111" s="109"/>
    </row>
    <row r="112" spans="1:32" x14ac:dyDescent="0.25">
      <c r="S112" s="118" t="s">
        <v>53</v>
      </c>
      <c r="T112" s="118"/>
      <c r="U112" s="112"/>
      <c r="V112" s="112">
        <v>9368</v>
      </c>
      <c r="W112" s="112">
        <v>8827</v>
      </c>
      <c r="X112" s="112">
        <v>9172</v>
      </c>
      <c r="Y112" s="112">
        <v>9529</v>
      </c>
      <c r="Z112" s="112">
        <v>9947</v>
      </c>
    </row>
    <row r="113" spans="19:32" x14ac:dyDescent="0.25">
      <c r="AB113" s="125" t="s">
        <v>24</v>
      </c>
      <c r="AC113" s="106"/>
      <c r="AD113" s="106" t="s">
        <v>182</v>
      </c>
      <c r="AF113" s="106" t="s">
        <v>183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43.09</v>
      </c>
      <c r="W118" s="131">
        <v>42.92</v>
      </c>
      <c r="X118" s="131">
        <v>43.73</v>
      </c>
      <c r="Y118" s="131">
        <v>43.59</v>
      </c>
      <c r="Z118" s="131">
        <v>43.7</v>
      </c>
      <c r="AB118" s="109" t="str">
        <f>TEXT(Z118,"##.0")</f>
        <v>43.7</v>
      </c>
    </row>
    <row r="120" spans="19:32" x14ac:dyDescent="0.25">
      <c r="S120" s="101" t="s">
        <v>98</v>
      </c>
      <c r="T120" s="112"/>
      <c r="U120" s="112"/>
      <c r="V120" s="112">
        <v>4847</v>
      </c>
      <c r="W120" s="112">
        <v>4635</v>
      </c>
      <c r="X120" s="112">
        <v>4806</v>
      </c>
      <c r="Y120" s="112">
        <v>4874</v>
      </c>
      <c r="Z120" s="112">
        <v>5049</v>
      </c>
      <c r="AB120" s="109" t="str">
        <f>TEXT(Z120,"###,###")</f>
        <v>5,049</v>
      </c>
    </row>
    <row r="121" spans="19:32" x14ac:dyDescent="0.25">
      <c r="S121" s="101" t="s">
        <v>99</v>
      </c>
      <c r="T121" s="112"/>
      <c r="U121" s="112"/>
      <c r="V121" s="112">
        <v>860</v>
      </c>
      <c r="W121" s="112">
        <v>705</v>
      </c>
      <c r="X121" s="112">
        <v>842</v>
      </c>
      <c r="Y121" s="112">
        <v>837</v>
      </c>
      <c r="Z121" s="112">
        <v>834</v>
      </c>
      <c r="AB121" s="109" t="str">
        <f>TEXT(Z121,"###,###")</f>
        <v>834</v>
      </c>
    </row>
    <row r="122" spans="19:32" x14ac:dyDescent="0.25">
      <c r="S122" s="101" t="s">
        <v>100</v>
      </c>
      <c r="T122" s="112"/>
      <c r="U122" s="112"/>
      <c r="V122" s="112">
        <v>683</v>
      </c>
      <c r="W122" s="112">
        <v>652</v>
      </c>
      <c r="X122" s="112">
        <v>675</v>
      </c>
      <c r="Y122" s="112">
        <v>704</v>
      </c>
      <c r="Z122" s="112">
        <v>722</v>
      </c>
      <c r="AB122" s="109" t="str">
        <f>TEXT(Z122,"###,###")</f>
        <v>722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5530</v>
      </c>
      <c r="W124" s="112">
        <v>5287</v>
      </c>
      <c r="X124" s="112">
        <v>5481</v>
      </c>
      <c r="Y124" s="112">
        <v>5578</v>
      </c>
      <c r="Z124" s="112">
        <v>5771</v>
      </c>
      <c r="AB124" s="109" t="str">
        <f>TEXT(Z124,"###,###")</f>
        <v>5,771</v>
      </c>
      <c r="AD124" s="127">
        <f>Z124/$Z$7*100</f>
        <v>87.399666818112976</v>
      </c>
    </row>
    <row r="125" spans="19:32" x14ac:dyDescent="0.25">
      <c r="S125" s="101" t="s">
        <v>102</v>
      </c>
      <c r="T125" s="112"/>
      <c r="U125" s="112"/>
      <c r="V125" s="112">
        <v>1543</v>
      </c>
      <c r="W125" s="112">
        <v>1357</v>
      </c>
      <c r="X125" s="112">
        <v>1517</v>
      </c>
      <c r="Y125" s="112">
        <v>1541</v>
      </c>
      <c r="Z125" s="112">
        <v>1556</v>
      </c>
      <c r="AB125" s="109" t="str">
        <f>TEXT(Z125,"###,###")</f>
        <v>1,556</v>
      </c>
      <c r="AD125" s="127">
        <f>Z125/$Z$7*100</f>
        <v>23.565046191125248</v>
      </c>
    </row>
    <row r="127" spans="19:32" x14ac:dyDescent="0.25">
      <c r="S127" s="101" t="s">
        <v>103</v>
      </c>
      <c r="T127" s="112"/>
      <c r="U127" s="112"/>
      <c r="V127" s="112">
        <v>3425</v>
      </c>
      <c r="W127" s="112">
        <v>3152</v>
      </c>
      <c r="X127" s="112">
        <v>3393</v>
      </c>
      <c r="Y127" s="112">
        <v>3423</v>
      </c>
      <c r="Z127" s="112">
        <v>3528</v>
      </c>
      <c r="AB127" s="109" t="str">
        <f>TEXT(Z127,"###,###")</f>
        <v>3,528</v>
      </c>
      <c r="AD127" s="127">
        <f>Z127/$Z$7*100</f>
        <v>53.430258973194</v>
      </c>
    </row>
    <row r="128" spans="19:32" x14ac:dyDescent="0.25">
      <c r="S128" s="101" t="s">
        <v>104</v>
      </c>
      <c r="T128" s="112"/>
      <c r="U128" s="112"/>
      <c r="V128" s="112">
        <v>2963</v>
      </c>
      <c r="W128" s="112">
        <v>2838</v>
      </c>
      <c r="X128" s="112">
        <v>2937</v>
      </c>
      <c r="Y128" s="112">
        <v>2985</v>
      </c>
      <c r="Z128" s="112">
        <v>3071</v>
      </c>
      <c r="AB128" s="109" t="str">
        <f>TEXT(Z128,"###,###")</f>
        <v>3,071</v>
      </c>
      <c r="AD128" s="127">
        <f>Z128/$Z$7*100</f>
        <v>46.50916250189308</v>
      </c>
    </row>
    <row r="130" spans="19:20" x14ac:dyDescent="0.25">
      <c r="S130" s="101" t="s">
        <v>262</v>
      </c>
      <c r="T130" s="127">
        <v>76.465243071331216</v>
      </c>
    </row>
    <row r="131" spans="19:20" x14ac:dyDescent="0.25">
      <c r="S131" s="101" t="s">
        <v>263</v>
      </c>
      <c r="T131" s="127">
        <v>12.630622444343482</v>
      </c>
    </row>
    <row r="132" spans="19:20" x14ac:dyDescent="0.25">
      <c r="S132" s="101" t="s">
        <v>264</v>
      </c>
      <c r="T132" s="127">
        <v>10.934423746781766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CC610E67-00DC-4DA5-A8EA-AE84D3F1E85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391B1B31-69DB-4CFA-974F-E6C0C556BC8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64BAC402-DC77-495F-90B4-B7B8581D3CB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FB2160D1-71D7-4729-B1C0-E76257D1BDF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5881A-DD8F-4002-8EFE-8A84BF499859}">
  <sheetPr codeName="Sheet95">
    <tabColor theme="4" tint="-0.249977111117893"/>
  </sheetPr>
  <dimension ref="A1:AH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style="101" customWidth="1"/>
    <col min="34" max="34" width="9.140625" style="10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138</v>
      </c>
      <c r="T1" s="99"/>
      <c r="U1" s="99"/>
      <c r="V1" s="99"/>
      <c r="W1" s="99"/>
      <c r="X1" s="99"/>
      <c r="Y1" s="100" t="s">
        <v>222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184</v>
      </c>
      <c r="W2" s="103" t="s">
        <v>193</v>
      </c>
      <c r="X2" s="103" t="s">
        <v>261</v>
      </c>
      <c r="Y2" s="103" t="s">
        <v>267</v>
      </c>
      <c r="Z2" s="103" t="s">
        <v>273</v>
      </c>
      <c r="AB2" s="141" t="str">
        <f>$Z$2</f>
        <v>2021-22</v>
      </c>
      <c r="AC2" s="141"/>
      <c r="AD2" s="141"/>
      <c r="AE2" s="141"/>
      <c r="AF2" s="141"/>
    </row>
    <row r="3" spans="1:32" ht="15" customHeight="1" x14ac:dyDescent="0.25">
      <c r="A3" s="58" t="s">
        <v>272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138</v>
      </c>
      <c r="Y3" s="105" t="s">
        <v>222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10.31 Maralinga Tjarutja, South Australia,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5</v>
      </c>
      <c r="W4" s="108">
        <v>13</v>
      </c>
      <c r="X4" s="108">
        <v>30</v>
      </c>
      <c r="Y4" s="108">
        <v>24</v>
      </c>
      <c r="Z4" s="108">
        <v>30</v>
      </c>
      <c r="AB4" s="109" t="str">
        <f>TEXT(Z4,"###,###")</f>
        <v>30</v>
      </c>
      <c r="AD4" s="110">
        <f>Z4/Y4-1</f>
        <v>0.25</v>
      </c>
      <c r="AF4" s="110">
        <f>Z4/V4-1</f>
        <v>5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0</v>
      </c>
      <c r="W5" s="108">
        <v>4</v>
      </c>
      <c r="X5" s="108">
        <v>10</v>
      </c>
      <c r="Y5" s="108">
        <v>11</v>
      </c>
      <c r="Z5" s="108">
        <v>9</v>
      </c>
      <c r="AB5" s="109" t="str">
        <f>TEXT(Z5,"###,###")</f>
        <v>9</v>
      </c>
      <c r="AD5" s="110">
        <f t="shared" ref="AD5:AD9" si="0">Z5/Y5-1</f>
        <v>-0.18181818181818177</v>
      </c>
      <c r="AF5" s="110" t="e">
        <f t="shared" ref="AF5:AF9" si="1">Z5/V5-1</f>
        <v>#DIV/0!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4</v>
      </c>
      <c r="W6" s="108">
        <v>14</v>
      </c>
      <c r="X6" s="108">
        <v>22</v>
      </c>
      <c r="Y6" s="108">
        <v>13</v>
      </c>
      <c r="Z6" s="108">
        <v>18</v>
      </c>
      <c r="AB6" s="109" t="str">
        <f>TEXT(Z6,"###,###")</f>
        <v>18</v>
      </c>
      <c r="AD6" s="110">
        <f t="shared" si="0"/>
        <v>0.38461538461538458</v>
      </c>
      <c r="AF6" s="110">
        <f t="shared" si="1"/>
        <v>3.5</v>
      </c>
    </row>
    <row r="7" spans="1:32" ht="16.5" customHeight="1" thickBot="1" x14ac:dyDescent="0.3">
      <c r="A7" s="61" t="str">
        <f>"QUICK STATS for "&amp;Z2&amp;" *"</f>
        <v>QUICK STATS for 2021-22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3</v>
      </c>
      <c r="W7" s="108">
        <v>12</v>
      </c>
      <c r="X7" s="108">
        <v>16</v>
      </c>
      <c r="Y7" s="108">
        <v>20</v>
      </c>
      <c r="Z7" s="108">
        <v>22</v>
      </c>
      <c r="AB7" s="109" t="str">
        <f>TEXT(Z7,"###,###")</f>
        <v>22</v>
      </c>
      <c r="AD7" s="110">
        <f t="shared" si="0"/>
        <v>0.10000000000000009</v>
      </c>
      <c r="AF7" s="110">
        <f t="shared" si="1"/>
        <v>6.333333333333333</v>
      </c>
    </row>
    <row r="8" spans="1:32" ht="17.25" customHeight="1" x14ac:dyDescent="0.25">
      <c r="A8" s="62" t="s">
        <v>12</v>
      </c>
      <c r="B8" s="63"/>
      <c r="C8" s="29"/>
      <c r="D8" s="64" t="str">
        <f>AB4</f>
        <v>30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22</v>
      </c>
      <c r="P8" s="65"/>
      <c r="S8" s="107" t="s">
        <v>83</v>
      </c>
      <c r="T8" s="108"/>
      <c r="U8" s="108"/>
      <c r="V8" s="108">
        <v>35890.660000000003</v>
      </c>
      <c r="W8" s="108">
        <v>68754.080000000002</v>
      </c>
      <c r="X8" s="108">
        <v>43184.69</v>
      </c>
      <c r="Y8" s="108">
        <v>9695</v>
      </c>
      <c r="Z8" s="108">
        <v>23161</v>
      </c>
      <c r="AB8" s="109" t="str">
        <f>TEXT(Z8,"$###,###")</f>
        <v>$23,161</v>
      </c>
      <c r="AD8" s="110">
        <f t="shared" si="0"/>
        <v>1.3889633831872099</v>
      </c>
      <c r="AF8" s="110">
        <f t="shared" si="1"/>
        <v>-0.35467890531965707</v>
      </c>
    </row>
    <row r="9" spans="1:32" x14ac:dyDescent="0.25">
      <c r="A9" s="30" t="s">
        <v>14</v>
      </c>
      <c r="B9" s="69"/>
      <c r="C9" s="70"/>
      <c r="D9" s="71">
        <f>AD104</f>
        <v>20</v>
      </c>
      <c r="E9" s="72" t="s">
        <v>84</v>
      </c>
      <c r="F9" s="24"/>
      <c r="G9" s="73" t="s">
        <v>81</v>
      </c>
      <c r="H9" s="70"/>
      <c r="I9" s="69"/>
      <c r="J9" s="70"/>
      <c r="K9" s="69"/>
      <c r="L9" s="69"/>
      <c r="M9" s="74"/>
      <c r="N9" s="70"/>
      <c r="O9" s="71">
        <f>AD127</f>
        <v>45.454545454545453</v>
      </c>
      <c r="P9" s="72" t="s">
        <v>84</v>
      </c>
      <c r="S9" s="107" t="s">
        <v>7</v>
      </c>
      <c r="T9" s="108"/>
      <c r="U9" s="108"/>
      <c r="V9" s="108">
        <v>270213</v>
      </c>
      <c r="W9" s="108">
        <v>511105</v>
      </c>
      <c r="X9" s="108">
        <v>1018192</v>
      </c>
      <c r="Y9" s="108">
        <v>729728</v>
      </c>
      <c r="Z9" s="108">
        <v>1084341</v>
      </c>
      <c r="AB9" s="109" t="str">
        <f>TEXT(Z9/1000000,"$#,###.0")&amp;" mil"</f>
        <v>$1.1 mil</v>
      </c>
      <c r="AD9" s="110">
        <f t="shared" si="0"/>
        <v>0.48595230003508161</v>
      </c>
      <c r="AF9" s="110">
        <f t="shared" si="1"/>
        <v>3.0129120360604409</v>
      </c>
    </row>
    <row r="10" spans="1:32" x14ac:dyDescent="0.25">
      <c r="A10" s="30" t="s">
        <v>17</v>
      </c>
      <c r="B10" s="69"/>
      <c r="C10" s="70"/>
      <c r="D10" s="71">
        <f>AD105</f>
        <v>80</v>
      </c>
      <c r="E10" s="72" t="s">
        <v>84</v>
      </c>
      <c r="F10" s="24"/>
      <c r="G10" s="73" t="s">
        <v>82</v>
      </c>
      <c r="H10" s="70"/>
      <c r="I10" s="69"/>
      <c r="J10" s="70"/>
      <c r="K10" s="69"/>
      <c r="L10" s="69"/>
      <c r="M10" s="74"/>
      <c r="N10" s="70"/>
      <c r="O10" s="71">
        <f>AD128</f>
        <v>72.727272727272734</v>
      </c>
      <c r="P10" s="72" t="s">
        <v>84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85</v>
      </c>
      <c r="H11" s="77"/>
      <c r="I11" s="78"/>
      <c r="J11" s="78"/>
      <c r="K11" s="78"/>
      <c r="L11" s="78"/>
      <c r="M11" s="69"/>
      <c r="N11" s="70"/>
      <c r="O11" s="71">
        <f>T130</f>
        <v>104.54545454545455</v>
      </c>
      <c r="P11" s="72" t="s">
        <v>84</v>
      </c>
      <c r="S11" s="107" t="s">
        <v>29</v>
      </c>
      <c r="T11" s="112"/>
      <c r="U11" s="112"/>
      <c r="V11" s="112">
        <v>8</v>
      </c>
      <c r="W11" s="112">
        <v>17</v>
      </c>
      <c r="X11" s="112">
        <v>29</v>
      </c>
      <c r="Y11" s="112">
        <v>24</v>
      </c>
      <c r="Z11" s="112">
        <v>27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0</v>
      </c>
      <c r="P12" s="72" t="s">
        <v>84</v>
      </c>
      <c r="S12" s="107" t="s">
        <v>30</v>
      </c>
      <c r="T12" s="112"/>
      <c r="U12" s="112"/>
      <c r="V12" s="112">
        <v>0</v>
      </c>
      <c r="W12" s="112">
        <v>0</v>
      </c>
      <c r="X12" s="112">
        <v>0</v>
      </c>
      <c r="Y12" s="112">
        <v>0</v>
      </c>
      <c r="Z12" s="112">
        <v>0</v>
      </c>
    </row>
    <row r="13" spans="1:32" ht="15" customHeight="1" x14ac:dyDescent="0.25">
      <c r="A13" s="30" t="s">
        <v>19</v>
      </c>
      <c r="B13" s="70"/>
      <c r="C13" s="70"/>
      <c r="D13" s="71">
        <f>AD108</f>
        <v>0</v>
      </c>
      <c r="E13" s="72" t="s">
        <v>84</v>
      </c>
      <c r="F13" s="24"/>
      <c r="G13" s="142" t="s">
        <v>265</v>
      </c>
      <c r="H13" s="143"/>
      <c r="I13" s="143"/>
      <c r="J13" s="143"/>
      <c r="K13" s="143"/>
      <c r="L13" s="143"/>
      <c r="M13" s="79"/>
      <c r="N13" s="70"/>
      <c r="O13" s="71">
        <f>T132</f>
        <v>0</v>
      </c>
      <c r="P13" s="72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0</v>
      </c>
      <c r="E14" s="72" t="s">
        <v>84</v>
      </c>
      <c r="F14" s="24"/>
      <c r="G14" s="76" t="s">
        <v>94</v>
      </c>
      <c r="H14" s="69"/>
      <c r="I14" s="69"/>
      <c r="J14" s="69"/>
      <c r="K14" s="75"/>
      <c r="L14" s="70"/>
      <c r="M14" s="69"/>
      <c r="N14" s="70"/>
      <c r="O14" s="75" t="str">
        <f>AB118</f>
        <v>38.3</v>
      </c>
      <c r="P14" s="72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56.666666666666664</v>
      </c>
      <c r="E15" s="72" t="s">
        <v>84</v>
      </c>
      <c r="F15" s="24"/>
      <c r="G15" s="33" t="s">
        <v>259</v>
      </c>
      <c r="H15" s="70"/>
      <c r="I15" s="70"/>
      <c r="J15" s="70"/>
      <c r="K15" s="80"/>
      <c r="L15" s="70"/>
      <c r="M15" s="70"/>
      <c r="N15" s="70"/>
      <c r="O15" s="71">
        <f>AB38</f>
        <v>23.076923076923077</v>
      </c>
      <c r="P15" s="72" t="s">
        <v>84</v>
      </c>
      <c r="S15" s="115" t="s">
        <v>60</v>
      </c>
      <c r="T15" s="115"/>
      <c r="U15" s="116"/>
      <c r="V15" s="116">
        <v>0</v>
      </c>
      <c r="W15" s="116">
        <v>0</v>
      </c>
      <c r="X15" s="116">
        <v>0</v>
      </c>
      <c r="Y15" s="112">
        <v>0</v>
      </c>
      <c r="Z15" s="112">
        <v>0</v>
      </c>
      <c r="AB15" s="117">
        <f t="shared" ref="AB15:AB34" si="2">IF(Z15="np",0,Z15/$Z$34)</f>
        <v>0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23.333333333333332</v>
      </c>
      <c r="E16" s="83" t="s">
        <v>84</v>
      </c>
      <c r="F16" s="24"/>
      <c r="G16" s="84" t="s">
        <v>260</v>
      </c>
      <c r="H16" s="35"/>
      <c r="I16" s="35"/>
      <c r="J16" s="35"/>
      <c r="K16" s="36"/>
      <c r="L16" s="35"/>
      <c r="M16" s="35"/>
      <c r="N16" s="35"/>
      <c r="O16" s="82">
        <f>AB37</f>
        <v>76.923076923076934</v>
      </c>
      <c r="P16" s="37" t="s">
        <v>84</v>
      </c>
      <c r="S16" s="115" t="s">
        <v>61</v>
      </c>
      <c r="T16" s="115"/>
      <c r="U16" s="116"/>
      <c r="V16" s="116">
        <v>0</v>
      </c>
      <c r="W16" s="116">
        <v>0</v>
      </c>
      <c r="X16" s="116">
        <v>0</v>
      </c>
      <c r="Y16" s="112">
        <v>0</v>
      </c>
      <c r="Z16" s="112">
        <v>0</v>
      </c>
      <c r="AB16" s="117">
        <f t="shared" si="2"/>
        <v>0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0</v>
      </c>
      <c r="W17" s="116">
        <v>0</v>
      </c>
      <c r="X17" s="116">
        <v>0</v>
      </c>
      <c r="Y17" s="112">
        <v>0</v>
      </c>
      <c r="Z17" s="112">
        <v>0</v>
      </c>
      <c r="AB17" s="117">
        <f t="shared" si="2"/>
        <v>0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268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63</v>
      </c>
      <c r="T18" s="115"/>
      <c r="U18" s="116"/>
      <c r="V18" s="116">
        <v>0</v>
      </c>
      <c r="W18" s="116">
        <v>0</v>
      </c>
      <c r="X18" s="116">
        <v>0</v>
      </c>
      <c r="Y18" s="112">
        <v>0</v>
      </c>
      <c r="Z18" s="112">
        <v>0</v>
      </c>
      <c r="AB18" s="117">
        <f t="shared" si="2"/>
        <v>0</v>
      </c>
    </row>
    <row r="19" spans="1:28" x14ac:dyDescent="0.25">
      <c r="A19" s="61" t="str">
        <f>$S$1&amp;" ("&amp;$V$2&amp;" to "&amp;$Z$2&amp;")"</f>
        <v>Maralinga Tjarutja (2017-18 to 2021-22)</v>
      </c>
      <c r="B19" s="61"/>
      <c r="C19" s="61"/>
      <c r="D19" s="61"/>
      <c r="E19" s="61"/>
      <c r="F19" s="61"/>
      <c r="G19" s="61" t="str">
        <f>$S$1&amp;" ("&amp;$V$2&amp;" to "&amp;$Z$2&amp;")"</f>
        <v>Maralinga Tjarutja (2017-18 to 2021-22)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64</v>
      </c>
      <c r="T19" s="115"/>
      <c r="U19" s="116"/>
      <c r="V19" s="116">
        <v>0</v>
      </c>
      <c r="W19" s="116">
        <v>0</v>
      </c>
      <c r="X19" s="116">
        <v>0</v>
      </c>
      <c r="Y19" s="112">
        <v>0</v>
      </c>
      <c r="Z19" s="112">
        <v>0</v>
      </c>
      <c r="AB19" s="117">
        <f t="shared" si="2"/>
        <v>0</v>
      </c>
    </row>
    <row r="20" spans="1:28" x14ac:dyDescent="0.25">
      <c r="S20" s="115" t="s">
        <v>65</v>
      </c>
      <c r="T20" s="115"/>
      <c r="U20" s="116"/>
      <c r="V20" s="116">
        <v>0</v>
      </c>
      <c r="W20" s="116">
        <v>0</v>
      </c>
      <c r="X20" s="116">
        <v>0</v>
      </c>
      <c r="Y20" s="112">
        <v>0</v>
      </c>
      <c r="Z20" s="112">
        <v>0</v>
      </c>
      <c r="AB20" s="117">
        <f t="shared" si="2"/>
        <v>0</v>
      </c>
    </row>
    <row r="21" spans="1:28" x14ac:dyDescent="0.25">
      <c r="S21" s="115" t="s">
        <v>66</v>
      </c>
      <c r="T21" s="115"/>
      <c r="U21" s="116"/>
      <c r="V21" s="116">
        <v>0</v>
      </c>
      <c r="W21" s="116">
        <v>0</v>
      </c>
      <c r="X21" s="116">
        <v>0</v>
      </c>
      <c r="Y21" s="112">
        <v>1</v>
      </c>
      <c r="Z21" s="112">
        <v>0</v>
      </c>
      <c r="AB21" s="117">
        <f t="shared" si="2"/>
        <v>0</v>
      </c>
    </row>
    <row r="22" spans="1:28" x14ac:dyDescent="0.25">
      <c r="S22" s="115" t="s">
        <v>67</v>
      </c>
      <c r="T22" s="115"/>
      <c r="U22" s="116"/>
      <c r="V22" s="116">
        <v>0</v>
      </c>
      <c r="W22" s="116">
        <v>0</v>
      </c>
      <c r="X22" s="116">
        <v>0</v>
      </c>
      <c r="Y22" s="112">
        <v>0</v>
      </c>
      <c r="Z22" s="112">
        <v>0</v>
      </c>
      <c r="AB22" s="117">
        <f t="shared" si="2"/>
        <v>0</v>
      </c>
    </row>
    <row r="23" spans="1:28" x14ac:dyDescent="0.25">
      <c r="S23" s="115" t="s">
        <v>68</v>
      </c>
      <c r="T23" s="115"/>
      <c r="U23" s="116"/>
      <c r="V23" s="116">
        <v>0</v>
      </c>
      <c r="W23" s="116">
        <v>0</v>
      </c>
      <c r="X23" s="116">
        <v>0</v>
      </c>
      <c r="Y23" s="112">
        <v>0</v>
      </c>
      <c r="Z23" s="112">
        <v>0</v>
      </c>
      <c r="AB23" s="117">
        <f t="shared" si="2"/>
        <v>0</v>
      </c>
    </row>
    <row r="24" spans="1:28" x14ac:dyDescent="0.25">
      <c r="S24" s="115" t="s">
        <v>69</v>
      </c>
      <c r="T24" s="115"/>
      <c r="U24" s="116"/>
      <c r="V24" s="116">
        <v>0</v>
      </c>
      <c r="W24" s="116">
        <v>0</v>
      </c>
      <c r="X24" s="116">
        <v>0</v>
      </c>
      <c r="Y24" s="112">
        <v>0</v>
      </c>
      <c r="Z24" s="112">
        <v>0</v>
      </c>
      <c r="AB24" s="117">
        <f t="shared" si="2"/>
        <v>0</v>
      </c>
    </row>
    <row r="25" spans="1:28" x14ac:dyDescent="0.25">
      <c r="S25" s="115" t="s">
        <v>70</v>
      </c>
      <c r="T25" s="115"/>
      <c r="U25" s="116"/>
      <c r="V25" s="116">
        <v>0</v>
      </c>
      <c r="W25" s="116">
        <v>0</v>
      </c>
      <c r="X25" s="116">
        <v>0</v>
      </c>
      <c r="Y25" s="112">
        <v>0</v>
      </c>
      <c r="Z25" s="112">
        <v>0</v>
      </c>
      <c r="AB25" s="117">
        <f t="shared" si="2"/>
        <v>0</v>
      </c>
    </row>
    <row r="26" spans="1:28" x14ac:dyDescent="0.25">
      <c r="S26" s="115" t="s">
        <v>71</v>
      </c>
      <c r="T26" s="115"/>
      <c r="U26" s="116"/>
      <c r="V26" s="116">
        <v>0</v>
      </c>
      <c r="W26" s="116">
        <v>0</v>
      </c>
      <c r="X26" s="116">
        <v>0</v>
      </c>
      <c r="Y26" s="112">
        <v>0</v>
      </c>
      <c r="Z26" s="112">
        <v>0</v>
      </c>
      <c r="AB26" s="117">
        <f t="shared" si="2"/>
        <v>0</v>
      </c>
    </row>
    <row r="27" spans="1:28" x14ac:dyDescent="0.25">
      <c r="S27" s="115" t="s">
        <v>72</v>
      </c>
      <c r="T27" s="115"/>
      <c r="U27" s="116"/>
      <c r="V27" s="116">
        <v>0</v>
      </c>
      <c r="W27" s="116">
        <v>0</v>
      </c>
      <c r="X27" s="116">
        <v>0</v>
      </c>
      <c r="Y27" s="112">
        <v>0</v>
      </c>
      <c r="Z27" s="112">
        <v>0</v>
      </c>
      <c r="AB27" s="117">
        <f t="shared" si="2"/>
        <v>0</v>
      </c>
    </row>
    <row r="28" spans="1:28" x14ac:dyDescent="0.25">
      <c r="S28" s="115" t="s">
        <v>73</v>
      </c>
      <c r="T28" s="115"/>
      <c r="U28" s="116"/>
      <c r="V28" s="116">
        <v>0</v>
      </c>
      <c r="W28" s="116">
        <v>0</v>
      </c>
      <c r="X28" s="116">
        <v>0</v>
      </c>
      <c r="Y28" s="112">
        <v>0</v>
      </c>
      <c r="Z28" s="112">
        <v>0</v>
      </c>
      <c r="AB28" s="117">
        <f t="shared" si="2"/>
        <v>0</v>
      </c>
    </row>
    <row r="29" spans="1:28" x14ac:dyDescent="0.25">
      <c r="S29" s="115" t="s">
        <v>74</v>
      </c>
      <c r="T29" s="115"/>
      <c r="U29" s="116"/>
      <c r="V29" s="116">
        <v>0</v>
      </c>
      <c r="W29" s="116">
        <v>3</v>
      </c>
      <c r="X29" s="116">
        <v>0</v>
      </c>
      <c r="Y29" s="112">
        <v>0</v>
      </c>
      <c r="Z29" s="112">
        <v>0</v>
      </c>
      <c r="AB29" s="117">
        <f t="shared" si="2"/>
        <v>0</v>
      </c>
    </row>
    <row r="30" spans="1:28" x14ac:dyDescent="0.25">
      <c r="S30" s="115" t="s">
        <v>75</v>
      </c>
      <c r="T30" s="115"/>
      <c r="U30" s="116"/>
      <c r="V30" s="116">
        <v>0</v>
      </c>
      <c r="W30" s="116">
        <v>3</v>
      </c>
      <c r="X30" s="116">
        <v>8</v>
      </c>
      <c r="Y30" s="112">
        <v>8</v>
      </c>
      <c r="Z30" s="112">
        <v>6</v>
      </c>
      <c r="AB30" s="117">
        <f t="shared" si="2"/>
        <v>0.25</v>
      </c>
    </row>
    <row r="31" spans="1:28" x14ac:dyDescent="0.25">
      <c r="S31" s="115" t="s">
        <v>76</v>
      </c>
      <c r="T31" s="115"/>
      <c r="U31" s="116"/>
      <c r="V31" s="116">
        <v>0</v>
      </c>
      <c r="W31" s="116">
        <v>5</v>
      </c>
      <c r="X31" s="116">
        <v>11</v>
      </c>
      <c r="Y31" s="112">
        <v>13</v>
      </c>
      <c r="Z31" s="112">
        <v>14</v>
      </c>
      <c r="AB31" s="117">
        <f t="shared" si="2"/>
        <v>0.58333333333333337</v>
      </c>
    </row>
    <row r="32" spans="1:28" ht="15.75" customHeight="1" x14ac:dyDescent="0.25">
      <c r="A32" s="61" t="str">
        <f>"Distribution of jobs per industry "&amp;"("&amp;Z2&amp;") *"</f>
        <v>Distribution of jobs per industry (2021-22)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77</v>
      </c>
      <c r="T32" s="115"/>
      <c r="U32" s="116"/>
      <c r="V32" s="116">
        <v>0</v>
      </c>
      <c r="W32" s="116">
        <v>0</v>
      </c>
      <c r="X32" s="116">
        <v>5</v>
      </c>
      <c r="Y32" s="112">
        <v>1</v>
      </c>
      <c r="Z32" s="112">
        <v>0</v>
      </c>
      <c r="AB32" s="117">
        <f t="shared" si="2"/>
        <v>0</v>
      </c>
    </row>
    <row r="33" spans="19:32" x14ac:dyDescent="0.25">
      <c r="S33" s="115" t="s">
        <v>78</v>
      </c>
      <c r="T33" s="115"/>
      <c r="U33" s="116"/>
      <c r="V33" s="116">
        <v>0</v>
      </c>
      <c r="W33" s="116">
        <v>0</v>
      </c>
      <c r="X33" s="116">
        <v>4</v>
      </c>
      <c r="Y33" s="112">
        <v>1</v>
      </c>
      <c r="Z33" s="112">
        <v>0</v>
      </c>
      <c r="AB33" s="117">
        <f t="shared" si="2"/>
        <v>0</v>
      </c>
    </row>
    <row r="34" spans="19:32" x14ac:dyDescent="0.25">
      <c r="S34" s="118" t="s">
        <v>53</v>
      </c>
      <c r="T34" s="118"/>
      <c r="U34" s="119"/>
      <c r="V34" s="119">
        <v>5</v>
      </c>
      <c r="W34" s="119">
        <v>17</v>
      </c>
      <c r="X34" s="119">
        <v>26</v>
      </c>
      <c r="Y34" s="120">
        <v>24</v>
      </c>
      <c r="Z34" s="120">
        <v>24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7</v>
      </c>
      <c r="W37" s="112">
        <v>12</v>
      </c>
      <c r="X37" s="112">
        <v>4</v>
      </c>
      <c r="Y37" s="112">
        <v>20</v>
      </c>
      <c r="Z37" s="112">
        <v>20</v>
      </c>
      <c r="AB37" s="132">
        <f>Z37/Z40*100</f>
        <v>76.923076923076934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0</v>
      </c>
      <c r="W38" s="112">
        <v>0</v>
      </c>
      <c r="X38" s="112">
        <v>7</v>
      </c>
      <c r="Y38" s="112">
        <v>0</v>
      </c>
      <c r="Z38" s="112">
        <v>6</v>
      </c>
      <c r="AB38" s="132">
        <f>Z38/Z40*100</f>
        <v>23.076923076923077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7</v>
      </c>
      <c r="W40" s="112">
        <v>12</v>
      </c>
      <c r="X40" s="112">
        <v>11</v>
      </c>
      <c r="Y40" s="112">
        <v>20</v>
      </c>
      <c r="Z40" s="112">
        <v>26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0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0</v>
      </c>
      <c r="W45" s="112">
        <v>0</v>
      </c>
      <c r="X45" s="112">
        <v>0</v>
      </c>
      <c r="Y45" s="112">
        <v>0</v>
      </c>
      <c r="Z45" s="112">
        <v>0</v>
      </c>
    </row>
    <row r="46" spans="19:32" x14ac:dyDescent="0.25">
      <c r="S46" s="115" t="s">
        <v>38</v>
      </c>
      <c r="T46" s="115"/>
      <c r="U46" s="112"/>
      <c r="V46" s="112">
        <v>0</v>
      </c>
      <c r="W46" s="112">
        <v>0</v>
      </c>
      <c r="X46" s="112">
        <v>0</v>
      </c>
      <c r="Y46" s="112">
        <v>2</v>
      </c>
      <c r="Z46" s="112">
        <v>0</v>
      </c>
    </row>
    <row r="47" spans="19:32" x14ac:dyDescent="0.25">
      <c r="S47" s="115" t="s">
        <v>39</v>
      </c>
      <c r="T47" s="115"/>
      <c r="U47" s="112"/>
      <c r="V47" s="112">
        <v>0</v>
      </c>
      <c r="W47" s="112">
        <v>0</v>
      </c>
      <c r="X47" s="112">
        <v>0</v>
      </c>
      <c r="Y47" s="112">
        <v>2</v>
      </c>
      <c r="Z47" s="112">
        <v>3</v>
      </c>
    </row>
    <row r="48" spans="19:32" x14ac:dyDescent="0.25">
      <c r="S48" s="115" t="s">
        <v>40</v>
      </c>
      <c r="T48" s="115"/>
      <c r="U48" s="112"/>
      <c r="V48" s="112">
        <v>0</v>
      </c>
      <c r="W48" s="112">
        <v>0</v>
      </c>
      <c r="X48" s="112">
        <v>0</v>
      </c>
      <c r="Y48" s="112">
        <v>0</v>
      </c>
      <c r="Z48" s="112">
        <v>0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0</v>
      </c>
      <c r="W49" s="112">
        <v>0</v>
      </c>
      <c r="X49" s="112">
        <v>0</v>
      </c>
      <c r="Y49" s="112">
        <v>1</v>
      </c>
      <c r="Z49" s="112">
        <v>0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Maralinga Tjarutja (2021-22)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0</v>
      </c>
      <c r="W50" s="112">
        <v>0</v>
      </c>
      <c r="X50" s="112">
        <v>0</v>
      </c>
      <c r="Y50" s="112">
        <v>0</v>
      </c>
      <c r="Z50" s="112">
        <v>0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0</v>
      </c>
      <c r="W51" s="112">
        <v>0</v>
      </c>
      <c r="X51" s="112">
        <v>0</v>
      </c>
      <c r="Y51" s="112">
        <v>1</v>
      </c>
      <c r="Z51" s="112">
        <v>0</v>
      </c>
    </row>
    <row r="52" spans="1:26" ht="15" customHeight="1" x14ac:dyDescent="0.25">
      <c r="S52" s="115" t="s">
        <v>44</v>
      </c>
      <c r="T52" s="115"/>
      <c r="U52" s="112"/>
      <c r="V52" s="112">
        <v>0</v>
      </c>
      <c r="W52" s="112">
        <v>0</v>
      </c>
      <c r="X52" s="112">
        <v>0</v>
      </c>
      <c r="Y52" s="112">
        <v>2</v>
      </c>
      <c r="Z52" s="112">
        <v>0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0</v>
      </c>
      <c r="W53" s="112">
        <v>0</v>
      </c>
      <c r="X53" s="112">
        <v>0</v>
      </c>
      <c r="Y53" s="112">
        <v>0</v>
      </c>
      <c r="Z53" s="112">
        <v>0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0</v>
      </c>
      <c r="W54" s="112">
        <v>0</v>
      </c>
      <c r="X54" s="112">
        <v>6</v>
      </c>
      <c r="Y54" s="112">
        <v>2</v>
      </c>
      <c r="Z54" s="112">
        <v>0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0</v>
      </c>
      <c r="W55" s="112">
        <v>0</v>
      </c>
      <c r="X55" s="112">
        <v>0</v>
      </c>
      <c r="Y55" s="112">
        <v>0</v>
      </c>
      <c r="Z55" s="112">
        <v>0</v>
      </c>
    </row>
    <row r="56" spans="1:26" ht="15" customHeight="1" x14ac:dyDescent="0.25">
      <c r="S56" s="115" t="s">
        <v>48</v>
      </c>
      <c r="T56" s="115"/>
      <c r="U56" s="112"/>
      <c r="V56" s="112">
        <v>0</v>
      </c>
      <c r="W56" s="112">
        <v>0</v>
      </c>
      <c r="X56" s="112">
        <v>0</v>
      </c>
      <c r="Y56" s="112">
        <v>1</v>
      </c>
      <c r="Z56" s="112">
        <v>0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0</v>
      </c>
      <c r="W57" s="112">
        <v>0</v>
      </c>
      <c r="X57" s="112">
        <v>0</v>
      </c>
      <c r="Y57" s="112">
        <v>0</v>
      </c>
      <c r="Z57" s="112">
        <v>0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0</v>
      </c>
      <c r="W58" s="112">
        <v>0</v>
      </c>
      <c r="X58" s="112">
        <v>0</v>
      </c>
      <c r="Y58" s="112">
        <v>0</v>
      </c>
      <c r="Z58" s="112">
        <v>0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0</v>
      </c>
      <c r="Y59" s="112">
        <v>0</v>
      </c>
      <c r="Z59" s="112">
        <v>0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0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0</v>
      </c>
      <c r="W61" s="112">
        <v>3</v>
      </c>
      <c r="X61" s="112">
        <v>8</v>
      </c>
      <c r="Y61" s="112">
        <v>11</v>
      </c>
      <c r="Z61" s="112">
        <v>11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0</v>
      </c>
      <c r="Z63" s="112">
        <v>0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0</v>
      </c>
      <c r="W64" s="112">
        <v>0</v>
      </c>
      <c r="X64" s="112">
        <v>0</v>
      </c>
      <c r="Y64" s="112">
        <v>0</v>
      </c>
      <c r="Z64" s="112">
        <v>0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Maralinga Tjarutja (2021-22)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0</v>
      </c>
      <c r="W65" s="112">
        <v>0</v>
      </c>
      <c r="X65" s="112">
        <v>0</v>
      </c>
      <c r="Y65" s="112">
        <v>0</v>
      </c>
      <c r="Z65" s="112">
        <v>0</v>
      </c>
    </row>
    <row r="66" spans="1:26" x14ac:dyDescent="0.25">
      <c r="S66" s="115" t="s">
        <v>39</v>
      </c>
      <c r="T66" s="115"/>
      <c r="U66" s="112"/>
      <c r="V66" s="112">
        <v>4</v>
      </c>
      <c r="W66" s="112">
        <v>0</v>
      </c>
      <c r="X66" s="112">
        <v>10</v>
      </c>
      <c r="Y66" s="112">
        <v>5</v>
      </c>
      <c r="Z66" s="112">
        <v>0</v>
      </c>
    </row>
    <row r="67" spans="1:26" x14ac:dyDescent="0.25">
      <c r="S67" s="115" t="s">
        <v>40</v>
      </c>
      <c r="T67" s="115"/>
      <c r="U67" s="112"/>
      <c r="V67" s="112">
        <v>0</v>
      </c>
      <c r="W67" s="112">
        <v>4</v>
      </c>
      <c r="X67" s="112">
        <v>0</v>
      </c>
      <c r="Y67" s="112">
        <v>2</v>
      </c>
      <c r="Z67" s="112">
        <v>6</v>
      </c>
    </row>
    <row r="68" spans="1:26" x14ac:dyDescent="0.25">
      <c r="S68" s="115" t="s">
        <v>41</v>
      </c>
      <c r="T68" s="115"/>
      <c r="U68" s="112"/>
      <c r="V68" s="112">
        <v>0</v>
      </c>
      <c r="W68" s="112">
        <v>0</v>
      </c>
      <c r="X68" s="112">
        <v>0</v>
      </c>
      <c r="Y68" s="112">
        <v>0</v>
      </c>
      <c r="Z68" s="112">
        <v>0</v>
      </c>
    </row>
    <row r="69" spans="1:26" x14ac:dyDescent="0.25">
      <c r="S69" s="115" t="s">
        <v>42</v>
      </c>
      <c r="T69" s="115"/>
      <c r="U69" s="112"/>
      <c r="V69" s="112">
        <v>0</v>
      </c>
      <c r="W69" s="112">
        <v>0</v>
      </c>
      <c r="X69" s="112">
        <v>0</v>
      </c>
      <c r="Y69" s="112">
        <v>0</v>
      </c>
      <c r="Z69" s="112">
        <v>0</v>
      </c>
    </row>
    <row r="70" spans="1:26" x14ac:dyDescent="0.25">
      <c r="S70" s="115" t="s">
        <v>43</v>
      </c>
      <c r="T70" s="115"/>
      <c r="U70" s="112"/>
      <c r="V70" s="112">
        <v>0</v>
      </c>
      <c r="W70" s="112">
        <v>0</v>
      </c>
      <c r="X70" s="112">
        <v>4</v>
      </c>
      <c r="Y70" s="112">
        <v>3</v>
      </c>
      <c r="Z70" s="112">
        <v>0</v>
      </c>
    </row>
    <row r="71" spans="1:26" x14ac:dyDescent="0.25">
      <c r="S71" s="115" t="s">
        <v>44</v>
      </c>
      <c r="T71" s="115"/>
      <c r="U71" s="112"/>
      <c r="V71" s="112">
        <v>0</v>
      </c>
      <c r="W71" s="112">
        <v>0</v>
      </c>
      <c r="X71" s="112">
        <v>4</v>
      </c>
      <c r="Y71" s="112">
        <v>1</v>
      </c>
      <c r="Z71" s="112">
        <v>3</v>
      </c>
    </row>
    <row r="72" spans="1:26" x14ac:dyDescent="0.25">
      <c r="S72" s="115" t="s">
        <v>45</v>
      </c>
      <c r="T72" s="115"/>
      <c r="U72" s="112"/>
      <c r="V72" s="112">
        <v>0</v>
      </c>
      <c r="W72" s="112">
        <v>0</v>
      </c>
      <c r="X72" s="112">
        <v>3</v>
      </c>
      <c r="Y72" s="112">
        <v>1</v>
      </c>
      <c r="Z72" s="112">
        <v>0</v>
      </c>
    </row>
    <row r="73" spans="1:26" x14ac:dyDescent="0.25">
      <c r="S73" s="115" t="s">
        <v>46</v>
      </c>
      <c r="T73" s="115"/>
      <c r="U73" s="112"/>
      <c r="V73" s="112">
        <v>0</v>
      </c>
      <c r="W73" s="112">
        <v>0</v>
      </c>
      <c r="X73" s="112">
        <v>0</v>
      </c>
      <c r="Y73" s="112">
        <v>0</v>
      </c>
      <c r="Z73" s="112">
        <v>0</v>
      </c>
    </row>
    <row r="74" spans="1:26" x14ac:dyDescent="0.25">
      <c r="S74" s="115" t="s">
        <v>47</v>
      </c>
      <c r="T74" s="115"/>
      <c r="U74" s="112"/>
      <c r="V74" s="112">
        <v>0</v>
      </c>
      <c r="W74" s="112">
        <v>0</v>
      </c>
      <c r="X74" s="112">
        <v>0</v>
      </c>
      <c r="Y74" s="112">
        <v>1</v>
      </c>
      <c r="Z74" s="112">
        <v>0</v>
      </c>
    </row>
    <row r="75" spans="1:26" x14ac:dyDescent="0.25">
      <c r="S75" s="115" t="s">
        <v>48</v>
      </c>
      <c r="T75" s="115"/>
      <c r="U75" s="112"/>
      <c r="V75" s="112">
        <v>0</v>
      </c>
      <c r="W75" s="112">
        <v>0</v>
      </c>
      <c r="X75" s="112">
        <v>0</v>
      </c>
      <c r="Y75" s="112">
        <v>0</v>
      </c>
      <c r="Z75" s="112">
        <v>0</v>
      </c>
    </row>
    <row r="76" spans="1:26" x14ac:dyDescent="0.25">
      <c r="S76" s="115" t="s">
        <v>49</v>
      </c>
      <c r="T76" s="115"/>
      <c r="U76" s="112"/>
      <c r="V76" s="112">
        <v>0</v>
      </c>
      <c r="W76" s="112">
        <v>0</v>
      </c>
      <c r="X76" s="112">
        <v>0</v>
      </c>
      <c r="Y76" s="112">
        <v>0</v>
      </c>
      <c r="Z76" s="112">
        <v>0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0</v>
      </c>
      <c r="X77" s="112">
        <v>0</v>
      </c>
      <c r="Y77" s="112">
        <v>0</v>
      </c>
      <c r="Z77" s="112">
        <v>0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0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6</v>
      </c>
      <c r="W80" s="112">
        <v>14</v>
      </c>
      <c r="X80" s="112">
        <v>19</v>
      </c>
      <c r="Y80" s="112">
        <v>13</v>
      </c>
      <c r="Z80" s="112">
        <v>18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Maralinga Tjarutja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0</v>
      </c>
      <c r="W83" s="112">
        <v>0</v>
      </c>
      <c r="X83" s="112">
        <v>0</v>
      </c>
      <c r="Y83" s="112">
        <v>0</v>
      </c>
      <c r="Z83" s="112">
        <v>0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190</v>
      </c>
      <c r="G84" s="140"/>
      <c r="H84" s="48"/>
      <c r="I84" s="48"/>
      <c r="J84" s="48"/>
      <c r="K84" s="48"/>
      <c r="L84" s="140" t="s">
        <v>0</v>
      </c>
      <c r="M84" s="140"/>
      <c r="N84" s="140" t="s">
        <v>190</v>
      </c>
      <c r="O84" s="140"/>
      <c r="S84" s="115" t="s">
        <v>57</v>
      </c>
      <c r="T84" s="115"/>
      <c r="U84" s="112"/>
      <c r="V84" s="112">
        <v>0</v>
      </c>
      <c r="W84" s="112">
        <v>0</v>
      </c>
      <c r="X84" s="112">
        <v>6</v>
      </c>
      <c r="Y84" s="112">
        <v>0</v>
      </c>
      <c r="Z84" s="112">
        <v>0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2017-18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2017-18</v>
      </c>
      <c r="O85" s="140"/>
      <c r="S85" s="115" t="s">
        <v>185</v>
      </c>
      <c r="T85" s="115"/>
      <c r="U85" s="112"/>
      <c r="V85" s="112">
        <v>0</v>
      </c>
      <c r="W85" s="112">
        <v>0</v>
      </c>
      <c r="X85" s="112">
        <v>0</v>
      </c>
      <c r="Y85" s="112">
        <v>0</v>
      </c>
      <c r="Z85" s="112">
        <v>0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30</v>
      </c>
      <c r="D86" s="94">
        <f t="shared" ref="D86:D91" si="4">AD4</f>
        <v>0.25</v>
      </c>
      <c r="E86" s="95">
        <f t="shared" ref="E86:E91" si="5">AD4</f>
        <v>0.25</v>
      </c>
      <c r="F86" s="94">
        <f t="shared" ref="F86:F91" si="6">AF4</f>
        <v>5</v>
      </c>
      <c r="G86" s="95">
        <f t="shared" ref="G86:G91" si="7">AF4</f>
        <v>5</v>
      </c>
      <c r="H86" s="97"/>
      <c r="I86" s="97"/>
      <c r="J86" s="139" t="str">
        <f>'State data for spotlight'!J4</f>
        <v>1,514,413</v>
      </c>
      <c r="K86" s="139"/>
      <c r="L86" s="94">
        <f>'State data for spotlight'!L4</f>
        <v>9.9608707048718825E-2</v>
      </c>
      <c r="M86" s="95">
        <f>'State data for spotlight'!L4</f>
        <v>9.9608707048718825E-2</v>
      </c>
      <c r="N86" s="94">
        <f>'State data for spotlight'!N4</f>
        <v>0.18326365128713196</v>
      </c>
      <c r="O86" s="95">
        <f>'State data for spotlight'!N4</f>
        <v>0.18326365128713196</v>
      </c>
      <c r="S86" s="115" t="s">
        <v>186</v>
      </c>
      <c r="T86" s="115"/>
      <c r="U86" s="112"/>
      <c r="V86" s="112">
        <v>0</v>
      </c>
      <c r="W86" s="112">
        <v>0</v>
      </c>
      <c r="X86" s="112">
        <v>0</v>
      </c>
      <c r="Y86" s="112">
        <v>0</v>
      </c>
      <c r="Z86" s="112">
        <v>0</v>
      </c>
    </row>
    <row r="87" spans="1:30" ht="15" customHeight="1" x14ac:dyDescent="0.25">
      <c r="A87" s="96" t="s">
        <v>4</v>
      </c>
      <c r="B87" s="49"/>
      <c r="C87" s="97" t="str">
        <f t="shared" si="3"/>
        <v>9</v>
      </c>
      <c r="D87" s="94">
        <f t="shared" si="4"/>
        <v>-0.18181818181818177</v>
      </c>
      <c r="E87" s="95">
        <f t="shared" si="5"/>
        <v>-0.18181818181818177</v>
      </c>
      <c r="F87" s="94"/>
      <c r="G87" s="95"/>
      <c r="H87" s="97"/>
      <c r="I87" s="97"/>
      <c r="J87" s="139" t="str">
        <f>'State data for spotlight'!J5</f>
        <v>761,173</v>
      </c>
      <c r="K87" s="139"/>
      <c r="L87" s="94">
        <f>'State data for spotlight'!L5</f>
        <v>8.820771036521724E-2</v>
      </c>
      <c r="M87" s="95">
        <f>'State data for spotlight'!L5</f>
        <v>8.820771036521724E-2</v>
      </c>
      <c r="N87" s="94">
        <f>'State data for spotlight'!N5</f>
        <v>0.15461673464868042</v>
      </c>
      <c r="O87" s="95">
        <f>'State data for spotlight'!N5</f>
        <v>0.15461673464868042</v>
      </c>
      <c r="S87" s="115" t="s">
        <v>187</v>
      </c>
      <c r="T87" s="115"/>
      <c r="U87" s="112"/>
      <c r="V87" s="112">
        <v>0</v>
      </c>
      <c r="W87" s="112">
        <v>0</v>
      </c>
      <c r="X87" s="112">
        <v>0</v>
      </c>
      <c r="Y87" s="112">
        <v>0</v>
      </c>
      <c r="Z87" s="112">
        <v>0</v>
      </c>
    </row>
    <row r="88" spans="1:30" ht="15" customHeight="1" x14ac:dyDescent="0.25">
      <c r="A88" s="96" t="s">
        <v>5</v>
      </c>
      <c r="B88" s="49"/>
      <c r="C88" s="97" t="str">
        <f t="shared" si="3"/>
        <v>18</v>
      </c>
      <c r="D88" s="94">
        <f t="shared" si="4"/>
        <v>0.38461538461538458</v>
      </c>
      <c r="E88" s="95">
        <f t="shared" si="5"/>
        <v>0.38461538461538458</v>
      </c>
      <c r="F88" s="94">
        <f t="shared" si="6"/>
        <v>3.5</v>
      </c>
      <c r="G88" s="95">
        <f t="shared" si="7"/>
        <v>3.5</v>
      </c>
      <c r="H88" s="97"/>
      <c r="I88" s="97"/>
      <c r="J88" s="139" t="str">
        <f>'State data for spotlight'!J6</f>
        <v>752,279</v>
      </c>
      <c r="K88" s="139"/>
      <c r="L88" s="94">
        <f>'State data for spotlight'!L6</f>
        <v>0.11150035312508311</v>
      </c>
      <c r="M88" s="95">
        <f>'State data for spotlight'!L6</f>
        <v>0.11150035312508311</v>
      </c>
      <c r="N88" s="94">
        <f>'State data for spotlight'!N6</f>
        <v>0.212174288554841</v>
      </c>
      <c r="O88" s="95">
        <f>'State data for spotlight'!N6</f>
        <v>0.212174288554841</v>
      </c>
      <c r="S88" s="115" t="s">
        <v>188</v>
      </c>
      <c r="T88" s="115"/>
      <c r="U88" s="112"/>
      <c r="V88" s="112">
        <v>0</v>
      </c>
      <c r="W88" s="112">
        <v>0</v>
      </c>
      <c r="X88" s="112">
        <v>0</v>
      </c>
      <c r="Y88" s="112">
        <v>0</v>
      </c>
      <c r="Z88" s="112">
        <v>0</v>
      </c>
    </row>
    <row r="89" spans="1:30" ht="15" customHeight="1" x14ac:dyDescent="0.25">
      <c r="A89" s="49" t="s">
        <v>6</v>
      </c>
      <c r="B89" s="49"/>
      <c r="C89" s="97" t="str">
        <f t="shared" si="3"/>
        <v>22</v>
      </c>
      <c r="D89" s="94">
        <f t="shared" si="4"/>
        <v>0.10000000000000009</v>
      </c>
      <c r="E89" s="95">
        <f t="shared" si="5"/>
        <v>0.10000000000000009</v>
      </c>
      <c r="F89" s="94">
        <f t="shared" si="6"/>
        <v>6.333333333333333</v>
      </c>
      <c r="G89" s="95">
        <f t="shared" si="7"/>
        <v>6.333333333333333</v>
      </c>
      <c r="H89" s="97"/>
      <c r="I89" s="97"/>
      <c r="J89" s="139" t="str">
        <f>'State data for spotlight'!J7</f>
        <v>1,001,542</v>
      </c>
      <c r="K89" s="139"/>
      <c r="L89" s="94">
        <f>'State data for spotlight'!L7</f>
        <v>4.4621130813623067E-2</v>
      </c>
      <c r="M89" s="95">
        <f>'State data for spotlight'!L7</f>
        <v>4.4621130813623067E-2</v>
      </c>
      <c r="N89" s="94">
        <f>'State data for spotlight'!N7</f>
        <v>9.6689701842120446E-2</v>
      </c>
      <c r="O89" s="95">
        <f>'State data for spotlight'!N7</f>
        <v>9.6689701842120446E-2</v>
      </c>
      <c r="S89" s="115" t="s">
        <v>189</v>
      </c>
      <c r="T89" s="115"/>
      <c r="U89" s="112"/>
      <c r="V89" s="112">
        <v>0</v>
      </c>
      <c r="W89" s="112">
        <v>0</v>
      </c>
      <c r="X89" s="112">
        <v>0</v>
      </c>
      <c r="Y89" s="112">
        <v>0</v>
      </c>
      <c r="Z89" s="112">
        <v>0</v>
      </c>
    </row>
    <row r="90" spans="1:30" ht="15" customHeight="1" x14ac:dyDescent="0.25">
      <c r="A90" s="49" t="s">
        <v>96</v>
      </c>
      <c r="B90" s="49"/>
      <c r="C90" s="97" t="str">
        <f t="shared" si="3"/>
        <v>$23,161</v>
      </c>
      <c r="D90" s="94">
        <f t="shared" si="4"/>
        <v>1.3889633831872099</v>
      </c>
      <c r="E90" s="95">
        <f t="shared" si="5"/>
        <v>1.3889633831872099</v>
      </c>
      <c r="F90" s="94">
        <f t="shared" si="6"/>
        <v>-0.35467890531965707</v>
      </c>
      <c r="G90" s="95">
        <f t="shared" si="7"/>
        <v>-0.35467890531965707</v>
      </c>
      <c r="H90" s="97"/>
      <c r="I90" s="97"/>
      <c r="J90" s="97"/>
      <c r="K90" s="97" t="str">
        <f>'State data for spotlight'!J8</f>
        <v>$45,481</v>
      </c>
      <c r="L90" s="94">
        <f>'State data for spotlight'!L8</f>
        <v>-7.6896036558571357E-4</v>
      </c>
      <c r="M90" s="95">
        <f>'State data for spotlight'!L8</f>
        <v>-7.6896036558571357E-4</v>
      </c>
      <c r="N90" s="94">
        <f>'State data for spotlight'!N8</f>
        <v>6.4433558502420718E-2</v>
      </c>
      <c r="O90" s="95">
        <f>'State data for spotlight'!N8</f>
        <v>6.4433558502420718E-2</v>
      </c>
      <c r="S90" s="115" t="s">
        <v>58</v>
      </c>
      <c r="T90" s="115"/>
      <c r="U90" s="112"/>
      <c r="V90" s="112">
        <v>0</v>
      </c>
      <c r="W90" s="112">
        <v>0</v>
      </c>
      <c r="X90" s="112">
        <v>0</v>
      </c>
      <c r="Y90" s="112">
        <v>0</v>
      </c>
      <c r="Z90" s="112">
        <v>0</v>
      </c>
    </row>
    <row r="91" spans="1:30" ht="15" customHeight="1" x14ac:dyDescent="0.25">
      <c r="A91" s="49" t="s">
        <v>7</v>
      </c>
      <c r="B91" s="49"/>
      <c r="C91" s="97" t="str">
        <f t="shared" si="3"/>
        <v>$1.1 mil</v>
      </c>
      <c r="D91" s="94">
        <f t="shared" si="4"/>
        <v>0.48595230003508161</v>
      </c>
      <c r="E91" s="95">
        <f t="shared" si="5"/>
        <v>0.48595230003508161</v>
      </c>
      <c r="F91" s="94">
        <f t="shared" si="6"/>
        <v>3.0129120360604409</v>
      </c>
      <c r="G91" s="95">
        <f t="shared" si="7"/>
        <v>3.0129120360604409</v>
      </c>
      <c r="H91" s="97"/>
      <c r="I91" s="97"/>
      <c r="J91" s="97"/>
      <c r="K91" s="97" t="str">
        <f>'State data for spotlight'!J9</f>
        <v>$63.1 bil</v>
      </c>
      <c r="L91" s="94">
        <f>'State data for spotlight'!L9</f>
        <v>8.5795971195826271E-2</v>
      </c>
      <c r="M91" s="95">
        <f>'State data for spotlight'!L9</f>
        <v>8.5795971195826271E-2</v>
      </c>
      <c r="N91" s="94">
        <f>'State data for spotlight'!N9</f>
        <v>0.25141602644572436</v>
      </c>
      <c r="O91" s="95">
        <f>'State data for spotlight'!N9</f>
        <v>0.25141602644572436</v>
      </c>
      <c r="S91" s="118" t="s">
        <v>53</v>
      </c>
      <c r="T91" s="118"/>
      <c r="U91" s="112"/>
      <c r="V91" s="112">
        <v>0</v>
      </c>
      <c r="W91" s="112">
        <v>5</v>
      </c>
      <c r="X91" s="112">
        <v>7</v>
      </c>
      <c r="Y91" s="112">
        <v>12</v>
      </c>
      <c r="Z91" s="112">
        <v>6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191</v>
      </c>
      <c r="S93" s="115" t="s">
        <v>56</v>
      </c>
      <c r="T93" s="115"/>
      <c r="U93" s="112"/>
      <c r="V93" s="112">
        <v>0</v>
      </c>
      <c r="W93" s="112">
        <v>0</v>
      </c>
      <c r="X93" s="112">
        <v>0</v>
      </c>
      <c r="Y93" s="112">
        <v>0</v>
      </c>
      <c r="Z93" s="112">
        <v>0</v>
      </c>
    </row>
    <row r="94" spans="1:30" ht="15" customHeight="1" x14ac:dyDescent="0.25">
      <c r="A94" s="135" t="s">
        <v>192</v>
      </c>
      <c r="S94" s="115" t="s">
        <v>57</v>
      </c>
      <c r="T94" s="115"/>
      <c r="U94" s="112"/>
      <c r="V94" s="112">
        <v>0</v>
      </c>
      <c r="W94" s="112">
        <v>3</v>
      </c>
      <c r="X94" s="112">
        <v>7</v>
      </c>
      <c r="Y94" s="112">
        <v>9</v>
      </c>
      <c r="Z94" s="112">
        <v>6</v>
      </c>
    </row>
    <row r="95" spans="1:30" ht="15" customHeight="1" x14ac:dyDescent="0.25">
      <c r="A95" s="136" t="s">
        <v>266</v>
      </c>
      <c r="S95" s="115" t="s">
        <v>185</v>
      </c>
      <c r="T95" s="115"/>
      <c r="U95" s="112"/>
      <c r="V95" s="112">
        <v>0</v>
      </c>
      <c r="W95" s="112">
        <v>0</v>
      </c>
      <c r="X95" s="112">
        <v>0</v>
      </c>
      <c r="Y95" s="112">
        <v>0</v>
      </c>
      <c r="Z95" s="112">
        <v>0</v>
      </c>
    </row>
    <row r="96" spans="1:30" ht="15" customHeight="1" x14ac:dyDescent="0.25">
      <c r="A96" s="134" t="s">
        <v>258</v>
      </c>
      <c r="S96" s="115" t="s">
        <v>186</v>
      </c>
      <c r="T96" s="115"/>
      <c r="U96" s="112"/>
      <c r="V96" s="112">
        <v>0</v>
      </c>
      <c r="W96" s="112">
        <v>0</v>
      </c>
      <c r="X96" s="112">
        <v>6</v>
      </c>
      <c r="Y96" s="112">
        <v>0</v>
      </c>
      <c r="Z96" s="112">
        <v>0</v>
      </c>
    </row>
    <row r="97" spans="1:32" ht="15" customHeight="1" x14ac:dyDescent="0.25">
      <c r="A97" s="136" t="s">
        <v>269</v>
      </c>
      <c r="S97" s="115" t="s">
        <v>187</v>
      </c>
      <c r="T97" s="115"/>
      <c r="U97" s="112"/>
      <c r="V97" s="112">
        <v>0</v>
      </c>
      <c r="W97" s="112">
        <v>0</v>
      </c>
      <c r="X97" s="112">
        <v>0</v>
      </c>
      <c r="Y97" s="112">
        <v>0</v>
      </c>
      <c r="Z97" s="112">
        <v>0</v>
      </c>
    </row>
    <row r="98" spans="1:32" ht="15" customHeight="1" x14ac:dyDescent="0.25">
      <c r="A98" s="136" t="s">
        <v>275</v>
      </c>
      <c r="S98" s="115" t="s">
        <v>188</v>
      </c>
      <c r="T98" s="115"/>
      <c r="U98" s="112"/>
      <c r="V98" s="112">
        <v>0</v>
      </c>
      <c r="W98" s="112">
        <v>0</v>
      </c>
      <c r="X98" s="112">
        <v>0</v>
      </c>
      <c r="Y98" s="112">
        <v>0</v>
      </c>
      <c r="Z98" s="112">
        <v>0</v>
      </c>
    </row>
    <row r="99" spans="1:32" ht="15" customHeight="1" x14ac:dyDescent="0.25">
      <c r="S99" s="115" t="s">
        <v>189</v>
      </c>
      <c r="T99" s="115"/>
      <c r="U99" s="112"/>
      <c r="V99" s="112">
        <v>0</v>
      </c>
      <c r="W99" s="112">
        <v>0</v>
      </c>
      <c r="X99" s="112">
        <v>0</v>
      </c>
      <c r="Y99" s="112">
        <v>0</v>
      </c>
      <c r="Z99" s="112">
        <v>0</v>
      </c>
    </row>
    <row r="100" spans="1:32" ht="15" customHeight="1" x14ac:dyDescent="0.25">
      <c r="S100" s="115" t="s">
        <v>58</v>
      </c>
      <c r="T100" s="115"/>
      <c r="U100" s="112"/>
      <c r="V100" s="112">
        <v>0</v>
      </c>
      <c r="W100" s="112">
        <v>0</v>
      </c>
      <c r="X100" s="112">
        <v>0</v>
      </c>
      <c r="Y100" s="112">
        <v>0</v>
      </c>
      <c r="Z100" s="112">
        <v>0</v>
      </c>
    </row>
    <row r="101" spans="1:32" x14ac:dyDescent="0.25">
      <c r="A101" s="18"/>
      <c r="S101" s="118" t="s">
        <v>53</v>
      </c>
      <c r="T101" s="118"/>
      <c r="U101" s="112"/>
      <c r="V101" s="112">
        <v>3</v>
      </c>
      <c r="W101" s="112">
        <v>11</v>
      </c>
      <c r="X101" s="112">
        <v>12</v>
      </c>
      <c r="Y101" s="112">
        <v>9</v>
      </c>
      <c r="Z101" s="112">
        <v>14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184</v>
      </c>
      <c r="W103" s="106" t="s">
        <v>193</v>
      </c>
      <c r="X103" s="106" t="s">
        <v>261</v>
      </c>
      <c r="Y103" s="106" t="s">
        <v>267</v>
      </c>
      <c r="Z103" s="106" t="s">
        <v>273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3</v>
      </c>
      <c r="W104" s="112">
        <v>5</v>
      </c>
      <c r="X104" s="112">
        <v>3</v>
      </c>
      <c r="Y104" s="112" t="e">
        <v>#VALUE!</v>
      </c>
      <c r="Z104" s="112">
        <v>6</v>
      </c>
      <c r="AB104" s="109" t="str">
        <f>TEXT(Z104,"###,###")</f>
        <v>6</v>
      </c>
      <c r="AD104" s="130">
        <f>Z104/($Z$4)*100</f>
        <v>20</v>
      </c>
      <c r="AF104" s="109"/>
    </row>
    <row r="105" spans="1:32" x14ac:dyDescent="0.25">
      <c r="S105" s="115" t="s">
        <v>17</v>
      </c>
      <c r="T105" s="115"/>
      <c r="U105" s="112"/>
      <c r="V105" s="112">
        <v>7</v>
      </c>
      <c r="W105" s="112">
        <v>7</v>
      </c>
      <c r="X105" s="112">
        <v>13</v>
      </c>
      <c r="Y105" s="112">
        <v>21</v>
      </c>
      <c r="Z105" s="112">
        <v>24</v>
      </c>
      <c r="AB105" s="109" t="str">
        <f>TEXT(Z105,"###,###")</f>
        <v>24</v>
      </c>
      <c r="AD105" s="130">
        <f>Z105/($Z$4)*100</f>
        <v>80</v>
      </c>
      <c r="AF105" s="109"/>
    </row>
    <row r="106" spans="1:32" x14ac:dyDescent="0.25">
      <c r="S106" s="118" t="s">
        <v>53</v>
      </c>
      <c r="T106" s="118"/>
      <c r="U106" s="120"/>
      <c r="V106" s="120">
        <v>10</v>
      </c>
      <c r="W106" s="120">
        <v>12</v>
      </c>
      <c r="X106" s="120">
        <v>16</v>
      </c>
      <c r="Y106" s="120" t="e">
        <v>#VALUE!</v>
      </c>
      <c r="Z106" s="120">
        <v>30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0</v>
      </c>
      <c r="W108" s="112">
        <v>0</v>
      </c>
      <c r="X108" s="112">
        <v>0</v>
      </c>
      <c r="Y108" s="112">
        <v>0</v>
      </c>
      <c r="Z108" s="112">
        <v>0</v>
      </c>
      <c r="AB108" s="109" t="str">
        <f>TEXT(Z108,"###,###")</f>
        <v/>
      </c>
      <c r="AD108" s="130">
        <f>Z108/($Z$4)*100</f>
        <v>0</v>
      </c>
      <c r="AF108" s="109"/>
    </row>
    <row r="109" spans="1:32" x14ac:dyDescent="0.25">
      <c r="S109" s="115" t="s">
        <v>20</v>
      </c>
      <c r="T109" s="115"/>
      <c r="U109" s="112"/>
      <c r="V109" s="112">
        <v>0</v>
      </c>
      <c r="W109" s="112">
        <v>0</v>
      </c>
      <c r="X109" s="112">
        <v>0</v>
      </c>
      <c r="Y109" s="112">
        <v>0</v>
      </c>
      <c r="Z109" s="112">
        <v>0</v>
      </c>
      <c r="AB109" s="109" t="str">
        <f>TEXT(Z109,"###,###")</f>
        <v/>
      </c>
      <c r="AD109" s="130">
        <f>Z109/($Z$4)*100</f>
        <v>0</v>
      </c>
      <c r="AF109" s="109"/>
    </row>
    <row r="110" spans="1:32" x14ac:dyDescent="0.25">
      <c r="S110" s="115" t="s">
        <v>21</v>
      </c>
      <c r="T110" s="115"/>
      <c r="U110" s="112"/>
      <c r="V110" s="112">
        <v>3</v>
      </c>
      <c r="W110" s="112">
        <v>10</v>
      </c>
      <c r="X110" s="112">
        <v>24</v>
      </c>
      <c r="Y110" s="112">
        <v>16</v>
      </c>
      <c r="Z110" s="112">
        <v>17</v>
      </c>
      <c r="AB110" s="109" t="str">
        <f>TEXT(Z110,"###,###")</f>
        <v>17</v>
      </c>
      <c r="AD110" s="130">
        <f>Z110/($Z$4)*100</f>
        <v>56.666666666666664</v>
      </c>
      <c r="AF110" s="109"/>
    </row>
    <row r="111" spans="1:32" x14ac:dyDescent="0.25">
      <c r="S111" s="115" t="s">
        <v>22</v>
      </c>
      <c r="T111" s="115"/>
      <c r="U111" s="112"/>
      <c r="V111" s="112">
        <v>0</v>
      </c>
      <c r="W111" s="112">
        <v>7</v>
      </c>
      <c r="X111" s="112">
        <v>5</v>
      </c>
      <c r="Y111" s="112">
        <v>8</v>
      </c>
      <c r="Z111" s="112">
        <v>7</v>
      </c>
      <c r="AB111" s="109" t="str">
        <f>TEXT(Z111,"###,###")</f>
        <v>7</v>
      </c>
      <c r="AD111" s="130">
        <f>Z111/($Z$4)*100</f>
        <v>23.333333333333332</v>
      </c>
      <c r="AF111" s="109"/>
    </row>
    <row r="112" spans="1:32" x14ac:dyDescent="0.25">
      <c r="S112" s="118" t="s">
        <v>53</v>
      </c>
      <c r="T112" s="118"/>
      <c r="U112" s="112"/>
      <c r="V112" s="112">
        <v>9</v>
      </c>
      <c r="W112" s="112">
        <v>19</v>
      </c>
      <c r="X112" s="112">
        <v>30</v>
      </c>
      <c r="Y112" s="112">
        <v>24</v>
      </c>
      <c r="Z112" s="112">
        <v>28</v>
      </c>
    </row>
    <row r="113" spans="19:32" x14ac:dyDescent="0.25">
      <c r="AB113" s="125" t="s">
        <v>24</v>
      </c>
      <c r="AC113" s="106"/>
      <c r="AD113" s="106" t="s">
        <v>182</v>
      </c>
      <c r="AF113" s="106" t="s">
        <v>183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47.4</v>
      </c>
      <c r="W118" s="131">
        <v>47.09</v>
      </c>
      <c r="X118" s="131">
        <v>44.5</v>
      </c>
      <c r="Y118" s="131">
        <v>36.33</v>
      </c>
      <c r="Z118" s="131">
        <v>38.32</v>
      </c>
      <c r="AB118" s="109" t="str">
        <f>TEXT(Z118,"##.0")</f>
        <v>38.3</v>
      </c>
    </row>
    <row r="120" spans="19:32" x14ac:dyDescent="0.25">
      <c r="S120" s="101" t="s">
        <v>98</v>
      </c>
      <c r="T120" s="112"/>
      <c r="U120" s="112"/>
      <c r="V120" s="112">
        <v>7</v>
      </c>
      <c r="W120" s="112">
        <v>9</v>
      </c>
      <c r="X120" s="112">
        <v>17</v>
      </c>
      <c r="Y120" s="112">
        <v>21</v>
      </c>
      <c r="Z120" s="112">
        <v>23</v>
      </c>
      <c r="AB120" s="109" t="str">
        <f>TEXT(Z120,"###,###")</f>
        <v>23</v>
      </c>
    </row>
    <row r="121" spans="19:32" x14ac:dyDescent="0.25">
      <c r="S121" s="101" t="s">
        <v>99</v>
      </c>
      <c r="T121" s="112"/>
      <c r="U121" s="112"/>
      <c r="V121" s="112">
        <v>0</v>
      </c>
      <c r="W121" s="112">
        <v>0</v>
      </c>
      <c r="X121" s="112">
        <v>0</v>
      </c>
      <c r="Y121" s="112">
        <v>0</v>
      </c>
      <c r="Z121" s="112">
        <v>0</v>
      </c>
      <c r="AB121" s="109" t="str">
        <f>TEXT(Z121,"###,###")</f>
        <v/>
      </c>
    </row>
    <row r="122" spans="19:32" x14ac:dyDescent="0.25">
      <c r="S122" s="101" t="s">
        <v>100</v>
      </c>
      <c r="T122" s="112"/>
      <c r="U122" s="112"/>
      <c r="V122" s="112">
        <v>0</v>
      </c>
      <c r="W122" s="112">
        <v>0</v>
      </c>
      <c r="X122" s="112">
        <v>0</v>
      </c>
      <c r="Y122" s="112">
        <v>0</v>
      </c>
      <c r="Z122" s="112">
        <v>0</v>
      </c>
      <c r="AB122" s="109" t="str">
        <f>TEXT(Z122,"###,###")</f>
        <v/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7</v>
      </c>
      <c r="W124" s="112">
        <v>9</v>
      </c>
      <c r="X124" s="112">
        <v>17</v>
      </c>
      <c r="Y124" s="112">
        <v>21</v>
      </c>
      <c r="Z124" s="112">
        <v>23</v>
      </c>
      <c r="AB124" s="109" t="str">
        <f>TEXT(Z124,"###,###")</f>
        <v>23</v>
      </c>
      <c r="AD124" s="127">
        <f>Z124/$Z$7*100</f>
        <v>104.54545454545455</v>
      </c>
    </row>
    <row r="125" spans="19:32" x14ac:dyDescent="0.25">
      <c r="S125" s="101" t="s">
        <v>102</v>
      </c>
      <c r="T125" s="112"/>
      <c r="U125" s="112"/>
      <c r="V125" s="112">
        <v>0</v>
      </c>
      <c r="W125" s="112">
        <v>0</v>
      </c>
      <c r="X125" s="112">
        <v>0</v>
      </c>
      <c r="Y125" s="112">
        <v>0</v>
      </c>
      <c r="Z125" s="112">
        <v>0</v>
      </c>
      <c r="AB125" s="109" t="str">
        <f>TEXT(Z125,"###,###")</f>
        <v/>
      </c>
      <c r="AD125" s="127">
        <f>Z125/$Z$7*100</f>
        <v>0</v>
      </c>
    </row>
    <row r="127" spans="19:32" x14ac:dyDescent="0.25">
      <c r="S127" s="101" t="s">
        <v>103</v>
      </c>
      <c r="T127" s="112"/>
      <c r="U127" s="112"/>
      <c r="V127" s="112">
        <v>0</v>
      </c>
      <c r="W127" s="112">
        <v>5</v>
      </c>
      <c r="X127" s="112">
        <v>4</v>
      </c>
      <c r="Y127" s="112">
        <v>7</v>
      </c>
      <c r="Z127" s="112">
        <v>10</v>
      </c>
      <c r="AB127" s="109" t="str">
        <f>TEXT(Z127,"###,###")</f>
        <v>10</v>
      </c>
      <c r="AD127" s="127">
        <f>Z127/$Z$7*100</f>
        <v>45.454545454545453</v>
      </c>
    </row>
    <row r="128" spans="19:32" x14ac:dyDescent="0.25">
      <c r="S128" s="101" t="s">
        <v>104</v>
      </c>
      <c r="T128" s="112"/>
      <c r="U128" s="112"/>
      <c r="V128" s="112">
        <v>5</v>
      </c>
      <c r="W128" s="112">
        <v>5</v>
      </c>
      <c r="X128" s="112">
        <v>7</v>
      </c>
      <c r="Y128" s="112">
        <v>10</v>
      </c>
      <c r="Z128" s="112">
        <v>16</v>
      </c>
      <c r="AB128" s="109" t="str">
        <f>TEXT(Z128,"###,###")</f>
        <v>16</v>
      </c>
      <c r="AD128" s="127">
        <f>Z128/$Z$7*100</f>
        <v>72.727272727272734</v>
      </c>
    </row>
    <row r="130" spans="19:20" x14ac:dyDescent="0.25">
      <c r="S130" s="101" t="s">
        <v>262</v>
      </c>
      <c r="T130" s="127">
        <v>104.54545454545455</v>
      </c>
    </row>
    <row r="131" spans="19:20" x14ac:dyDescent="0.25">
      <c r="S131" s="101" t="s">
        <v>263</v>
      </c>
      <c r="T131" s="127">
        <v>0</v>
      </c>
    </row>
    <row r="132" spans="19:20" x14ac:dyDescent="0.25">
      <c r="S132" s="101" t="s">
        <v>264</v>
      </c>
      <c r="T132" s="127">
        <v>0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9BA6105-D587-4E0C-87C2-F40DA9E60E7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BB6CE9D1-39BC-4F4A-A638-944C33EFF6F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4FC9559A-58C1-490E-9AB9-909BDC5C355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7CF0CEC7-4A11-4A21-A28D-98017930CE5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6DD33-D329-471B-A418-55452B01F21A}">
  <sheetPr codeName="Sheet96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139</v>
      </c>
      <c r="T1" s="99"/>
      <c r="U1" s="99"/>
      <c r="V1" s="99"/>
      <c r="W1" s="99"/>
      <c r="X1" s="99"/>
      <c r="Y1" s="100" t="s">
        <v>223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184</v>
      </c>
      <c r="W2" s="103" t="s">
        <v>193</v>
      </c>
      <c r="X2" s="103" t="s">
        <v>261</v>
      </c>
      <c r="Y2" s="103" t="s">
        <v>267</v>
      </c>
      <c r="Z2" s="103" t="s">
        <v>273</v>
      </c>
      <c r="AB2" s="141" t="str">
        <f>$Z$2</f>
        <v>2021-22</v>
      </c>
      <c r="AC2" s="141"/>
      <c r="AD2" s="141"/>
      <c r="AE2" s="141"/>
      <c r="AF2" s="141"/>
    </row>
    <row r="3" spans="1:32" ht="15" customHeight="1" x14ac:dyDescent="0.25">
      <c r="A3" s="58" t="s">
        <v>272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139</v>
      </c>
      <c r="Y3" s="105" t="s">
        <v>223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10.32 Marion, South Australia,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70441</v>
      </c>
      <c r="W4" s="108">
        <v>71969</v>
      </c>
      <c r="X4" s="108">
        <v>73098</v>
      </c>
      <c r="Y4" s="108">
        <v>77371</v>
      </c>
      <c r="Z4" s="108">
        <v>85359</v>
      </c>
      <c r="AB4" s="109" t="str">
        <f>TEXT(Z4,"###,###")</f>
        <v>85,359</v>
      </c>
      <c r="AD4" s="110">
        <f>Z4/Y4-1</f>
        <v>0.10324281707616545</v>
      </c>
      <c r="AF4" s="110">
        <f>Z4/V4-1</f>
        <v>0.21178007126531417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34853</v>
      </c>
      <c r="W5" s="108">
        <v>35310</v>
      </c>
      <c r="X5" s="108">
        <v>35755</v>
      </c>
      <c r="Y5" s="108">
        <v>37679</v>
      </c>
      <c r="Z5" s="108">
        <v>41385</v>
      </c>
      <c r="AB5" s="109" t="str">
        <f>TEXT(Z5,"###,###")</f>
        <v>41,385</v>
      </c>
      <c r="AD5" s="110">
        <f t="shared" ref="AD5:AD9" si="0">Z5/Y5-1</f>
        <v>9.8357175084264448E-2</v>
      </c>
      <c r="AF5" s="110">
        <f t="shared" ref="AF5:AF9" si="1">Z5/V5-1</f>
        <v>0.18741571744182717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35579</v>
      </c>
      <c r="W6" s="108">
        <v>36659</v>
      </c>
      <c r="X6" s="108">
        <v>37345</v>
      </c>
      <c r="Y6" s="108">
        <v>39644</v>
      </c>
      <c r="Z6" s="108">
        <v>43917</v>
      </c>
      <c r="AB6" s="109" t="str">
        <f>TEXT(Z6,"###,###")</f>
        <v>43,917</v>
      </c>
      <c r="AD6" s="110">
        <f t="shared" si="0"/>
        <v>0.10778428009282615</v>
      </c>
      <c r="AF6" s="110">
        <f t="shared" si="1"/>
        <v>0.23435172433176876</v>
      </c>
    </row>
    <row r="7" spans="1:32" ht="16.5" customHeight="1" thickBot="1" x14ac:dyDescent="0.3">
      <c r="A7" s="61" t="str">
        <f>"QUICK STATS for "&amp;Z2&amp;" *"</f>
        <v>QUICK STATS for 2021-22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50070</v>
      </c>
      <c r="W7" s="108">
        <v>51105</v>
      </c>
      <c r="X7" s="108">
        <v>52102</v>
      </c>
      <c r="Y7" s="108">
        <v>53024</v>
      </c>
      <c r="Z7" s="108">
        <v>55428</v>
      </c>
      <c r="AB7" s="109" t="str">
        <f>TEXT(Z7,"###,###")</f>
        <v>55,428</v>
      </c>
      <c r="AD7" s="110">
        <f t="shared" si="0"/>
        <v>4.5337960168980063E-2</v>
      </c>
      <c r="AF7" s="110">
        <f t="shared" si="1"/>
        <v>0.10701018573996413</v>
      </c>
    </row>
    <row r="8" spans="1:32" ht="17.25" customHeight="1" x14ac:dyDescent="0.25">
      <c r="A8" s="62" t="s">
        <v>12</v>
      </c>
      <c r="B8" s="63"/>
      <c r="C8" s="29"/>
      <c r="D8" s="64" t="str">
        <f>AB4</f>
        <v>85,359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55,428</v>
      </c>
      <c r="P8" s="65"/>
      <c r="S8" s="107" t="s">
        <v>83</v>
      </c>
      <c r="T8" s="108"/>
      <c r="U8" s="108"/>
      <c r="V8" s="108">
        <v>44324.5</v>
      </c>
      <c r="W8" s="108">
        <v>45931</v>
      </c>
      <c r="X8" s="108">
        <v>45510.81</v>
      </c>
      <c r="Y8" s="108">
        <v>47261.440000000002</v>
      </c>
      <c r="Z8" s="108">
        <v>47646</v>
      </c>
      <c r="AB8" s="109" t="str">
        <f>TEXT(Z8,"$###,###")</f>
        <v>$47,646</v>
      </c>
      <c r="AD8" s="110">
        <f t="shared" si="0"/>
        <v>8.136865910137292E-3</v>
      </c>
      <c r="AF8" s="110">
        <f t="shared" si="1"/>
        <v>7.493598348543129E-2</v>
      </c>
    </row>
    <row r="9" spans="1:32" x14ac:dyDescent="0.25">
      <c r="A9" s="30" t="s">
        <v>14</v>
      </c>
      <c r="B9" s="69"/>
      <c r="C9" s="70"/>
      <c r="D9" s="71">
        <f>AD104</f>
        <v>76.236835014468312</v>
      </c>
      <c r="E9" s="72" t="s">
        <v>84</v>
      </c>
      <c r="F9" s="24"/>
      <c r="G9" s="73" t="s">
        <v>81</v>
      </c>
      <c r="H9" s="70"/>
      <c r="I9" s="69"/>
      <c r="J9" s="70"/>
      <c r="K9" s="69"/>
      <c r="L9" s="69"/>
      <c r="M9" s="74"/>
      <c r="N9" s="70"/>
      <c r="O9" s="71">
        <f>AD127</f>
        <v>49.39380818358952</v>
      </c>
      <c r="P9" s="72" t="s">
        <v>84</v>
      </c>
      <c r="S9" s="107" t="s">
        <v>7</v>
      </c>
      <c r="T9" s="108"/>
      <c r="U9" s="108"/>
      <c r="V9" s="108">
        <v>2787055434</v>
      </c>
      <c r="W9" s="108">
        <v>2933866989</v>
      </c>
      <c r="X9" s="108">
        <v>3076697130</v>
      </c>
      <c r="Y9" s="108">
        <v>3303476309</v>
      </c>
      <c r="Z9" s="108">
        <v>3591625061</v>
      </c>
      <c r="AB9" s="109" t="str">
        <f>TEXT(Z9/1000000,"$#,###.0")&amp;" mil"</f>
        <v>$3,591.6 mil</v>
      </c>
      <c r="AD9" s="110">
        <f t="shared" si="0"/>
        <v>8.7225917502409933E-2</v>
      </c>
      <c r="AF9" s="110">
        <f t="shared" si="1"/>
        <v>0.28868088419944926</v>
      </c>
    </row>
    <row r="10" spans="1:32" x14ac:dyDescent="0.25">
      <c r="A10" s="30" t="s">
        <v>17</v>
      </c>
      <c r="B10" s="69"/>
      <c r="C10" s="70"/>
      <c r="D10" s="71">
        <f>AD105</f>
        <v>18.592064105718201</v>
      </c>
      <c r="E10" s="72" t="s">
        <v>84</v>
      </c>
      <c r="F10" s="24"/>
      <c r="G10" s="73" t="s">
        <v>82</v>
      </c>
      <c r="H10" s="70"/>
      <c r="I10" s="69"/>
      <c r="J10" s="70"/>
      <c r="K10" s="69"/>
      <c r="L10" s="69"/>
      <c r="M10" s="74"/>
      <c r="N10" s="70"/>
      <c r="O10" s="71">
        <f>AD128</f>
        <v>50.514180558562458</v>
      </c>
      <c r="P10" s="72" t="s">
        <v>84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85</v>
      </c>
      <c r="H11" s="77"/>
      <c r="I11" s="78"/>
      <c r="J11" s="78"/>
      <c r="K11" s="78"/>
      <c r="L11" s="78"/>
      <c r="M11" s="69"/>
      <c r="N11" s="70"/>
      <c r="O11" s="71">
        <f>T130</f>
        <v>86.862235693151476</v>
      </c>
      <c r="P11" s="72" t="s">
        <v>84</v>
      </c>
      <c r="S11" s="107" t="s">
        <v>29</v>
      </c>
      <c r="T11" s="112"/>
      <c r="U11" s="112"/>
      <c r="V11" s="112">
        <v>64056</v>
      </c>
      <c r="W11" s="112">
        <v>65228</v>
      </c>
      <c r="X11" s="112">
        <v>66153</v>
      </c>
      <c r="Y11" s="112">
        <v>70144</v>
      </c>
      <c r="Z11" s="112">
        <v>78082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5.6126867287291624</v>
      </c>
      <c r="P12" s="72" t="s">
        <v>84</v>
      </c>
      <c r="S12" s="107" t="s">
        <v>30</v>
      </c>
      <c r="T12" s="112"/>
      <c r="U12" s="112"/>
      <c r="V12" s="112">
        <v>6383</v>
      </c>
      <c r="W12" s="112">
        <v>6743</v>
      </c>
      <c r="X12" s="112">
        <v>6947</v>
      </c>
      <c r="Y12" s="112">
        <v>7227</v>
      </c>
      <c r="Z12" s="112">
        <v>7276</v>
      </c>
    </row>
    <row r="13" spans="1:32" ht="15" customHeight="1" x14ac:dyDescent="0.25">
      <c r="A13" s="30" t="s">
        <v>19</v>
      </c>
      <c r="B13" s="70"/>
      <c r="C13" s="70"/>
      <c r="D13" s="71">
        <f>AD108</f>
        <v>11.325109244485057</v>
      </c>
      <c r="E13" s="72" t="s">
        <v>84</v>
      </c>
      <c r="F13" s="24"/>
      <c r="G13" s="142" t="s">
        <v>265</v>
      </c>
      <c r="H13" s="143"/>
      <c r="I13" s="143"/>
      <c r="J13" s="143"/>
      <c r="K13" s="143"/>
      <c r="L13" s="143"/>
      <c r="M13" s="79"/>
      <c r="N13" s="70"/>
      <c r="O13" s="71">
        <f>T132</f>
        <v>7.5142527242548898</v>
      </c>
      <c r="P13" s="72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12.946496561581085</v>
      </c>
      <c r="E14" s="72" t="s">
        <v>84</v>
      </c>
      <c r="F14" s="24"/>
      <c r="G14" s="76" t="s">
        <v>94</v>
      </c>
      <c r="H14" s="69"/>
      <c r="I14" s="69"/>
      <c r="J14" s="69"/>
      <c r="K14" s="75"/>
      <c r="L14" s="70"/>
      <c r="M14" s="69"/>
      <c r="N14" s="70"/>
      <c r="O14" s="75" t="str">
        <f>AB118</f>
        <v>40.3</v>
      </c>
      <c r="P14" s="72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21.338113145655406</v>
      </c>
      <c r="E15" s="72" t="s">
        <v>84</v>
      </c>
      <c r="F15" s="24"/>
      <c r="G15" s="33" t="s">
        <v>259</v>
      </c>
      <c r="H15" s="70"/>
      <c r="I15" s="70"/>
      <c r="J15" s="70"/>
      <c r="K15" s="80"/>
      <c r="L15" s="70"/>
      <c r="M15" s="70"/>
      <c r="N15" s="70"/>
      <c r="O15" s="71">
        <f>AB38</f>
        <v>21.369927281257333</v>
      </c>
      <c r="P15" s="72" t="s">
        <v>84</v>
      </c>
      <c r="S15" s="115" t="s">
        <v>60</v>
      </c>
      <c r="T15" s="115"/>
      <c r="U15" s="116"/>
      <c r="V15" s="116">
        <v>366</v>
      </c>
      <c r="W15" s="116">
        <v>391</v>
      </c>
      <c r="X15" s="116">
        <v>368</v>
      </c>
      <c r="Y15" s="112">
        <v>423</v>
      </c>
      <c r="Z15" s="112">
        <v>426</v>
      </c>
      <c r="AB15" s="117">
        <f t="shared" ref="AB15:AB34" si="2">IF(Z15="np",0,Z15/$Z$34)</f>
        <v>4.9906863951077211E-3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49.216837123209032</v>
      </c>
      <c r="E16" s="83" t="s">
        <v>84</v>
      </c>
      <c r="F16" s="24"/>
      <c r="G16" s="84" t="s">
        <v>260</v>
      </c>
      <c r="H16" s="35"/>
      <c r="I16" s="35"/>
      <c r="J16" s="35"/>
      <c r="K16" s="36"/>
      <c r="L16" s="35"/>
      <c r="M16" s="35"/>
      <c r="N16" s="35"/>
      <c r="O16" s="82">
        <f>AB37</f>
        <v>78.630072718742667</v>
      </c>
      <c r="P16" s="37" t="s">
        <v>84</v>
      </c>
      <c r="S16" s="115" t="s">
        <v>61</v>
      </c>
      <c r="T16" s="115"/>
      <c r="U16" s="116"/>
      <c r="V16" s="116">
        <v>461</v>
      </c>
      <c r="W16" s="116">
        <v>475</v>
      </c>
      <c r="X16" s="116">
        <v>548</v>
      </c>
      <c r="Y16" s="112">
        <v>566</v>
      </c>
      <c r="Z16" s="112">
        <v>634</v>
      </c>
      <c r="AB16" s="117">
        <f t="shared" si="2"/>
        <v>7.4274534612636042E-3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3616</v>
      </c>
      <c r="W17" s="116">
        <v>3615</v>
      </c>
      <c r="X17" s="116">
        <v>3520</v>
      </c>
      <c r="Y17" s="112">
        <v>3572</v>
      </c>
      <c r="Z17" s="112">
        <v>3791</v>
      </c>
      <c r="AB17" s="117">
        <f t="shared" si="2"/>
        <v>4.441242282594688E-2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268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63</v>
      </c>
      <c r="T18" s="115"/>
      <c r="U18" s="116"/>
      <c r="V18" s="116">
        <v>514</v>
      </c>
      <c r="W18" s="116">
        <v>534</v>
      </c>
      <c r="X18" s="116">
        <v>375</v>
      </c>
      <c r="Y18" s="112">
        <v>545</v>
      </c>
      <c r="Z18" s="112">
        <v>612</v>
      </c>
      <c r="AB18" s="117">
        <f t="shared" si="2"/>
        <v>7.1697184831125017E-3</v>
      </c>
    </row>
    <row r="19" spans="1:28" x14ac:dyDescent="0.25">
      <c r="A19" s="61" t="str">
        <f>$S$1&amp;" ("&amp;$V$2&amp;" to "&amp;$Z$2&amp;")"</f>
        <v>Marion (2017-18 to 2021-22)</v>
      </c>
      <c r="B19" s="61"/>
      <c r="C19" s="61"/>
      <c r="D19" s="61"/>
      <c r="E19" s="61"/>
      <c r="F19" s="61"/>
      <c r="G19" s="61" t="str">
        <f>$S$1&amp;" ("&amp;$V$2&amp;" to "&amp;$Z$2&amp;")"</f>
        <v>Marion (2017-18 to 2021-22)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64</v>
      </c>
      <c r="T19" s="115"/>
      <c r="U19" s="116"/>
      <c r="V19" s="116">
        <v>4729</v>
      </c>
      <c r="W19" s="116">
        <v>4815</v>
      </c>
      <c r="X19" s="116">
        <v>4741</v>
      </c>
      <c r="Y19" s="112">
        <v>4929</v>
      </c>
      <c r="Z19" s="112">
        <v>5112</v>
      </c>
      <c r="AB19" s="117">
        <f t="shared" si="2"/>
        <v>5.9888236741292657E-2</v>
      </c>
    </row>
    <row r="20" spans="1:28" x14ac:dyDescent="0.25">
      <c r="S20" s="115" t="s">
        <v>65</v>
      </c>
      <c r="T20" s="115"/>
      <c r="U20" s="116"/>
      <c r="V20" s="116">
        <v>2061</v>
      </c>
      <c r="W20" s="116">
        <v>2171</v>
      </c>
      <c r="X20" s="116">
        <v>2154</v>
      </c>
      <c r="Y20" s="112">
        <v>2157</v>
      </c>
      <c r="Z20" s="112">
        <v>2209</v>
      </c>
      <c r="AB20" s="117">
        <f t="shared" si="2"/>
        <v>2.5878934851626661E-2</v>
      </c>
    </row>
    <row r="21" spans="1:28" x14ac:dyDescent="0.25">
      <c r="S21" s="115" t="s">
        <v>66</v>
      </c>
      <c r="T21" s="115"/>
      <c r="U21" s="116"/>
      <c r="V21" s="116">
        <v>6267</v>
      </c>
      <c r="W21" s="116">
        <v>6267</v>
      </c>
      <c r="X21" s="116">
        <v>6728</v>
      </c>
      <c r="Y21" s="112">
        <v>6942</v>
      </c>
      <c r="Z21" s="112">
        <v>7610</v>
      </c>
      <c r="AB21" s="117">
        <f t="shared" si="2"/>
        <v>8.915287198772244E-2</v>
      </c>
    </row>
    <row r="22" spans="1:28" x14ac:dyDescent="0.25">
      <c r="S22" s="115" t="s">
        <v>67</v>
      </c>
      <c r="T22" s="115"/>
      <c r="U22" s="116"/>
      <c r="V22" s="116">
        <v>5528</v>
      </c>
      <c r="W22" s="116">
        <v>5188</v>
      </c>
      <c r="X22" s="116">
        <v>5330</v>
      </c>
      <c r="Y22" s="112">
        <v>5973</v>
      </c>
      <c r="Z22" s="112">
        <v>6619</v>
      </c>
      <c r="AB22" s="117">
        <f t="shared" si="2"/>
        <v>7.7543082744643207E-2</v>
      </c>
    </row>
    <row r="23" spans="1:28" x14ac:dyDescent="0.25">
      <c r="S23" s="115" t="s">
        <v>68</v>
      </c>
      <c r="T23" s="115"/>
      <c r="U23" s="116"/>
      <c r="V23" s="116">
        <v>2304</v>
      </c>
      <c r="W23" s="116">
        <v>2348</v>
      </c>
      <c r="X23" s="116">
        <v>2555</v>
      </c>
      <c r="Y23" s="112">
        <v>2694</v>
      </c>
      <c r="Z23" s="112">
        <v>2969</v>
      </c>
      <c r="AB23" s="117">
        <f t="shared" si="2"/>
        <v>3.4782506824119305E-2</v>
      </c>
    </row>
    <row r="24" spans="1:28" x14ac:dyDescent="0.25">
      <c r="S24" s="115" t="s">
        <v>69</v>
      </c>
      <c r="T24" s="115"/>
      <c r="U24" s="116"/>
      <c r="V24" s="116">
        <v>826</v>
      </c>
      <c r="W24" s="116">
        <v>997</v>
      </c>
      <c r="X24" s="116">
        <v>939</v>
      </c>
      <c r="Y24" s="112">
        <v>807</v>
      </c>
      <c r="Z24" s="112">
        <v>937</v>
      </c>
      <c r="AB24" s="117">
        <f t="shared" si="2"/>
        <v>1.0977167023981068E-2</v>
      </c>
    </row>
    <row r="25" spans="1:28" x14ac:dyDescent="0.25">
      <c r="S25" s="115" t="s">
        <v>70</v>
      </c>
      <c r="T25" s="115"/>
      <c r="U25" s="116"/>
      <c r="V25" s="116">
        <v>2713</v>
      </c>
      <c r="W25" s="116">
        <v>2702</v>
      </c>
      <c r="X25" s="116">
        <v>2991</v>
      </c>
      <c r="Y25" s="112">
        <v>3220</v>
      </c>
      <c r="Z25" s="112">
        <v>3568</v>
      </c>
      <c r="AB25" s="117">
        <f t="shared" si="2"/>
        <v>4.1799927365597067E-2</v>
      </c>
    </row>
    <row r="26" spans="1:28" x14ac:dyDescent="0.25">
      <c r="S26" s="115" t="s">
        <v>71</v>
      </c>
      <c r="T26" s="115"/>
      <c r="U26" s="116"/>
      <c r="V26" s="116">
        <v>1059</v>
      </c>
      <c r="W26" s="116">
        <v>1082</v>
      </c>
      <c r="X26" s="116">
        <v>1087</v>
      </c>
      <c r="Y26" s="112">
        <v>1134</v>
      </c>
      <c r="Z26" s="112">
        <v>1195</v>
      </c>
      <c r="AB26" s="117">
        <f t="shared" si="2"/>
        <v>1.3999695404116731E-2</v>
      </c>
    </row>
    <row r="27" spans="1:28" x14ac:dyDescent="0.25">
      <c r="S27" s="115" t="s">
        <v>72</v>
      </c>
      <c r="T27" s="115"/>
      <c r="U27" s="116"/>
      <c r="V27" s="116">
        <v>4529</v>
      </c>
      <c r="W27" s="116">
        <v>4824</v>
      </c>
      <c r="X27" s="116">
        <v>5012</v>
      </c>
      <c r="Y27" s="112">
        <v>5462</v>
      </c>
      <c r="Z27" s="112">
        <v>5995</v>
      </c>
      <c r="AB27" s="117">
        <f t="shared" si="2"/>
        <v>7.0232781546175571E-2</v>
      </c>
    </row>
    <row r="28" spans="1:28" x14ac:dyDescent="0.25">
      <c r="S28" s="115" t="s">
        <v>73</v>
      </c>
      <c r="T28" s="115"/>
      <c r="U28" s="116"/>
      <c r="V28" s="116">
        <v>6438</v>
      </c>
      <c r="W28" s="116">
        <v>6752</v>
      </c>
      <c r="X28" s="116">
        <v>7136</v>
      </c>
      <c r="Y28" s="112">
        <v>7467</v>
      </c>
      <c r="Z28" s="112">
        <v>8172</v>
      </c>
      <c r="AB28" s="117">
        <f t="shared" si="2"/>
        <v>9.5736829156855163E-2</v>
      </c>
    </row>
    <row r="29" spans="1:28" x14ac:dyDescent="0.25">
      <c r="S29" s="115" t="s">
        <v>74</v>
      </c>
      <c r="T29" s="115"/>
      <c r="U29" s="116"/>
      <c r="V29" s="116">
        <v>4488</v>
      </c>
      <c r="W29" s="116">
        <v>4871</v>
      </c>
      <c r="X29" s="116">
        <v>4422</v>
      </c>
      <c r="Y29" s="112">
        <v>4384</v>
      </c>
      <c r="Z29" s="112">
        <v>5419</v>
      </c>
      <c r="AB29" s="117">
        <f t="shared" si="2"/>
        <v>6.3484811209128508E-2</v>
      </c>
    </row>
    <row r="30" spans="1:28" x14ac:dyDescent="0.25">
      <c r="S30" s="115" t="s">
        <v>75</v>
      </c>
      <c r="T30" s="115"/>
      <c r="U30" s="116"/>
      <c r="V30" s="116">
        <v>6464</v>
      </c>
      <c r="W30" s="116">
        <v>6342</v>
      </c>
      <c r="X30" s="116">
        <v>6584</v>
      </c>
      <c r="Y30" s="112">
        <v>6593</v>
      </c>
      <c r="Z30" s="112">
        <v>7026</v>
      </c>
      <c r="AB30" s="117">
        <f t="shared" si="2"/>
        <v>8.231117984043862E-2</v>
      </c>
    </row>
    <row r="31" spans="1:28" x14ac:dyDescent="0.25">
      <c r="S31" s="115" t="s">
        <v>76</v>
      </c>
      <c r="T31" s="115"/>
      <c r="U31" s="116"/>
      <c r="V31" s="116">
        <v>11046</v>
      </c>
      <c r="W31" s="116">
        <v>11889</v>
      </c>
      <c r="X31" s="116">
        <v>12321</v>
      </c>
      <c r="Y31" s="112">
        <v>14432</v>
      </c>
      <c r="Z31" s="112">
        <v>16618</v>
      </c>
      <c r="AB31" s="117">
        <f t="shared" si="2"/>
        <v>0.19468363031431951</v>
      </c>
    </row>
    <row r="32" spans="1:28" ht="15.75" customHeight="1" x14ac:dyDescent="0.25">
      <c r="A32" s="61" t="str">
        <f>"Distribution of jobs per industry "&amp;"("&amp;Z2&amp;") *"</f>
        <v>Distribution of jobs per industry (2021-22)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77</v>
      </c>
      <c r="T32" s="115"/>
      <c r="U32" s="116"/>
      <c r="V32" s="116">
        <v>1634</v>
      </c>
      <c r="W32" s="116">
        <v>1620</v>
      </c>
      <c r="X32" s="116">
        <v>1601</v>
      </c>
      <c r="Y32" s="112">
        <v>1649</v>
      </c>
      <c r="Z32" s="112">
        <v>1852</v>
      </c>
      <c r="AB32" s="117">
        <f t="shared" si="2"/>
        <v>2.1696599069811032E-2</v>
      </c>
    </row>
    <row r="33" spans="19:32" x14ac:dyDescent="0.25">
      <c r="S33" s="115" t="s">
        <v>78</v>
      </c>
      <c r="T33" s="115"/>
      <c r="U33" s="116"/>
      <c r="V33" s="116">
        <v>2435</v>
      </c>
      <c r="W33" s="116">
        <v>2685</v>
      </c>
      <c r="X33" s="116">
        <v>2760</v>
      </c>
      <c r="Y33" s="112">
        <v>2955</v>
      </c>
      <c r="Z33" s="112">
        <v>3230</v>
      </c>
      <c r="AB33" s="117">
        <f t="shared" si="2"/>
        <v>3.7840180883093759E-2</v>
      </c>
    </row>
    <row r="34" spans="19:32" x14ac:dyDescent="0.25">
      <c r="S34" s="118" t="s">
        <v>53</v>
      </c>
      <c r="T34" s="118"/>
      <c r="U34" s="119"/>
      <c r="V34" s="119">
        <v>70437</v>
      </c>
      <c r="W34" s="119">
        <v>71964</v>
      </c>
      <c r="X34" s="119">
        <v>73099</v>
      </c>
      <c r="Y34" s="120">
        <v>77371</v>
      </c>
      <c r="Z34" s="120">
        <v>85359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41953</v>
      </c>
      <c r="W37" s="112">
        <v>42563</v>
      </c>
      <c r="X37" s="112">
        <v>42914</v>
      </c>
      <c r="Y37" s="112">
        <v>43171</v>
      </c>
      <c r="Z37" s="112">
        <v>43576</v>
      </c>
      <c r="AB37" s="132">
        <f>Z37/Z40*100</f>
        <v>78.630072718742667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8119</v>
      </c>
      <c r="W38" s="112">
        <v>8543</v>
      </c>
      <c r="X38" s="112">
        <v>9187</v>
      </c>
      <c r="Y38" s="112">
        <v>9854</v>
      </c>
      <c r="Z38" s="112">
        <v>11843</v>
      </c>
      <c r="AB38" s="132">
        <f>Z38/Z40*100</f>
        <v>21.369927281257333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50072</v>
      </c>
      <c r="W40" s="112">
        <v>51106</v>
      </c>
      <c r="X40" s="112">
        <v>52101</v>
      </c>
      <c r="Y40" s="112">
        <v>53025</v>
      </c>
      <c r="Z40" s="112">
        <v>55419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19</v>
      </c>
      <c r="W44" s="112">
        <v>17</v>
      </c>
      <c r="X44" s="112">
        <v>12</v>
      </c>
      <c r="Y44" s="112">
        <v>28</v>
      </c>
      <c r="Z44" s="112">
        <v>41</v>
      </c>
    </row>
    <row r="45" spans="19:32" x14ac:dyDescent="0.25">
      <c r="S45" s="115" t="s">
        <v>37</v>
      </c>
      <c r="T45" s="115"/>
      <c r="U45" s="112"/>
      <c r="V45" s="112">
        <v>482</v>
      </c>
      <c r="W45" s="112">
        <v>471</v>
      </c>
      <c r="X45" s="112">
        <v>528</v>
      </c>
      <c r="Y45" s="112">
        <v>645</v>
      </c>
      <c r="Z45" s="112">
        <v>763</v>
      </c>
    </row>
    <row r="46" spans="19:32" x14ac:dyDescent="0.25">
      <c r="S46" s="115" t="s">
        <v>38</v>
      </c>
      <c r="T46" s="115"/>
      <c r="U46" s="112"/>
      <c r="V46" s="112">
        <v>1741</v>
      </c>
      <c r="W46" s="112">
        <v>1751</v>
      </c>
      <c r="X46" s="112">
        <v>1658</v>
      </c>
      <c r="Y46" s="112">
        <v>1732</v>
      </c>
      <c r="Z46" s="112">
        <v>2180</v>
      </c>
    </row>
    <row r="47" spans="19:32" x14ac:dyDescent="0.25">
      <c r="S47" s="115" t="s">
        <v>39</v>
      </c>
      <c r="T47" s="115"/>
      <c r="U47" s="112"/>
      <c r="V47" s="112">
        <v>3430</v>
      </c>
      <c r="W47" s="112">
        <v>3266</v>
      </c>
      <c r="X47" s="112">
        <v>3298</v>
      </c>
      <c r="Y47" s="112">
        <v>3622</v>
      </c>
      <c r="Z47" s="112">
        <v>4129</v>
      </c>
    </row>
    <row r="48" spans="19:32" x14ac:dyDescent="0.25">
      <c r="S48" s="115" t="s">
        <v>40</v>
      </c>
      <c r="T48" s="115"/>
      <c r="U48" s="112"/>
      <c r="V48" s="112">
        <v>4614</v>
      </c>
      <c r="W48" s="112">
        <v>4723</v>
      </c>
      <c r="X48" s="112">
        <v>4990</v>
      </c>
      <c r="Y48" s="112">
        <v>5251</v>
      </c>
      <c r="Z48" s="112">
        <v>5812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4644</v>
      </c>
      <c r="W49" s="112">
        <v>4695</v>
      </c>
      <c r="X49" s="112">
        <v>4672</v>
      </c>
      <c r="Y49" s="112">
        <v>5160</v>
      </c>
      <c r="Z49" s="112">
        <v>5913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Marion (2021-22)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4008</v>
      </c>
      <c r="W50" s="112">
        <v>4274</v>
      </c>
      <c r="X50" s="112">
        <v>4503</v>
      </c>
      <c r="Y50" s="112">
        <v>4719</v>
      </c>
      <c r="Z50" s="112">
        <v>5076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3480</v>
      </c>
      <c r="W51" s="112">
        <v>3562</v>
      </c>
      <c r="X51" s="112">
        <v>3661</v>
      </c>
      <c r="Y51" s="112">
        <v>3764</v>
      </c>
      <c r="Z51" s="112">
        <v>4160</v>
      </c>
    </row>
    <row r="52" spans="1:26" ht="15" customHeight="1" x14ac:dyDescent="0.25">
      <c r="S52" s="115" t="s">
        <v>44</v>
      </c>
      <c r="T52" s="115"/>
      <c r="U52" s="112"/>
      <c r="V52" s="112">
        <v>3283</v>
      </c>
      <c r="W52" s="112">
        <v>3325</v>
      </c>
      <c r="X52" s="112">
        <v>3278</v>
      </c>
      <c r="Y52" s="112">
        <v>3522</v>
      </c>
      <c r="Z52" s="112">
        <v>3451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2788</v>
      </c>
      <c r="W53" s="112">
        <v>2830</v>
      </c>
      <c r="X53" s="112">
        <v>2809</v>
      </c>
      <c r="Y53" s="112">
        <v>2862</v>
      </c>
      <c r="Z53" s="112">
        <v>3092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2746</v>
      </c>
      <c r="W54" s="112">
        <v>2734</v>
      </c>
      <c r="X54" s="112">
        <v>2683</v>
      </c>
      <c r="Y54" s="112">
        <v>2590</v>
      </c>
      <c r="Z54" s="112">
        <v>2732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2042</v>
      </c>
      <c r="W55" s="112">
        <v>2069</v>
      </c>
      <c r="X55" s="112">
        <v>2074</v>
      </c>
      <c r="Y55" s="112">
        <v>2063</v>
      </c>
      <c r="Z55" s="112">
        <v>2215</v>
      </c>
    </row>
    <row r="56" spans="1:26" ht="15" customHeight="1" x14ac:dyDescent="0.25">
      <c r="S56" s="115" t="s">
        <v>48</v>
      </c>
      <c r="T56" s="115"/>
      <c r="U56" s="112"/>
      <c r="V56" s="112">
        <v>950</v>
      </c>
      <c r="W56" s="112">
        <v>971</v>
      </c>
      <c r="X56" s="112">
        <v>1005</v>
      </c>
      <c r="Y56" s="112">
        <v>1121</v>
      </c>
      <c r="Z56" s="112">
        <v>1173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376</v>
      </c>
      <c r="W57" s="112">
        <v>383</v>
      </c>
      <c r="X57" s="112">
        <v>369</v>
      </c>
      <c r="Y57" s="112">
        <v>381</v>
      </c>
      <c r="Z57" s="112">
        <v>406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131</v>
      </c>
      <c r="W58" s="112">
        <v>114</v>
      </c>
      <c r="X58" s="112">
        <v>129</v>
      </c>
      <c r="Y58" s="112">
        <v>128</v>
      </c>
      <c r="Z58" s="112">
        <v>149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60</v>
      </c>
      <c r="W59" s="112">
        <v>62</v>
      </c>
      <c r="X59" s="112">
        <v>47</v>
      </c>
      <c r="Y59" s="112">
        <v>53</v>
      </c>
      <c r="Z59" s="112">
        <v>52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47</v>
      </c>
      <c r="W60" s="112">
        <v>49</v>
      </c>
      <c r="X60" s="112">
        <v>50</v>
      </c>
      <c r="Y60" s="112">
        <v>38</v>
      </c>
      <c r="Z60" s="112">
        <v>35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34858</v>
      </c>
      <c r="W61" s="112">
        <v>35309</v>
      </c>
      <c r="X61" s="112">
        <v>35753</v>
      </c>
      <c r="Y61" s="112">
        <v>37679</v>
      </c>
      <c r="Z61" s="112">
        <v>41388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18</v>
      </c>
      <c r="W63" s="112">
        <v>28</v>
      </c>
      <c r="X63" s="112">
        <v>33</v>
      </c>
      <c r="Y63" s="112">
        <v>54</v>
      </c>
      <c r="Z63" s="112">
        <v>79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633</v>
      </c>
      <c r="W64" s="112">
        <v>585</v>
      </c>
      <c r="X64" s="112">
        <v>620</v>
      </c>
      <c r="Y64" s="112">
        <v>758</v>
      </c>
      <c r="Z64" s="112">
        <v>986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Marion (2021-22)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2030</v>
      </c>
      <c r="W65" s="112">
        <v>2021</v>
      </c>
      <c r="X65" s="112">
        <v>2035</v>
      </c>
      <c r="Y65" s="112">
        <v>2038</v>
      </c>
      <c r="Z65" s="112">
        <v>2288</v>
      </c>
    </row>
    <row r="66" spans="1:26" x14ac:dyDescent="0.25">
      <c r="S66" s="115" t="s">
        <v>39</v>
      </c>
      <c r="T66" s="115"/>
      <c r="U66" s="112"/>
      <c r="V66" s="112">
        <v>3736</v>
      </c>
      <c r="W66" s="112">
        <v>3858</v>
      </c>
      <c r="X66" s="112">
        <v>3981</v>
      </c>
      <c r="Y66" s="112">
        <v>4231</v>
      </c>
      <c r="Z66" s="112">
        <v>4811</v>
      </c>
    </row>
    <row r="67" spans="1:26" x14ac:dyDescent="0.25">
      <c r="S67" s="115" t="s">
        <v>40</v>
      </c>
      <c r="T67" s="115"/>
      <c r="U67" s="112"/>
      <c r="V67" s="112">
        <v>4720</v>
      </c>
      <c r="W67" s="112">
        <v>4965</v>
      </c>
      <c r="X67" s="112">
        <v>5121</v>
      </c>
      <c r="Y67" s="112">
        <v>5821</v>
      </c>
      <c r="Z67" s="112">
        <v>6385</v>
      </c>
    </row>
    <row r="68" spans="1:26" x14ac:dyDescent="0.25">
      <c r="S68" s="115" t="s">
        <v>41</v>
      </c>
      <c r="T68" s="115"/>
      <c r="U68" s="112"/>
      <c r="V68" s="112">
        <v>4586</v>
      </c>
      <c r="W68" s="112">
        <v>4751</v>
      </c>
      <c r="X68" s="112">
        <v>4949</v>
      </c>
      <c r="Y68" s="112">
        <v>5120</v>
      </c>
      <c r="Z68" s="112">
        <v>5762</v>
      </c>
    </row>
    <row r="69" spans="1:26" x14ac:dyDescent="0.25">
      <c r="S69" s="115" t="s">
        <v>42</v>
      </c>
      <c r="T69" s="115"/>
      <c r="U69" s="112"/>
      <c r="V69" s="112">
        <v>3800</v>
      </c>
      <c r="W69" s="112">
        <v>4146</v>
      </c>
      <c r="X69" s="112">
        <v>4223</v>
      </c>
      <c r="Y69" s="112">
        <v>4546</v>
      </c>
      <c r="Z69" s="112">
        <v>5146</v>
      </c>
    </row>
    <row r="70" spans="1:26" x14ac:dyDescent="0.25">
      <c r="S70" s="115" t="s">
        <v>43</v>
      </c>
      <c r="T70" s="115"/>
      <c r="U70" s="112"/>
      <c r="V70" s="112">
        <v>3144</v>
      </c>
      <c r="W70" s="112">
        <v>3189</v>
      </c>
      <c r="X70" s="112">
        <v>3434</v>
      </c>
      <c r="Y70" s="112">
        <v>3742</v>
      </c>
      <c r="Z70" s="112">
        <v>4193</v>
      </c>
    </row>
    <row r="71" spans="1:26" x14ac:dyDescent="0.25">
      <c r="S71" s="115" t="s">
        <v>44</v>
      </c>
      <c r="T71" s="115"/>
      <c r="U71" s="112"/>
      <c r="V71" s="112">
        <v>3265</v>
      </c>
      <c r="W71" s="112">
        <v>3318</v>
      </c>
      <c r="X71" s="112">
        <v>3293</v>
      </c>
      <c r="Y71" s="112">
        <v>3383</v>
      </c>
      <c r="Z71" s="112">
        <v>3593</v>
      </c>
    </row>
    <row r="72" spans="1:26" x14ac:dyDescent="0.25">
      <c r="S72" s="115" t="s">
        <v>45</v>
      </c>
      <c r="T72" s="115"/>
      <c r="U72" s="112"/>
      <c r="V72" s="112">
        <v>3096</v>
      </c>
      <c r="W72" s="112">
        <v>3111</v>
      </c>
      <c r="X72" s="112">
        <v>3054</v>
      </c>
      <c r="Y72" s="112">
        <v>3150</v>
      </c>
      <c r="Z72" s="112">
        <v>3431</v>
      </c>
    </row>
    <row r="73" spans="1:26" x14ac:dyDescent="0.25">
      <c r="S73" s="115" t="s">
        <v>46</v>
      </c>
      <c r="T73" s="115"/>
      <c r="U73" s="112"/>
      <c r="V73" s="112">
        <v>2982</v>
      </c>
      <c r="W73" s="112">
        <v>2973</v>
      </c>
      <c r="X73" s="112">
        <v>2793</v>
      </c>
      <c r="Y73" s="112">
        <v>2869</v>
      </c>
      <c r="Z73" s="112">
        <v>2986</v>
      </c>
    </row>
    <row r="74" spans="1:26" x14ac:dyDescent="0.25">
      <c r="S74" s="115" t="s">
        <v>47</v>
      </c>
      <c r="T74" s="115"/>
      <c r="U74" s="112"/>
      <c r="V74" s="112">
        <v>2082</v>
      </c>
      <c r="W74" s="112">
        <v>2183</v>
      </c>
      <c r="X74" s="112">
        <v>2266</v>
      </c>
      <c r="Y74" s="112">
        <v>2330</v>
      </c>
      <c r="Z74" s="112">
        <v>2484</v>
      </c>
    </row>
    <row r="75" spans="1:26" x14ac:dyDescent="0.25">
      <c r="S75" s="115" t="s">
        <v>48</v>
      </c>
      <c r="T75" s="115"/>
      <c r="U75" s="112"/>
      <c r="V75" s="112">
        <v>936</v>
      </c>
      <c r="W75" s="112">
        <v>991</v>
      </c>
      <c r="X75" s="112">
        <v>988</v>
      </c>
      <c r="Y75" s="112">
        <v>1069</v>
      </c>
      <c r="Z75" s="112">
        <v>1187</v>
      </c>
    </row>
    <row r="76" spans="1:26" x14ac:dyDescent="0.25">
      <c r="S76" s="115" t="s">
        <v>49</v>
      </c>
      <c r="T76" s="115"/>
      <c r="U76" s="112"/>
      <c r="V76" s="112">
        <v>274</v>
      </c>
      <c r="W76" s="112">
        <v>287</v>
      </c>
      <c r="X76" s="112">
        <v>310</v>
      </c>
      <c r="Y76" s="112">
        <v>327</v>
      </c>
      <c r="Z76" s="112">
        <v>350</v>
      </c>
    </row>
    <row r="77" spans="1:26" x14ac:dyDescent="0.25">
      <c r="S77" s="115" t="s">
        <v>50</v>
      </c>
      <c r="T77" s="115"/>
      <c r="U77" s="112"/>
      <c r="V77" s="112">
        <v>136</v>
      </c>
      <c r="W77" s="112">
        <v>117</v>
      </c>
      <c r="X77" s="112">
        <v>124</v>
      </c>
      <c r="Y77" s="112">
        <v>104</v>
      </c>
      <c r="Z77" s="112">
        <v>119</v>
      </c>
    </row>
    <row r="78" spans="1:26" x14ac:dyDescent="0.25">
      <c r="S78" s="115" t="s">
        <v>51</v>
      </c>
      <c r="T78" s="115"/>
      <c r="U78" s="112"/>
      <c r="V78" s="112">
        <v>55</v>
      </c>
      <c r="W78" s="112">
        <v>57</v>
      </c>
      <c r="X78" s="112">
        <v>55</v>
      </c>
      <c r="Y78" s="112">
        <v>63</v>
      </c>
      <c r="Z78" s="112">
        <v>72</v>
      </c>
    </row>
    <row r="79" spans="1:26" x14ac:dyDescent="0.25">
      <c r="S79" s="115" t="s">
        <v>52</v>
      </c>
      <c r="T79" s="115"/>
      <c r="U79" s="112"/>
      <c r="V79" s="112">
        <v>82</v>
      </c>
      <c r="W79" s="112">
        <v>71</v>
      </c>
      <c r="X79" s="112">
        <v>63</v>
      </c>
      <c r="Y79" s="112">
        <v>39</v>
      </c>
      <c r="Z79" s="112">
        <v>40</v>
      </c>
    </row>
    <row r="80" spans="1:26" x14ac:dyDescent="0.25">
      <c r="S80" s="118" t="s">
        <v>53</v>
      </c>
      <c r="T80" s="118"/>
      <c r="U80" s="112"/>
      <c r="V80" s="112">
        <v>35579</v>
      </c>
      <c r="W80" s="112">
        <v>36657</v>
      </c>
      <c r="X80" s="112">
        <v>37341</v>
      </c>
      <c r="Y80" s="112">
        <v>39644</v>
      </c>
      <c r="Z80" s="112">
        <v>43916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Marion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2829</v>
      </c>
      <c r="W83" s="112">
        <v>2910</v>
      </c>
      <c r="X83" s="112">
        <v>2995</v>
      </c>
      <c r="Y83" s="112">
        <v>3057</v>
      </c>
      <c r="Z83" s="112">
        <v>3181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190</v>
      </c>
      <c r="G84" s="140"/>
      <c r="H84" s="48"/>
      <c r="I84" s="48"/>
      <c r="J84" s="48"/>
      <c r="K84" s="48"/>
      <c r="L84" s="140" t="s">
        <v>0</v>
      </c>
      <c r="M84" s="140"/>
      <c r="N84" s="140" t="s">
        <v>190</v>
      </c>
      <c r="O84" s="140"/>
      <c r="S84" s="115" t="s">
        <v>57</v>
      </c>
      <c r="T84" s="115"/>
      <c r="U84" s="112"/>
      <c r="V84" s="112">
        <v>4280</v>
      </c>
      <c r="W84" s="112">
        <v>4462</v>
      </c>
      <c r="X84" s="112">
        <v>4543</v>
      </c>
      <c r="Y84" s="112">
        <v>4733</v>
      </c>
      <c r="Z84" s="112">
        <v>5022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2017-18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2017-18</v>
      </c>
      <c r="O85" s="140"/>
      <c r="S85" s="115" t="s">
        <v>185</v>
      </c>
      <c r="T85" s="115"/>
      <c r="U85" s="112"/>
      <c r="V85" s="112">
        <v>4403</v>
      </c>
      <c r="W85" s="112">
        <v>4463</v>
      </c>
      <c r="X85" s="112">
        <v>4460</v>
      </c>
      <c r="Y85" s="112">
        <v>4543</v>
      </c>
      <c r="Z85" s="112">
        <v>4727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85,359</v>
      </c>
      <c r="D86" s="94">
        <f t="shared" ref="D86:D91" si="4">AD4</f>
        <v>0.10324281707616545</v>
      </c>
      <c r="E86" s="95">
        <f t="shared" ref="E86:E91" si="5">AD4</f>
        <v>0.10324281707616545</v>
      </c>
      <c r="F86" s="94">
        <f t="shared" ref="F86:F91" si="6">AF4</f>
        <v>0.21178007126531417</v>
      </c>
      <c r="G86" s="95">
        <f t="shared" ref="G86:G91" si="7">AF4</f>
        <v>0.21178007126531417</v>
      </c>
      <c r="H86" s="97"/>
      <c r="I86" s="97"/>
      <c r="J86" s="139" t="str">
        <f>'State data for spotlight'!J4</f>
        <v>1,514,413</v>
      </c>
      <c r="K86" s="139"/>
      <c r="L86" s="94">
        <f>'State data for spotlight'!L4</f>
        <v>9.9608707048718825E-2</v>
      </c>
      <c r="M86" s="95">
        <f>'State data for spotlight'!L4</f>
        <v>9.9608707048718825E-2</v>
      </c>
      <c r="N86" s="94">
        <f>'State data for spotlight'!N4</f>
        <v>0.18326365128713196</v>
      </c>
      <c r="O86" s="95">
        <f>'State data for spotlight'!N4</f>
        <v>0.18326365128713196</v>
      </c>
      <c r="S86" s="115" t="s">
        <v>186</v>
      </c>
      <c r="T86" s="115"/>
      <c r="U86" s="112"/>
      <c r="V86" s="112">
        <v>2106</v>
      </c>
      <c r="W86" s="112">
        <v>2102</v>
      </c>
      <c r="X86" s="112">
        <v>2237</v>
      </c>
      <c r="Y86" s="112">
        <v>2377</v>
      </c>
      <c r="Z86" s="112">
        <v>2610</v>
      </c>
    </row>
    <row r="87" spans="1:30" ht="15" customHeight="1" x14ac:dyDescent="0.25">
      <c r="A87" s="96" t="s">
        <v>4</v>
      </c>
      <c r="B87" s="49"/>
      <c r="C87" s="97" t="str">
        <f t="shared" si="3"/>
        <v>41,385</v>
      </c>
      <c r="D87" s="94">
        <f t="shared" si="4"/>
        <v>9.8357175084264448E-2</v>
      </c>
      <c r="E87" s="95">
        <f t="shared" si="5"/>
        <v>9.8357175084264448E-2</v>
      </c>
      <c r="F87" s="94">
        <f t="shared" si="6"/>
        <v>0.18741571744182717</v>
      </c>
      <c r="G87" s="95">
        <f t="shared" si="7"/>
        <v>0.18741571744182717</v>
      </c>
      <c r="H87" s="97"/>
      <c r="I87" s="97"/>
      <c r="J87" s="139" t="str">
        <f>'State data for spotlight'!J5</f>
        <v>761,173</v>
      </c>
      <c r="K87" s="139"/>
      <c r="L87" s="94">
        <f>'State data for spotlight'!L5</f>
        <v>8.820771036521724E-2</v>
      </c>
      <c r="M87" s="95">
        <f>'State data for spotlight'!L5</f>
        <v>8.820771036521724E-2</v>
      </c>
      <c r="N87" s="94">
        <f>'State data for spotlight'!N5</f>
        <v>0.15461673464868042</v>
      </c>
      <c r="O87" s="95">
        <f>'State data for spotlight'!N5</f>
        <v>0.15461673464868042</v>
      </c>
      <c r="S87" s="115" t="s">
        <v>187</v>
      </c>
      <c r="T87" s="115"/>
      <c r="U87" s="112"/>
      <c r="V87" s="112">
        <v>1616</v>
      </c>
      <c r="W87" s="112">
        <v>1612</v>
      </c>
      <c r="X87" s="112">
        <v>1602</v>
      </c>
      <c r="Y87" s="112">
        <v>1660</v>
      </c>
      <c r="Z87" s="112">
        <v>1762</v>
      </c>
    </row>
    <row r="88" spans="1:30" ht="15" customHeight="1" x14ac:dyDescent="0.25">
      <c r="A88" s="96" t="s">
        <v>5</v>
      </c>
      <c r="B88" s="49"/>
      <c r="C88" s="97" t="str">
        <f t="shared" si="3"/>
        <v>43,917</v>
      </c>
      <c r="D88" s="94">
        <f t="shared" si="4"/>
        <v>0.10778428009282615</v>
      </c>
      <c r="E88" s="95">
        <f t="shared" si="5"/>
        <v>0.10778428009282615</v>
      </c>
      <c r="F88" s="94">
        <f t="shared" si="6"/>
        <v>0.23435172433176876</v>
      </c>
      <c r="G88" s="95">
        <f t="shared" si="7"/>
        <v>0.23435172433176876</v>
      </c>
      <c r="H88" s="97"/>
      <c r="I88" s="97"/>
      <c r="J88" s="139" t="str">
        <f>'State data for spotlight'!J6</f>
        <v>752,279</v>
      </c>
      <c r="K88" s="139"/>
      <c r="L88" s="94">
        <f>'State data for spotlight'!L6</f>
        <v>0.11150035312508311</v>
      </c>
      <c r="M88" s="95">
        <f>'State data for spotlight'!L6</f>
        <v>0.11150035312508311</v>
      </c>
      <c r="N88" s="94">
        <f>'State data for spotlight'!N6</f>
        <v>0.212174288554841</v>
      </c>
      <c r="O88" s="95">
        <f>'State data for spotlight'!N6</f>
        <v>0.212174288554841</v>
      </c>
      <c r="S88" s="115" t="s">
        <v>188</v>
      </c>
      <c r="T88" s="115"/>
      <c r="U88" s="112"/>
      <c r="V88" s="112">
        <v>1568</v>
      </c>
      <c r="W88" s="112">
        <v>1625</v>
      </c>
      <c r="X88" s="112">
        <v>1643</v>
      </c>
      <c r="Y88" s="112">
        <v>1629</v>
      </c>
      <c r="Z88" s="112">
        <v>1643</v>
      </c>
    </row>
    <row r="89" spans="1:30" ht="15" customHeight="1" x14ac:dyDescent="0.25">
      <c r="A89" s="49" t="s">
        <v>6</v>
      </c>
      <c r="B89" s="49"/>
      <c r="C89" s="97" t="str">
        <f t="shared" si="3"/>
        <v>55,428</v>
      </c>
      <c r="D89" s="94">
        <f t="shared" si="4"/>
        <v>4.5337960168980063E-2</v>
      </c>
      <c r="E89" s="95">
        <f t="shared" si="5"/>
        <v>4.5337960168980063E-2</v>
      </c>
      <c r="F89" s="94">
        <f t="shared" si="6"/>
        <v>0.10701018573996413</v>
      </c>
      <c r="G89" s="95">
        <f t="shared" si="7"/>
        <v>0.10701018573996413</v>
      </c>
      <c r="H89" s="97"/>
      <c r="I89" s="97"/>
      <c r="J89" s="139" t="str">
        <f>'State data for spotlight'!J7</f>
        <v>1,001,542</v>
      </c>
      <c r="K89" s="139"/>
      <c r="L89" s="94">
        <f>'State data for spotlight'!L7</f>
        <v>4.4621130813623067E-2</v>
      </c>
      <c r="M89" s="95">
        <f>'State data for spotlight'!L7</f>
        <v>4.4621130813623067E-2</v>
      </c>
      <c r="N89" s="94">
        <f>'State data for spotlight'!N7</f>
        <v>9.6689701842120446E-2</v>
      </c>
      <c r="O89" s="95">
        <f>'State data for spotlight'!N7</f>
        <v>9.6689701842120446E-2</v>
      </c>
      <c r="S89" s="115" t="s">
        <v>189</v>
      </c>
      <c r="T89" s="115"/>
      <c r="U89" s="112"/>
      <c r="V89" s="112">
        <v>1496</v>
      </c>
      <c r="W89" s="112">
        <v>1516</v>
      </c>
      <c r="X89" s="112">
        <v>1503</v>
      </c>
      <c r="Y89" s="112">
        <v>1478</v>
      </c>
      <c r="Z89" s="112">
        <v>1547</v>
      </c>
    </row>
    <row r="90" spans="1:30" ht="15" customHeight="1" x14ac:dyDescent="0.25">
      <c r="A90" s="49" t="s">
        <v>96</v>
      </c>
      <c r="B90" s="49"/>
      <c r="C90" s="97" t="str">
        <f t="shared" si="3"/>
        <v>$47,646</v>
      </c>
      <c r="D90" s="94">
        <f t="shared" si="4"/>
        <v>8.136865910137292E-3</v>
      </c>
      <c r="E90" s="95">
        <f t="shared" si="5"/>
        <v>8.136865910137292E-3</v>
      </c>
      <c r="F90" s="94">
        <f t="shared" si="6"/>
        <v>7.493598348543129E-2</v>
      </c>
      <c r="G90" s="95">
        <f t="shared" si="7"/>
        <v>7.493598348543129E-2</v>
      </c>
      <c r="H90" s="97"/>
      <c r="I90" s="97"/>
      <c r="J90" s="97"/>
      <c r="K90" s="97" t="str">
        <f>'State data for spotlight'!J8</f>
        <v>$45,481</v>
      </c>
      <c r="L90" s="94">
        <f>'State data for spotlight'!L8</f>
        <v>-7.6896036558571357E-4</v>
      </c>
      <c r="M90" s="95">
        <f>'State data for spotlight'!L8</f>
        <v>-7.6896036558571357E-4</v>
      </c>
      <c r="N90" s="94">
        <f>'State data for spotlight'!N8</f>
        <v>6.4433558502420718E-2</v>
      </c>
      <c r="O90" s="95">
        <f>'State data for spotlight'!N8</f>
        <v>6.4433558502420718E-2</v>
      </c>
      <c r="S90" s="115" t="s">
        <v>58</v>
      </c>
      <c r="T90" s="115"/>
      <c r="U90" s="112"/>
      <c r="V90" s="112">
        <v>2464</v>
      </c>
      <c r="W90" s="112">
        <v>2503</v>
      </c>
      <c r="X90" s="112">
        <v>2591</v>
      </c>
      <c r="Y90" s="112">
        <v>2551</v>
      </c>
      <c r="Z90" s="112">
        <v>2690</v>
      </c>
    </row>
    <row r="91" spans="1:30" ht="15" customHeight="1" x14ac:dyDescent="0.25">
      <c r="A91" s="49" t="s">
        <v>7</v>
      </c>
      <c r="B91" s="49"/>
      <c r="C91" s="97" t="str">
        <f t="shared" si="3"/>
        <v>$3,591.6 mil</v>
      </c>
      <c r="D91" s="94">
        <f t="shared" si="4"/>
        <v>8.7225917502409933E-2</v>
      </c>
      <c r="E91" s="95">
        <f t="shared" si="5"/>
        <v>8.7225917502409933E-2</v>
      </c>
      <c r="F91" s="94">
        <f t="shared" si="6"/>
        <v>0.28868088419944926</v>
      </c>
      <c r="G91" s="95">
        <f t="shared" si="7"/>
        <v>0.28868088419944926</v>
      </c>
      <c r="H91" s="97"/>
      <c r="I91" s="97"/>
      <c r="J91" s="97"/>
      <c r="K91" s="97" t="str">
        <f>'State data for spotlight'!J9</f>
        <v>$63.1 bil</v>
      </c>
      <c r="L91" s="94">
        <f>'State data for spotlight'!L9</f>
        <v>8.5795971195826271E-2</v>
      </c>
      <c r="M91" s="95">
        <f>'State data for spotlight'!L9</f>
        <v>8.5795971195826271E-2</v>
      </c>
      <c r="N91" s="94">
        <f>'State data for spotlight'!N9</f>
        <v>0.25141602644572436</v>
      </c>
      <c r="O91" s="95">
        <f>'State data for spotlight'!N9</f>
        <v>0.25141602644572436</v>
      </c>
      <c r="S91" s="118" t="s">
        <v>53</v>
      </c>
      <c r="T91" s="118"/>
      <c r="U91" s="112"/>
      <c r="V91" s="112">
        <v>25108</v>
      </c>
      <c r="W91" s="112">
        <v>25355</v>
      </c>
      <c r="X91" s="112">
        <v>25839</v>
      </c>
      <c r="Y91" s="112">
        <v>26218</v>
      </c>
      <c r="Z91" s="112">
        <v>27380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191</v>
      </c>
      <c r="S93" s="115" t="s">
        <v>56</v>
      </c>
      <c r="T93" s="115"/>
      <c r="U93" s="112"/>
      <c r="V93" s="112">
        <v>2163</v>
      </c>
      <c r="W93" s="112">
        <v>2251</v>
      </c>
      <c r="X93" s="112">
        <v>2368</v>
      </c>
      <c r="Y93" s="112">
        <v>2396</v>
      </c>
      <c r="Z93" s="112">
        <v>2444</v>
      </c>
    </row>
    <row r="94" spans="1:30" ht="15" customHeight="1" x14ac:dyDescent="0.25">
      <c r="A94" s="135" t="s">
        <v>192</v>
      </c>
      <c r="S94" s="115" t="s">
        <v>57</v>
      </c>
      <c r="T94" s="115"/>
      <c r="U94" s="112"/>
      <c r="V94" s="112">
        <v>5819</v>
      </c>
      <c r="W94" s="112">
        <v>6218</v>
      </c>
      <c r="X94" s="112">
        <v>6443</v>
      </c>
      <c r="Y94" s="112">
        <v>6690</v>
      </c>
      <c r="Z94" s="112">
        <v>7164</v>
      </c>
    </row>
    <row r="95" spans="1:30" ht="15" customHeight="1" x14ac:dyDescent="0.25">
      <c r="A95" s="136" t="s">
        <v>266</v>
      </c>
      <c r="S95" s="115" t="s">
        <v>185</v>
      </c>
      <c r="T95" s="115"/>
      <c r="U95" s="112"/>
      <c r="V95" s="112">
        <v>828</v>
      </c>
      <c r="W95" s="112">
        <v>861</v>
      </c>
      <c r="X95" s="112">
        <v>917</v>
      </c>
      <c r="Y95" s="112">
        <v>952</v>
      </c>
      <c r="Z95" s="112">
        <v>1019</v>
      </c>
    </row>
    <row r="96" spans="1:30" ht="15" customHeight="1" x14ac:dyDescent="0.25">
      <c r="A96" s="134" t="s">
        <v>258</v>
      </c>
      <c r="S96" s="115" t="s">
        <v>186</v>
      </c>
      <c r="T96" s="115"/>
      <c r="U96" s="112"/>
      <c r="V96" s="112">
        <v>4269</v>
      </c>
      <c r="W96" s="112">
        <v>4562</v>
      </c>
      <c r="X96" s="112">
        <v>4746</v>
      </c>
      <c r="Y96" s="112">
        <v>4960</v>
      </c>
      <c r="Z96" s="112">
        <v>5172</v>
      </c>
    </row>
    <row r="97" spans="1:32" ht="15" customHeight="1" x14ac:dyDescent="0.25">
      <c r="A97" s="136" t="s">
        <v>269</v>
      </c>
      <c r="S97" s="115" t="s">
        <v>187</v>
      </c>
      <c r="T97" s="115"/>
      <c r="U97" s="112"/>
      <c r="V97" s="112">
        <v>4868</v>
      </c>
      <c r="W97" s="112">
        <v>4909</v>
      </c>
      <c r="X97" s="112">
        <v>4818</v>
      </c>
      <c r="Y97" s="112">
        <v>4866</v>
      </c>
      <c r="Z97" s="112">
        <v>5006</v>
      </c>
    </row>
    <row r="98" spans="1:32" ht="15" customHeight="1" x14ac:dyDescent="0.25">
      <c r="A98" s="136" t="s">
        <v>275</v>
      </c>
      <c r="S98" s="115" t="s">
        <v>188</v>
      </c>
      <c r="T98" s="115"/>
      <c r="U98" s="112"/>
      <c r="V98" s="112">
        <v>2486</v>
      </c>
      <c r="W98" s="112">
        <v>2474</v>
      </c>
      <c r="X98" s="112">
        <v>2523</v>
      </c>
      <c r="Y98" s="112">
        <v>2491</v>
      </c>
      <c r="Z98" s="112">
        <v>2512</v>
      </c>
    </row>
    <row r="99" spans="1:32" ht="15" customHeight="1" x14ac:dyDescent="0.25">
      <c r="S99" s="115" t="s">
        <v>189</v>
      </c>
      <c r="T99" s="115"/>
      <c r="U99" s="112"/>
      <c r="V99" s="112">
        <v>127</v>
      </c>
      <c r="W99" s="112">
        <v>124</v>
      </c>
      <c r="X99" s="112">
        <v>139</v>
      </c>
      <c r="Y99" s="112">
        <v>150</v>
      </c>
      <c r="Z99" s="112">
        <v>144</v>
      </c>
    </row>
    <row r="100" spans="1:32" ht="15" customHeight="1" x14ac:dyDescent="0.25">
      <c r="S100" s="115" t="s">
        <v>58</v>
      </c>
      <c r="T100" s="115"/>
      <c r="U100" s="112"/>
      <c r="V100" s="112">
        <v>1172</v>
      </c>
      <c r="W100" s="112">
        <v>1214</v>
      </c>
      <c r="X100" s="112">
        <v>1226</v>
      </c>
      <c r="Y100" s="112">
        <v>1233</v>
      </c>
      <c r="Z100" s="112">
        <v>1303</v>
      </c>
    </row>
    <row r="101" spans="1:32" x14ac:dyDescent="0.25">
      <c r="A101" s="18"/>
      <c r="S101" s="118" t="s">
        <v>53</v>
      </c>
      <c r="T101" s="118"/>
      <c r="U101" s="112"/>
      <c r="V101" s="112">
        <v>24959</v>
      </c>
      <c r="W101" s="112">
        <v>25750</v>
      </c>
      <c r="X101" s="112">
        <v>26263</v>
      </c>
      <c r="Y101" s="112">
        <v>26766</v>
      </c>
      <c r="Z101" s="112">
        <v>28002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184</v>
      </c>
      <c r="W103" s="106" t="s">
        <v>193</v>
      </c>
      <c r="X103" s="106" t="s">
        <v>261</v>
      </c>
      <c r="Y103" s="106" t="s">
        <v>267</v>
      </c>
      <c r="Z103" s="106" t="s">
        <v>273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51553</v>
      </c>
      <c r="W104" s="112">
        <v>53173</v>
      </c>
      <c r="X104" s="112">
        <v>57924</v>
      </c>
      <c r="Y104" s="112">
        <v>58845</v>
      </c>
      <c r="Z104" s="112">
        <v>65075</v>
      </c>
      <c r="AB104" s="109" t="str">
        <f>TEXT(Z104,"###,###")</f>
        <v>65,075</v>
      </c>
      <c r="AD104" s="130">
        <f>Z104/($Z$4)*100</f>
        <v>76.236835014468312</v>
      </c>
      <c r="AF104" s="109"/>
    </row>
    <row r="105" spans="1:32" x14ac:dyDescent="0.25">
      <c r="S105" s="115" t="s">
        <v>17</v>
      </c>
      <c r="T105" s="115"/>
      <c r="U105" s="112"/>
      <c r="V105" s="112">
        <v>13999</v>
      </c>
      <c r="W105" s="112">
        <v>14102</v>
      </c>
      <c r="X105" s="112">
        <v>13987</v>
      </c>
      <c r="Y105" s="112">
        <v>13978</v>
      </c>
      <c r="Z105" s="112">
        <v>15870</v>
      </c>
      <c r="AB105" s="109" t="str">
        <f>TEXT(Z105,"###,###")</f>
        <v>15,870</v>
      </c>
      <c r="AD105" s="130">
        <f>Z105/($Z$4)*100</f>
        <v>18.592064105718201</v>
      </c>
      <c r="AF105" s="109"/>
    </row>
    <row r="106" spans="1:32" x14ac:dyDescent="0.25">
      <c r="S106" s="118" t="s">
        <v>53</v>
      </c>
      <c r="T106" s="118"/>
      <c r="U106" s="120"/>
      <c r="V106" s="120">
        <v>65552</v>
      </c>
      <c r="W106" s="120">
        <v>67275</v>
      </c>
      <c r="X106" s="120">
        <v>71911</v>
      </c>
      <c r="Y106" s="120">
        <v>72823</v>
      </c>
      <c r="Z106" s="120">
        <v>80945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9831</v>
      </c>
      <c r="W108" s="112">
        <v>8536</v>
      </c>
      <c r="X108" s="112">
        <v>9179</v>
      </c>
      <c r="Y108" s="112">
        <v>9297</v>
      </c>
      <c r="Z108" s="112">
        <v>9667</v>
      </c>
      <c r="AB108" s="109" t="str">
        <f>TEXT(Z108,"###,###")</f>
        <v>9,667</v>
      </c>
      <c r="AD108" s="130">
        <f>Z108/($Z$4)*100</f>
        <v>11.325109244485057</v>
      </c>
      <c r="AF108" s="109"/>
    </row>
    <row r="109" spans="1:32" x14ac:dyDescent="0.25">
      <c r="S109" s="115" t="s">
        <v>20</v>
      </c>
      <c r="T109" s="115"/>
      <c r="U109" s="112"/>
      <c r="V109" s="112">
        <v>9219</v>
      </c>
      <c r="W109" s="112">
        <v>9000</v>
      </c>
      <c r="X109" s="112">
        <v>9203</v>
      </c>
      <c r="Y109" s="112">
        <v>10551</v>
      </c>
      <c r="Z109" s="112">
        <v>11051</v>
      </c>
      <c r="AB109" s="109" t="str">
        <f>TEXT(Z109,"###,###")</f>
        <v>11,051</v>
      </c>
      <c r="AD109" s="130">
        <f>Z109/($Z$4)*100</f>
        <v>12.946496561581085</v>
      </c>
      <c r="AF109" s="109"/>
    </row>
    <row r="110" spans="1:32" x14ac:dyDescent="0.25">
      <c r="S110" s="115" t="s">
        <v>21</v>
      </c>
      <c r="T110" s="115"/>
      <c r="U110" s="112"/>
      <c r="V110" s="112">
        <v>14088</v>
      </c>
      <c r="W110" s="112">
        <v>15511</v>
      </c>
      <c r="X110" s="112">
        <v>15183</v>
      </c>
      <c r="Y110" s="112">
        <v>16194</v>
      </c>
      <c r="Z110" s="112">
        <v>18214</v>
      </c>
      <c r="AB110" s="109" t="str">
        <f>TEXT(Z110,"###,###")</f>
        <v>18,214</v>
      </c>
      <c r="AD110" s="130">
        <f>Z110/($Z$4)*100</f>
        <v>21.338113145655406</v>
      </c>
      <c r="AF110" s="109"/>
    </row>
    <row r="111" spans="1:32" x14ac:dyDescent="0.25">
      <c r="S111" s="115" t="s">
        <v>22</v>
      </c>
      <c r="T111" s="115"/>
      <c r="U111" s="112"/>
      <c r="V111" s="112">
        <v>32422</v>
      </c>
      <c r="W111" s="112">
        <v>34070</v>
      </c>
      <c r="X111" s="112">
        <v>34669</v>
      </c>
      <c r="Y111" s="112">
        <v>36781</v>
      </c>
      <c r="Z111" s="112">
        <v>42011</v>
      </c>
      <c r="AB111" s="109" t="str">
        <f>TEXT(Z111,"###,###")</f>
        <v>42,011</v>
      </c>
      <c r="AD111" s="130">
        <f>Z111/($Z$4)*100</f>
        <v>49.216837123209032</v>
      </c>
      <c r="AF111" s="109"/>
    </row>
    <row r="112" spans="1:32" x14ac:dyDescent="0.25">
      <c r="S112" s="118" t="s">
        <v>53</v>
      </c>
      <c r="T112" s="118"/>
      <c r="U112" s="112"/>
      <c r="V112" s="112">
        <v>70436</v>
      </c>
      <c r="W112" s="112">
        <v>71965</v>
      </c>
      <c r="X112" s="112">
        <v>73097</v>
      </c>
      <c r="Y112" s="112">
        <v>77371</v>
      </c>
      <c r="Z112" s="112">
        <v>85358</v>
      </c>
    </row>
    <row r="113" spans="19:32" x14ac:dyDescent="0.25">
      <c r="AB113" s="125" t="s">
        <v>24</v>
      </c>
      <c r="AC113" s="106"/>
      <c r="AD113" s="106" t="s">
        <v>182</v>
      </c>
      <c r="AF113" s="106" t="s">
        <v>183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40.78</v>
      </c>
      <c r="W118" s="131">
        <v>40.68</v>
      </c>
      <c r="X118" s="131">
        <v>40.619999999999997</v>
      </c>
      <c r="Y118" s="131">
        <v>40.549999999999997</v>
      </c>
      <c r="Z118" s="131">
        <v>40.32</v>
      </c>
      <c r="AB118" s="109" t="str">
        <f>TEXT(Z118,"##.0")</f>
        <v>40.3</v>
      </c>
    </row>
    <row r="120" spans="19:32" x14ac:dyDescent="0.25">
      <c r="S120" s="101" t="s">
        <v>98</v>
      </c>
      <c r="T120" s="112"/>
      <c r="U120" s="112"/>
      <c r="V120" s="112">
        <v>43689</v>
      </c>
      <c r="W120" s="112">
        <v>44363</v>
      </c>
      <c r="X120" s="112">
        <v>45154</v>
      </c>
      <c r="Y120" s="112">
        <v>45796</v>
      </c>
      <c r="Z120" s="112">
        <v>48146</v>
      </c>
      <c r="AB120" s="109" t="str">
        <f>TEXT(Z120,"###,###")</f>
        <v>48,146</v>
      </c>
    </row>
    <row r="121" spans="19:32" x14ac:dyDescent="0.25">
      <c r="S121" s="101" t="s">
        <v>99</v>
      </c>
      <c r="T121" s="112"/>
      <c r="U121" s="112"/>
      <c r="V121" s="112">
        <v>3150</v>
      </c>
      <c r="W121" s="112">
        <v>3243</v>
      </c>
      <c r="X121" s="112">
        <v>3307</v>
      </c>
      <c r="Y121" s="112">
        <v>3271</v>
      </c>
      <c r="Z121" s="112">
        <v>3111</v>
      </c>
      <c r="AB121" s="109" t="str">
        <f>TEXT(Z121,"###,###")</f>
        <v>3,111</v>
      </c>
    </row>
    <row r="122" spans="19:32" x14ac:dyDescent="0.25">
      <c r="S122" s="101" t="s">
        <v>100</v>
      </c>
      <c r="T122" s="112"/>
      <c r="U122" s="112"/>
      <c r="V122" s="112">
        <v>3229</v>
      </c>
      <c r="W122" s="112">
        <v>3495</v>
      </c>
      <c r="X122" s="112">
        <v>3643</v>
      </c>
      <c r="Y122" s="112">
        <v>3953</v>
      </c>
      <c r="Z122" s="112">
        <v>4165</v>
      </c>
      <c r="AB122" s="109" t="str">
        <f>TEXT(Z122,"###,###")</f>
        <v>4,165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46918</v>
      </c>
      <c r="W124" s="112">
        <v>47858</v>
      </c>
      <c r="X124" s="112">
        <v>48797</v>
      </c>
      <c r="Y124" s="112">
        <v>49749</v>
      </c>
      <c r="Z124" s="112">
        <v>52311</v>
      </c>
      <c r="AB124" s="109" t="str">
        <f>TEXT(Z124,"###,###")</f>
        <v>52,311</v>
      </c>
      <c r="AD124" s="127">
        <f>Z124/$Z$7*100</f>
        <v>94.376488417406364</v>
      </c>
    </row>
    <row r="125" spans="19:32" x14ac:dyDescent="0.25">
      <c r="S125" s="101" t="s">
        <v>102</v>
      </c>
      <c r="T125" s="112"/>
      <c r="U125" s="112"/>
      <c r="V125" s="112">
        <v>6379</v>
      </c>
      <c r="W125" s="112">
        <v>6738</v>
      </c>
      <c r="X125" s="112">
        <v>6950</v>
      </c>
      <c r="Y125" s="112">
        <v>7224</v>
      </c>
      <c r="Z125" s="112">
        <v>7276</v>
      </c>
      <c r="AB125" s="109" t="str">
        <f>TEXT(Z125,"###,###")</f>
        <v>7,276</v>
      </c>
      <c r="AD125" s="127">
        <f>Z125/$Z$7*100</f>
        <v>13.126939452984052</v>
      </c>
    </row>
    <row r="127" spans="19:32" x14ac:dyDescent="0.25">
      <c r="S127" s="101" t="s">
        <v>103</v>
      </c>
      <c r="T127" s="112"/>
      <c r="U127" s="112"/>
      <c r="V127" s="112">
        <v>25113</v>
      </c>
      <c r="W127" s="112">
        <v>25356</v>
      </c>
      <c r="X127" s="112">
        <v>25839</v>
      </c>
      <c r="Y127" s="112">
        <v>26218</v>
      </c>
      <c r="Z127" s="112">
        <v>27378</v>
      </c>
      <c r="AB127" s="109" t="str">
        <f>TEXT(Z127,"###,###")</f>
        <v>27,378</v>
      </c>
      <c r="AD127" s="127">
        <f>Z127/$Z$7*100</f>
        <v>49.39380818358952</v>
      </c>
    </row>
    <row r="128" spans="19:32" x14ac:dyDescent="0.25">
      <c r="S128" s="101" t="s">
        <v>104</v>
      </c>
      <c r="T128" s="112"/>
      <c r="U128" s="112"/>
      <c r="V128" s="112">
        <v>24962</v>
      </c>
      <c r="W128" s="112">
        <v>25753</v>
      </c>
      <c r="X128" s="112">
        <v>26259</v>
      </c>
      <c r="Y128" s="112">
        <v>26767</v>
      </c>
      <c r="Z128" s="112">
        <v>27999</v>
      </c>
      <c r="AB128" s="109" t="str">
        <f>TEXT(Z128,"###,###")</f>
        <v>27,999</v>
      </c>
      <c r="AD128" s="127">
        <f>Z128/$Z$7*100</f>
        <v>50.514180558562458</v>
      </c>
    </row>
    <row r="130" spans="19:20" x14ac:dyDescent="0.25">
      <c r="S130" s="101" t="s">
        <v>262</v>
      </c>
      <c r="T130" s="127">
        <v>86.862235693151476</v>
      </c>
    </row>
    <row r="131" spans="19:20" x14ac:dyDescent="0.25">
      <c r="S131" s="101" t="s">
        <v>263</v>
      </c>
      <c r="T131" s="127">
        <v>5.6126867287291624</v>
      </c>
    </row>
    <row r="132" spans="19:20" x14ac:dyDescent="0.25">
      <c r="S132" s="101" t="s">
        <v>264</v>
      </c>
      <c r="T132" s="127">
        <v>7.5142527242548898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E2E770F-0B74-4CBA-A0F0-18C1EB46D33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4C63AB2B-C671-46CA-9A3A-3F5C3650C0D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DE8EFEB1-78DD-41CF-828E-23D25DFD76F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C0E72DD8-DDDC-4EC5-9379-34739164BCD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B40B47-7447-49EA-8D79-1F9F0DC94867}">
  <sheetPr codeName="Sheet97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140</v>
      </c>
      <c r="T1" s="99"/>
      <c r="U1" s="99"/>
      <c r="V1" s="99"/>
      <c r="W1" s="99"/>
      <c r="X1" s="99"/>
      <c r="Y1" s="100" t="s">
        <v>224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184</v>
      </c>
      <c r="W2" s="103" t="s">
        <v>193</v>
      </c>
      <c r="X2" s="103" t="s">
        <v>261</v>
      </c>
      <c r="Y2" s="103" t="s">
        <v>267</v>
      </c>
      <c r="Z2" s="103" t="s">
        <v>273</v>
      </c>
      <c r="AB2" s="141" t="str">
        <f>$Z$2</f>
        <v>2021-22</v>
      </c>
      <c r="AC2" s="141"/>
      <c r="AD2" s="141"/>
      <c r="AE2" s="141"/>
      <c r="AF2" s="141"/>
    </row>
    <row r="3" spans="1:32" ht="15" customHeight="1" x14ac:dyDescent="0.25">
      <c r="A3" s="58" t="s">
        <v>272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140</v>
      </c>
      <c r="Y3" s="105" t="s">
        <v>224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10.33 Mid Murray, South Australia,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6022</v>
      </c>
      <c r="W4" s="108">
        <v>5635</v>
      </c>
      <c r="X4" s="108">
        <v>5877</v>
      </c>
      <c r="Y4" s="108">
        <v>6009</v>
      </c>
      <c r="Z4" s="108">
        <v>6558</v>
      </c>
      <c r="AB4" s="109" t="str">
        <f>TEXT(Z4,"###,###")</f>
        <v>6,558</v>
      </c>
      <c r="AD4" s="110">
        <f>Z4/Y4-1</f>
        <v>9.1362955566649973E-2</v>
      </c>
      <c r="AF4" s="110">
        <f>Z4/V4-1</f>
        <v>8.9006974427100705E-2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3283</v>
      </c>
      <c r="W5" s="108">
        <v>3002</v>
      </c>
      <c r="X5" s="108">
        <v>3139</v>
      </c>
      <c r="Y5" s="108">
        <v>3121</v>
      </c>
      <c r="Z5" s="108">
        <v>3414</v>
      </c>
      <c r="AB5" s="109" t="str">
        <f>TEXT(Z5,"###,###")</f>
        <v>3,414</v>
      </c>
      <c r="AD5" s="110">
        <f t="shared" ref="AD5:AD9" si="0">Z5/Y5-1</f>
        <v>9.3880166613264926E-2</v>
      </c>
      <c r="AF5" s="110">
        <f t="shared" ref="AF5:AF9" si="1">Z5/V5-1</f>
        <v>3.9902528175449259E-2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2745</v>
      </c>
      <c r="W6" s="108">
        <v>2639</v>
      </c>
      <c r="X6" s="108">
        <v>2740</v>
      </c>
      <c r="Y6" s="108">
        <v>2882</v>
      </c>
      <c r="Z6" s="108">
        <v>3139</v>
      </c>
      <c r="AB6" s="109" t="str">
        <f>TEXT(Z6,"###,###")</f>
        <v>3,139</v>
      </c>
      <c r="AD6" s="110">
        <f t="shared" si="0"/>
        <v>8.9174184594031924E-2</v>
      </c>
      <c r="AF6" s="110">
        <f t="shared" si="1"/>
        <v>0.14353369763205825</v>
      </c>
    </row>
    <row r="7" spans="1:32" ht="16.5" customHeight="1" thickBot="1" x14ac:dyDescent="0.3">
      <c r="A7" s="61" t="str">
        <f>"QUICK STATS for "&amp;Z2&amp;" *"</f>
        <v>QUICK STATS for 2021-22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4107</v>
      </c>
      <c r="W7" s="108">
        <v>3900</v>
      </c>
      <c r="X7" s="108">
        <v>4134</v>
      </c>
      <c r="Y7" s="108">
        <v>4202</v>
      </c>
      <c r="Z7" s="108">
        <v>4399</v>
      </c>
      <c r="AB7" s="109" t="str">
        <f>TEXT(Z7,"###,###")</f>
        <v>4,399</v>
      </c>
      <c r="AD7" s="110">
        <f t="shared" si="0"/>
        <v>4.6882436934792882E-2</v>
      </c>
      <c r="AF7" s="110">
        <f t="shared" si="1"/>
        <v>7.109812515217917E-2</v>
      </c>
    </row>
    <row r="8" spans="1:32" ht="17.25" customHeight="1" x14ac:dyDescent="0.25">
      <c r="A8" s="62" t="s">
        <v>12</v>
      </c>
      <c r="B8" s="63"/>
      <c r="C8" s="29"/>
      <c r="D8" s="64" t="str">
        <f>AB4</f>
        <v>6,558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4,399</v>
      </c>
      <c r="P8" s="65"/>
      <c r="S8" s="107" t="s">
        <v>83</v>
      </c>
      <c r="T8" s="108"/>
      <c r="U8" s="108"/>
      <c r="V8" s="108">
        <v>35238.21</v>
      </c>
      <c r="W8" s="108">
        <v>36020</v>
      </c>
      <c r="X8" s="108">
        <v>35891.67</v>
      </c>
      <c r="Y8" s="108">
        <v>37704.5</v>
      </c>
      <c r="Z8" s="108">
        <v>37157.33</v>
      </c>
      <c r="AB8" s="109" t="str">
        <f>TEXT(Z8,"$###,###")</f>
        <v>$37,157</v>
      </c>
      <c r="AD8" s="110">
        <f t="shared" si="0"/>
        <v>-1.4512060894588119E-2</v>
      </c>
      <c r="AF8" s="110">
        <f t="shared" si="1"/>
        <v>5.4461336146189199E-2</v>
      </c>
    </row>
    <row r="9" spans="1:32" x14ac:dyDescent="0.25">
      <c r="A9" s="30" t="s">
        <v>14</v>
      </c>
      <c r="B9" s="69"/>
      <c r="C9" s="70"/>
      <c r="D9" s="71">
        <f>AD104</f>
        <v>73.909728575785309</v>
      </c>
      <c r="E9" s="72" t="s">
        <v>84</v>
      </c>
      <c r="F9" s="24"/>
      <c r="G9" s="73" t="s">
        <v>81</v>
      </c>
      <c r="H9" s="70"/>
      <c r="I9" s="69"/>
      <c r="J9" s="70"/>
      <c r="K9" s="69"/>
      <c r="L9" s="69"/>
      <c r="M9" s="74"/>
      <c r="N9" s="70"/>
      <c r="O9" s="71">
        <f>AD127</f>
        <v>53.284837463059787</v>
      </c>
      <c r="P9" s="72" t="s">
        <v>84</v>
      </c>
      <c r="S9" s="107" t="s">
        <v>7</v>
      </c>
      <c r="T9" s="108"/>
      <c r="U9" s="108"/>
      <c r="V9" s="108">
        <v>176818206</v>
      </c>
      <c r="W9" s="108">
        <v>168668331</v>
      </c>
      <c r="X9" s="108">
        <v>178096344</v>
      </c>
      <c r="Y9" s="108">
        <v>187375025</v>
      </c>
      <c r="Z9" s="108">
        <v>205086033</v>
      </c>
      <c r="AB9" s="109" t="str">
        <f>TEXT(Z9/1000000,"$#,###.0")&amp;" mil"</f>
        <v>$205.1 mil</v>
      </c>
      <c r="AD9" s="110">
        <f t="shared" si="0"/>
        <v>9.4521711204574865E-2</v>
      </c>
      <c r="AF9" s="110">
        <f t="shared" si="1"/>
        <v>0.15986943674793297</v>
      </c>
    </row>
    <row r="10" spans="1:32" x14ac:dyDescent="0.25">
      <c r="A10" s="30" t="s">
        <v>17</v>
      </c>
      <c r="B10" s="69"/>
      <c r="C10" s="70"/>
      <c r="D10" s="71">
        <f>AD105</f>
        <v>13.494967978042085</v>
      </c>
      <c r="E10" s="72" t="s">
        <v>84</v>
      </c>
      <c r="F10" s="24"/>
      <c r="G10" s="73" t="s">
        <v>82</v>
      </c>
      <c r="H10" s="70"/>
      <c r="I10" s="69"/>
      <c r="J10" s="70"/>
      <c r="K10" s="69"/>
      <c r="L10" s="69"/>
      <c r="M10" s="74"/>
      <c r="N10" s="70"/>
      <c r="O10" s="71">
        <f>AD128</f>
        <v>46.669697658558761</v>
      </c>
      <c r="P10" s="72" t="s">
        <v>84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85</v>
      </c>
      <c r="H11" s="77"/>
      <c r="I11" s="78"/>
      <c r="J11" s="78"/>
      <c r="K11" s="78"/>
      <c r="L11" s="78"/>
      <c r="M11" s="69"/>
      <c r="N11" s="70"/>
      <c r="O11" s="71">
        <f>T130</f>
        <v>75.039781768583765</v>
      </c>
      <c r="P11" s="72" t="s">
        <v>84</v>
      </c>
      <c r="S11" s="107" t="s">
        <v>29</v>
      </c>
      <c r="T11" s="112"/>
      <c r="U11" s="112"/>
      <c r="V11" s="112">
        <v>4956</v>
      </c>
      <c r="W11" s="112">
        <v>4671</v>
      </c>
      <c r="X11" s="112">
        <v>4799</v>
      </c>
      <c r="Y11" s="112">
        <v>4946</v>
      </c>
      <c r="Z11" s="112">
        <v>5460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14.253239372584678</v>
      </c>
      <c r="P12" s="72" t="s">
        <v>84</v>
      </c>
      <c r="S12" s="107" t="s">
        <v>30</v>
      </c>
      <c r="T12" s="112"/>
      <c r="U12" s="112"/>
      <c r="V12" s="112">
        <v>1070</v>
      </c>
      <c r="W12" s="112">
        <v>972</v>
      </c>
      <c r="X12" s="112">
        <v>1075</v>
      </c>
      <c r="Y12" s="112">
        <v>1063</v>
      </c>
      <c r="Z12" s="112">
        <v>1100</v>
      </c>
    </row>
    <row r="13" spans="1:32" ht="15" customHeight="1" x14ac:dyDescent="0.25">
      <c r="A13" s="30" t="s">
        <v>19</v>
      </c>
      <c r="B13" s="70"/>
      <c r="C13" s="70"/>
      <c r="D13" s="71">
        <f>AD108</f>
        <v>17.429094236047575</v>
      </c>
      <c r="E13" s="72" t="s">
        <v>84</v>
      </c>
      <c r="F13" s="24"/>
      <c r="G13" s="142" t="s">
        <v>265</v>
      </c>
      <c r="H13" s="143"/>
      <c r="I13" s="143"/>
      <c r="J13" s="143"/>
      <c r="K13" s="143"/>
      <c r="L13" s="143"/>
      <c r="M13" s="79"/>
      <c r="N13" s="70"/>
      <c r="O13" s="71">
        <f>T132</f>
        <v>10.729711298022277</v>
      </c>
      <c r="P13" s="72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17.718816712412323</v>
      </c>
      <c r="E14" s="72" t="s">
        <v>84</v>
      </c>
      <c r="F14" s="24"/>
      <c r="G14" s="76" t="s">
        <v>94</v>
      </c>
      <c r="H14" s="69"/>
      <c r="I14" s="69"/>
      <c r="J14" s="69"/>
      <c r="K14" s="75"/>
      <c r="L14" s="70"/>
      <c r="M14" s="69"/>
      <c r="N14" s="70"/>
      <c r="O14" s="75" t="str">
        <f>AB118</f>
        <v>46.4</v>
      </c>
      <c r="P14" s="72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24.321439463250989</v>
      </c>
      <c r="E15" s="72" t="s">
        <v>84</v>
      </c>
      <c r="F15" s="24"/>
      <c r="G15" s="33" t="s">
        <v>259</v>
      </c>
      <c r="H15" s="70"/>
      <c r="I15" s="70"/>
      <c r="J15" s="70"/>
      <c r="K15" s="80"/>
      <c r="L15" s="70"/>
      <c r="M15" s="70"/>
      <c r="N15" s="70"/>
      <c r="O15" s="71">
        <f>AB38</f>
        <v>17.791411042944784</v>
      </c>
      <c r="P15" s="72" t="s">
        <v>84</v>
      </c>
      <c r="S15" s="115" t="s">
        <v>60</v>
      </c>
      <c r="T15" s="115"/>
      <c r="U15" s="116"/>
      <c r="V15" s="116">
        <v>760</v>
      </c>
      <c r="W15" s="116">
        <v>795</v>
      </c>
      <c r="X15" s="116">
        <v>794</v>
      </c>
      <c r="Y15" s="112">
        <v>813</v>
      </c>
      <c r="Z15" s="112">
        <v>877</v>
      </c>
      <c r="AB15" s="117">
        <f t="shared" ref="AB15:AB34" si="2">IF(Z15="np",0,Z15/$Z$34)</f>
        <v>0.1337297956694114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27.981091796279355</v>
      </c>
      <c r="E16" s="83" t="s">
        <v>84</v>
      </c>
      <c r="F16" s="24"/>
      <c r="G16" s="84" t="s">
        <v>260</v>
      </c>
      <c r="H16" s="35"/>
      <c r="I16" s="35"/>
      <c r="J16" s="35"/>
      <c r="K16" s="36"/>
      <c r="L16" s="35"/>
      <c r="M16" s="35"/>
      <c r="N16" s="35"/>
      <c r="O16" s="82">
        <f>AB37</f>
        <v>82.208588957055213</v>
      </c>
      <c r="P16" s="37" t="s">
        <v>84</v>
      </c>
      <c r="S16" s="115" t="s">
        <v>61</v>
      </c>
      <c r="T16" s="115"/>
      <c r="U16" s="116"/>
      <c r="V16" s="116">
        <v>57</v>
      </c>
      <c r="W16" s="116">
        <v>72</v>
      </c>
      <c r="X16" s="116">
        <v>65</v>
      </c>
      <c r="Y16" s="112">
        <v>51</v>
      </c>
      <c r="Z16" s="112">
        <v>59</v>
      </c>
      <c r="AB16" s="117">
        <f t="shared" si="2"/>
        <v>8.9966453186947244E-3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532</v>
      </c>
      <c r="W17" s="116">
        <v>425</v>
      </c>
      <c r="X17" s="116">
        <v>438</v>
      </c>
      <c r="Y17" s="112">
        <v>404</v>
      </c>
      <c r="Z17" s="112">
        <v>458</v>
      </c>
      <c r="AB17" s="117">
        <f t="shared" si="2"/>
        <v>6.9838365355291254E-2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268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63</v>
      </c>
      <c r="T18" s="115"/>
      <c r="U18" s="116"/>
      <c r="V18" s="116">
        <v>48</v>
      </c>
      <c r="W18" s="116">
        <v>47</v>
      </c>
      <c r="X18" s="116">
        <v>40</v>
      </c>
      <c r="Y18" s="112">
        <v>47</v>
      </c>
      <c r="Z18" s="112">
        <v>45</v>
      </c>
      <c r="AB18" s="117">
        <f t="shared" si="2"/>
        <v>6.861848124428179E-3</v>
      </c>
    </row>
    <row r="19" spans="1:28" x14ac:dyDescent="0.25">
      <c r="A19" s="61" t="str">
        <f>$S$1&amp;" ("&amp;$V$2&amp;" to "&amp;$Z$2&amp;")"</f>
        <v>Mid Murray (2017-18 to 2021-22)</v>
      </c>
      <c r="B19" s="61"/>
      <c r="C19" s="61"/>
      <c r="D19" s="61"/>
      <c r="E19" s="61"/>
      <c r="F19" s="61"/>
      <c r="G19" s="61" t="str">
        <f>$S$1&amp;" ("&amp;$V$2&amp;" to "&amp;$Z$2&amp;")"</f>
        <v>Mid Murray (2017-18 to 2021-22)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64</v>
      </c>
      <c r="T19" s="115"/>
      <c r="U19" s="116"/>
      <c r="V19" s="116">
        <v>413</v>
      </c>
      <c r="W19" s="116">
        <v>375</v>
      </c>
      <c r="X19" s="116">
        <v>379</v>
      </c>
      <c r="Y19" s="112">
        <v>431</v>
      </c>
      <c r="Z19" s="112">
        <v>431</v>
      </c>
      <c r="AB19" s="117">
        <f t="shared" si="2"/>
        <v>6.5721256480634344E-2</v>
      </c>
    </row>
    <row r="20" spans="1:28" x14ac:dyDescent="0.25">
      <c r="S20" s="115" t="s">
        <v>65</v>
      </c>
      <c r="T20" s="115"/>
      <c r="U20" s="116"/>
      <c r="V20" s="116">
        <v>158</v>
      </c>
      <c r="W20" s="116">
        <v>129</v>
      </c>
      <c r="X20" s="116">
        <v>137</v>
      </c>
      <c r="Y20" s="112">
        <v>141</v>
      </c>
      <c r="Z20" s="112">
        <v>150</v>
      </c>
      <c r="AB20" s="117">
        <f t="shared" si="2"/>
        <v>2.2872827081427266E-2</v>
      </c>
    </row>
    <row r="21" spans="1:28" x14ac:dyDescent="0.25">
      <c r="S21" s="115" t="s">
        <v>66</v>
      </c>
      <c r="T21" s="115"/>
      <c r="U21" s="116"/>
      <c r="V21" s="116">
        <v>414</v>
      </c>
      <c r="W21" s="116">
        <v>380</v>
      </c>
      <c r="X21" s="116">
        <v>445</v>
      </c>
      <c r="Y21" s="112">
        <v>467</v>
      </c>
      <c r="Z21" s="112">
        <v>492</v>
      </c>
      <c r="AB21" s="117">
        <f t="shared" si="2"/>
        <v>7.5022872827081422E-2</v>
      </c>
    </row>
    <row r="22" spans="1:28" x14ac:dyDescent="0.25">
      <c r="S22" s="115" t="s">
        <v>67</v>
      </c>
      <c r="T22" s="115"/>
      <c r="U22" s="116"/>
      <c r="V22" s="116">
        <v>348</v>
      </c>
      <c r="W22" s="116">
        <v>311</v>
      </c>
      <c r="X22" s="116">
        <v>314</v>
      </c>
      <c r="Y22" s="112">
        <v>372</v>
      </c>
      <c r="Z22" s="112">
        <v>427</v>
      </c>
      <c r="AB22" s="117">
        <f t="shared" si="2"/>
        <v>6.5111314425129616E-2</v>
      </c>
    </row>
    <row r="23" spans="1:28" x14ac:dyDescent="0.25">
      <c r="S23" s="115" t="s">
        <v>68</v>
      </c>
      <c r="T23" s="115"/>
      <c r="U23" s="116"/>
      <c r="V23" s="116">
        <v>371</v>
      </c>
      <c r="W23" s="116">
        <v>300</v>
      </c>
      <c r="X23" s="116">
        <v>297</v>
      </c>
      <c r="Y23" s="112">
        <v>294</v>
      </c>
      <c r="Z23" s="112">
        <v>310</v>
      </c>
      <c r="AB23" s="117">
        <f t="shared" si="2"/>
        <v>4.7270509301616345E-2</v>
      </c>
    </row>
    <row r="24" spans="1:28" x14ac:dyDescent="0.25">
      <c r="S24" s="115" t="s">
        <v>69</v>
      </c>
      <c r="T24" s="115"/>
      <c r="U24" s="116"/>
      <c r="V24" s="116">
        <v>17</v>
      </c>
      <c r="W24" s="116">
        <v>34</v>
      </c>
      <c r="X24" s="116">
        <v>20</v>
      </c>
      <c r="Y24" s="112">
        <v>27</v>
      </c>
      <c r="Z24" s="112">
        <v>26</v>
      </c>
      <c r="AB24" s="117">
        <f t="shared" si="2"/>
        <v>3.9646233607807261E-3</v>
      </c>
    </row>
    <row r="25" spans="1:28" x14ac:dyDescent="0.25">
      <c r="S25" s="115" t="s">
        <v>70</v>
      </c>
      <c r="T25" s="115"/>
      <c r="U25" s="116"/>
      <c r="V25" s="116">
        <v>141</v>
      </c>
      <c r="W25" s="116">
        <v>145</v>
      </c>
      <c r="X25" s="116">
        <v>159</v>
      </c>
      <c r="Y25" s="112">
        <v>145</v>
      </c>
      <c r="Z25" s="112">
        <v>181</v>
      </c>
      <c r="AB25" s="117">
        <f t="shared" si="2"/>
        <v>2.7599878011588898E-2</v>
      </c>
    </row>
    <row r="26" spans="1:28" x14ac:dyDescent="0.25">
      <c r="S26" s="115" t="s">
        <v>71</v>
      </c>
      <c r="T26" s="115"/>
      <c r="U26" s="116"/>
      <c r="V26" s="116">
        <v>174</v>
      </c>
      <c r="W26" s="116">
        <v>129</v>
      </c>
      <c r="X26" s="116">
        <v>114</v>
      </c>
      <c r="Y26" s="112">
        <v>169</v>
      </c>
      <c r="Z26" s="112">
        <v>172</v>
      </c>
      <c r="AB26" s="117">
        <f t="shared" si="2"/>
        <v>2.6227508386703263E-2</v>
      </c>
    </row>
    <row r="27" spans="1:28" x14ac:dyDescent="0.25">
      <c r="S27" s="115" t="s">
        <v>72</v>
      </c>
      <c r="T27" s="115"/>
      <c r="U27" s="116"/>
      <c r="V27" s="116">
        <v>185</v>
      </c>
      <c r="W27" s="116">
        <v>209</v>
      </c>
      <c r="X27" s="116">
        <v>227</v>
      </c>
      <c r="Y27" s="112">
        <v>246</v>
      </c>
      <c r="Z27" s="112">
        <v>268</v>
      </c>
      <c r="AB27" s="117">
        <f t="shared" si="2"/>
        <v>4.0866117718816715E-2</v>
      </c>
    </row>
    <row r="28" spans="1:28" x14ac:dyDescent="0.25">
      <c r="S28" s="115" t="s">
        <v>73</v>
      </c>
      <c r="T28" s="115"/>
      <c r="U28" s="116"/>
      <c r="V28" s="116">
        <v>434</v>
      </c>
      <c r="W28" s="116">
        <v>428</v>
      </c>
      <c r="X28" s="116">
        <v>455</v>
      </c>
      <c r="Y28" s="112">
        <v>459</v>
      </c>
      <c r="Z28" s="112">
        <v>561</v>
      </c>
      <c r="AB28" s="117">
        <f t="shared" si="2"/>
        <v>8.554437328453797E-2</v>
      </c>
    </row>
    <row r="29" spans="1:28" x14ac:dyDescent="0.25">
      <c r="S29" s="115" t="s">
        <v>74</v>
      </c>
      <c r="T29" s="115"/>
      <c r="U29" s="116"/>
      <c r="V29" s="116">
        <v>314</v>
      </c>
      <c r="W29" s="116">
        <v>332</v>
      </c>
      <c r="X29" s="116">
        <v>282</v>
      </c>
      <c r="Y29" s="112">
        <v>263</v>
      </c>
      <c r="Z29" s="112">
        <v>403</v>
      </c>
      <c r="AB29" s="117">
        <f t="shared" si="2"/>
        <v>6.1451662092101247E-2</v>
      </c>
    </row>
    <row r="30" spans="1:28" x14ac:dyDescent="0.25">
      <c r="S30" s="115" t="s">
        <v>75</v>
      </c>
      <c r="T30" s="115"/>
      <c r="U30" s="116"/>
      <c r="V30" s="116">
        <v>264</v>
      </c>
      <c r="W30" s="116">
        <v>251</v>
      </c>
      <c r="X30" s="116">
        <v>277</v>
      </c>
      <c r="Y30" s="112">
        <v>285</v>
      </c>
      <c r="Z30" s="112">
        <v>317</v>
      </c>
      <c r="AB30" s="117">
        <f t="shared" si="2"/>
        <v>4.8337907898749616E-2</v>
      </c>
    </row>
    <row r="31" spans="1:28" x14ac:dyDescent="0.25">
      <c r="S31" s="115" t="s">
        <v>76</v>
      </c>
      <c r="T31" s="115"/>
      <c r="U31" s="116"/>
      <c r="V31" s="116">
        <v>485</v>
      </c>
      <c r="W31" s="116">
        <v>512</v>
      </c>
      <c r="X31" s="116">
        <v>590</v>
      </c>
      <c r="Y31" s="112">
        <v>617</v>
      </c>
      <c r="Z31" s="112">
        <v>620</v>
      </c>
      <c r="AB31" s="117">
        <f t="shared" si="2"/>
        <v>9.454101860323269E-2</v>
      </c>
    </row>
    <row r="32" spans="1:28" ht="15.75" customHeight="1" x14ac:dyDescent="0.25">
      <c r="A32" s="61" t="str">
        <f>"Distribution of jobs per industry "&amp;"("&amp;Z2&amp;") *"</f>
        <v>Distribution of jobs per industry (2021-22)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77</v>
      </c>
      <c r="T32" s="115"/>
      <c r="U32" s="116"/>
      <c r="V32" s="116">
        <v>75</v>
      </c>
      <c r="W32" s="116">
        <v>61</v>
      </c>
      <c r="X32" s="116">
        <v>80</v>
      </c>
      <c r="Y32" s="112">
        <v>57</v>
      </c>
      <c r="Z32" s="112">
        <v>63</v>
      </c>
      <c r="AB32" s="117">
        <f t="shared" si="2"/>
        <v>9.6065873741994507E-3</v>
      </c>
    </row>
    <row r="33" spans="19:32" x14ac:dyDescent="0.25">
      <c r="S33" s="115" t="s">
        <v>78</v>
      </c>
      <c r="T33" s="115"/>
      <c r="U33" s="116"/>
      <c r="V33" s="116">
        <v>196</v>
      </c>
      <c r="W33" s="116">
        <v>177</v>
      </c>
      <c r="X33" s="116">
        <v>211</v>
      </c>
      <c r="Y33" s="112">
        <v>214</v>
      </c>
      <c r="Z33" s="112">
        <v>215</v>
      </c>
      <c r="AB33" s="117">
        <f t="shared" si="2"/>
        <v>3.2784385483379079E-2</v>
      </c>
    </row>
    <row r="34" spans="19:32" x14ac:dyDescent="0.25">
      <c r="S34" s="118" t="s">
        <v>53</v>
      </c>
      <c r="T34" s="118"/>
      <c r="U34" s="119"/>
      <c r="V34" s="119">
        <v>6020</v>
      </c>
      <c r="W34" s="119">
        <v>5638</v>
      </c>
      <c r="X34" s="119">
        <v>5880</v>
      </c>
      <c r="Y34" s="120">
        <v>6009</v>
      </c>
      <c r="Z34" s="120">
        <v>6558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3476</v>
      </c>
      <c r="W37" s="112">
        <v>3266</v>
      </c>
      <c r="X37" s="112">
        <v>3485</v>
      </c>
      <c r="Y37" s="112">
        <v>3564</v>
      </c>
      <c r="Z37" s="112">
        <v>3618</v>
      </c>
      <c r="AB37" s="132">
        <f>Z37/Z40*100</f>
        <v>82.208588957055213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634</v>
      </c>
      <c r="W38" s="112">
        <v>638</v>
      </c>
      <c r="X38" s="112">
        <v>644</v>
      </c>
      <c r="Y38" s="112">
        <v>636</v>
      </c>
      <c r="Z38" s="112">
        <v>783</v>
      </c>
      <c r="AB38" s="132">
        <f>Z38/Z40*100</f>
        <v>17.791411042944784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4110</v>
      </c>
      <c r="W40" s="112">
        <v>3904</v>
      </c>
      <c r="X40" s="112">
        <v>4129</v>
      </c>
      <c r="Y40" s="112">
        <v>4200</v>
      </c>
      <c r="Z40" s="112">
        <v>4401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7</v>
      </c>
      <c r="W44" s="112">
        <v>5</v>
      </c>
      <c r="X44" s="112">
        <v>4</v>
      </c>
      <c r="Y44" s="112">
        <v>7</v>
      </c>
      <c r="Z44" s="112">
        <v>4</v>
      </c>
    </row>
    <row r="45" spans="19:32" x14ac:dyDescent="0.25">
      <c r="S45" s="115" t="s">
        <v>37</v>
      </c>
      <c r="T45" s="115"/>
      <c r="U45" s="112"/>
      <c r="V45" s="112">
        <v>68</v>
      </c>
      <c r="W45" s="112">
        <v>72</v>
      </c>
      <c r="X45" s="112">
        <v>71</v>
      </c>
      <c r="Y45" s="112">
        <v>71</v>
      </c>
      <c r="Z45" s="112">
        <v>92</v>
      </c>
    </row>
    <row r="46" spans="19:32" x14ac:dyDescent="0.25">
      <c r="S46" s="115" t="s">
        <v>38</v>
      </c>
      <c r="T46" s="115"/>
      <c r="U46" s="112"/>
      <c r="V46" s="112">
        <v>145</v>
      </c>
      <c r="W46" s="112">
        <v>162</v>
      </c>
      <c r="X46" s="112">
        <v>168</v>
      </c>
      <c r="Y46" s="112">
        <v>178</v>
      </c>
      <c r="Z46" s="112">
        <v>198</v>
      </c>
    </row>
    <row r="47" spans="19:32" x14ac:dyDescent="0.25">
      <c r="S47" s="115" t="s">
        <v>39</v>
      </c>
      <c r="T47" s="115"/>
      <c r="U47" s="112"/>
      <c r="V47" s="112">
        <v>216</v>
      </c>
      <c r="W47" s="112">
        <v>213</v>
      </c>
      <c r="X47" s="112">
        <v>199</v>
      </c>
      <c r="Y47" s="112">
        <v>181</v>
      </c>
      <c r="Z47" s="112">
        <v>216</v>
      </c>
    </row>
    <row r="48" spans="19:32" x14ac:dyDescent="0.25">
      <c r="S48" s="115" t="s">
        <v>40</v>
      </c>
      <c r="T48" s="115"/>
      <c r="U48" s="112"/>
      <c r="V48" s="112">
        <v>249</v>
      </c>
      <c r="W48" s="112">
        <v>250</v>
      </c>
      <c r="X48" s="112">
        <v>291</v>
      </c>
      <c r="Y48" s="112">
        <v>270</v>
      </c>
      <c r="Z48" s="112">
        <v>252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233</v>
      </c>
      <c r="W49" s="112">
        <v>206</v>
      </c>
      <c r="X49" s="112">
        <v>210</v>
      </c>
      <c r="Y49" s="112">
        <v>246</v>
      </c>
      <c r="Z49" s="112">
        <v>252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Mid Murray (2021-22)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236</v>
      </c>
      <c r="W50" s="112">
        <v>230</v>
      </c>
      <c r="X50" s="112">
        <v>213</v>
      </c>
      <c r="Y50" s="112">
        <v>191</v>
      </c>
      <c r="Z50" s="112">
        <v>241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260</v>
      </c>
      <c r="W51" s="112">
        <v>206</v>
      </c>
      <c r="X51" s="112">
        <v>216</v>
      </c>
      <c r="Y51" s="112">
        <v>229</v>
      </c>
      <c r="Z51" s="112">
        <v>254</v>
      </c>
    </row>
    <row r="52" spans="1:26" ht="15" customHeight="1" x14ac:dyDescent="0.25">
      <c r="S52" s="115" t="s">
        <v>44</v>
      </c>
      <c r="T52" s="115"/>
      <c r="U52" s="112"/>
      <c r="V52" s="112">
        <v>388</v>
      </c>
      <c r="W52" s="112">
        <v>337</v>
      </c>
      <c r="X52" s="112">
        <v>339</v>
      </c>
      <c r="Y52" s="112">
        <v>274</v>
      </c>
      <c r="Z52" s="112">
        <v>269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470</v>
      </c>
      <c r="W53" s="112">
        <v>390</v>
      </c>
      <c r="X53" s="112">
        <v>399</v>
      </c>
      <c r="Y53" s="112">
        <v>372</v>
      </c>
      <c r="Z53" s="112">
        <v>390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383</v>
      </c>
      <c r="W54" s="112">
        <v>372</v>
      </c>
      <c r="X54" s="112">
        <v>395</v>
      </c>
      <c r="Y54" s="112">
        <v>432</v>
      </c>
      <c r="Z54" s="112">
        <v>487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304</v>
      </c>
      <c r="W55" s="112">
        <v>253</v>
      </c>
      <c r="X55" s="112">
        <v>297</v>
      </c>
      <c r="Y55" s="112">
        <v>317</v>
      </c>
      <c r="Z55" s="112">
        <v>362</v>
      </c>
    </row>
    <row r="56" spans="1:26" ht="15" customHeight="1" x14ac:dyDescent="0.25">
      <c r="S56" s="115" t="s">
        <v>48</v>
      </c>
      <c r="T56" s="115"/>
      <c r="U56" s="112"/>
      <c r="V56" s="112">
        <v>208</v>
      </c>
      <c r="W56" s="112">
        <v>177</v>
      </c>
      <c r="X56" s="112">
        <v>209</v>
      </c>
      <c r="Y56" s="112">
        <v>212</v>
      </c>
      <c r="Z56" s="112">
        <v>233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64</v>
      </c>
      <c r="W57" s="112">
        <v>59</v>
      </c>
      <c r="X57" s="112">
        <v>91</v>
      </c>
      <c r="Y57" s="112">
        <v>89</v>
      </c>
      <c r="Z57" s="112">
        <v>94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31</v>
      </c>
      <c r="W58" s="112">
        <v>29</v>
      </c>
      <c r="X58" s="112">
        <v>32</v>
      </c>
      <c r="Y58" s="112">
        <v>28</v>
      </c>
      <c r="Z58" s="112">
        <v>44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15</v>
      </c>
      <c r="W59" s="112">
        <v>11</v>
      </c>
      <c r="X59" s="112">
        <v>21</v>
      </c>
      <c r="Y59" s="112">
        <v>18</v>
      </c>
      <c r="Z59" s="112">
        <v>13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8</v>
      </c>
      <c r="W60" s="112">
        <v>7</v>
      </c>
      <c r="X60" s="112">
        <v>6</v>
      </c>
      <c r="Y60" s="112">
        <v>6</v>
      </c>
      <c r="Z60" s="112">
        <v>5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3278</v>
      </c>
      <c r="W61" s="112">
        <v>3001</v>
      </c>
      <c r="X61" s="112">
        <v>3140</v>
      </c>
      <c r="Y61" s="112">
        <v>3121</v>
      </c>
      <c r="Z61" s="112">
        <v>3415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5</v>
      </c>
      <c r="W63" s="112">
        <v>7</v>
      </c>
      <c r="X63" s="112">
        <v>5</v>
      </c>
      <c r="Y63" s="112">
        <v>6</v>
      </c>
      <c r="Z63" s="112">
        <v>14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58</v>
      </c>
      <c r="W64" s="112">
        <v>47</v>
      </c>
      <c r="X64" s="112">
        <v>58</v>
      </c>
      <c r="Y64" s="112">
        <v>100</v>
      </c>
      <c r="Z64" s="112">
        <v>109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Mid Murray (2021-22)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191</v>
      </c>
      <c r="W65" s="112">
        <v>155</v>
      </c>
      <c r="X65" s="112">
        <v>155</v>
      </c>
      <c r="Y65" s="112">
        <v>154</v>
      </c>
      <c r="Z65" s="112">
        <v>192</v>
      </c>
    </row>
    <row r="66" spans="1:26" x14ac:dyDescent="0.25">
      <c r="S66" s="115" t="s">
        <v>39</v>
      </c>
      <c r="T66" s="115"/>
      <c r="U66" s="112"/>
      <c r="V66" s="112">
        <v>237</v>
      </c>
      <c r="W66" s="112">
        <v>217</v>
      </c>
      <c r="X66" s="112">
        <v>187</v>
      </c>
      <c r="Y66" s="112">
        <v>216</v>
      </c>
      <c r="Z66" s="112">
        <v>230</v>
      </c>
    </row>
    <row r="67" spans="1:26" x14ac:dyDescent="0.25">
      <c r="S67" s="115" t="s">
        <v>40</v>
      </c>
      <c r="T67" s="115"/>
      <c r="U67" s="112"/>
      <c r="V67" s="112">
        <v>200</v>
      </c>
      <c r="W67" s="112">
        <v>217</v>
      </c>
      <c r="X67" s="112">
        <v>239</v>
      </c>
      <c r="Y67" s="112">
        <v>210</v>
      </c>
      <c r="Z67" s="112">
        <v>225</v>
      </c>
    </row>
    <row r="68" spans="1:26" x14ac:dyDescent="0.25">
      <c r="S68" s="115" t="s">
        <v>41</v>
      </c>
      <c r="T68" s="115"/>
      <c r="U68" s="112"/>
      <c r="V68" s="112">
        <v>176</v>
      </c>
      <c r="W68" s="112">
        <v>153</v>
      </c>
      <c r="X68" s="112">
        <v>179</v>
      </c>
      <c r="Y68" s="112">
        <v>208</v>
      </c>
      <c r="Z68" s="112">
        <v>201</v>
      </c>
    </row>
    <row r="69" spans="1:26" x14ac:dyDescent="0.25">
      <c r="S69" s="115" t="s">
        <v>42</v>
      </c>
      <c r="T69" s="115"/>
      <c r="U69" s="112"/>
      <c r="V69" s="112">
        <v>224</v>
      </c>
      <c r="W69" s="112">
        <v>228</v>
      </c>
      <c r="X69" s="112">
        <v>214</v>
      </c>
      <c r="Y69" s="112">
        <v>209</v>
      </c>
      <c r="Z69" s="112">
        <v>211</v>
      </c>
    </row>
    <row r="70" spans="1:26" x14ac:dyDescent="0.25">
      <c r="S70" s="115" t="s">
        <v>43</v>
      </c>
      <c r="T70" s="115"/>
      <c r="U70" s="112"/>
      <c r="V70" s="112">
        <v>223</v>
      </c>
      <c r="W70" s="112">
        <v>219</v>
      </c>
      <c r="X70" s="112">
        <v>223</v>
      </c>
      <c r="Y70" s="112">
        <v>220</v>
      </c>
      <c r="Z70" s="112">
        <v>235</v>
      </c>
    </row>
    <row r="71" spans="1:26" x14ac:dyDescent="0.25">
      <c r="S71" s="115" t="s">
        <v>44</v>
      </c>
      <c r="T71" s="115"/>
      <c r="U71" s="112"/>
      <c r="V71" s="112">
        <v>336</v>
      </c>
      <c r="W71" s="112">
        <v>317</v>
      </c>
      <c r="X71" s="112">
        <v>302</v>
      </c>
      <c r="Y71" s="112">
        <v>308</v>
      </c>
      <c r="Z71" s="112">
        <v>324</v>
      </c>
    </row>
    <row r="72" spans="1:26" x14ac:dyDescent="0.25">
      <c r="S72" s="115" t="s">
        <v>45</v>
      </c>
      <c r="T72" s="115"/>
      <c r="U72" s="112"/>
      <c r="V72" s="112">
        <v>318</v>
      </c>
      <c r="W72" s="112">
        <v>321</v>
      </c>
      <c r="X72" s="112">
        <v>330</v>
      </c>
      <c r="Y72" s="112">
        <v>360</v>
      </c>
      <c r="Z72" s="112">
        <v>428</v>
      </c>
    </row>
    <row r="73" spans="1:26" x14ac:dyDescent="0.25">
      <c r="S73" s="115" t="s">
        <v>46</v>
      </c>
      <c r="T73" s="115"/>
      <c r="U73" s="112"/>
      <c r="V73" s="112">
        <v>336</v>
      </c>
      <c r="W73" s="112">
        <v>312</v>
      </c>
      <c r="X73" s="112">
        <v>345</v>
      </c>
      <c r="Y73" s="112">
        <v>368</v>
      </c>
      <c r="Z73" s="112">
        <v>387</v>
      </c>
    </row>
    <row r="74" spans="1:26" x14ac:dyDescent="0.25">
      <c r="S74" s="115" t="s">
        <v>47</v>
      </c>
      <c r="T74" s="115"/>
      <c r="U74" s="112"/>
      <c r="V74" s="112">
        <v>255</v>
      </c>
      <c r="W74" s="112">
        <v>264</v>
      </c>
      <c r="X74" s="112">
        <v>247</v>
      </c>
      <c r="Y74" s="112">
        <v>277</v>
      </c>
      <c r="Z74" s="112">
        <v>308</v>
      </c>
    </row>
    <row r="75" spans="1:26" x14ac:dyDescent="0.25">
      <c r="S75" s="115" t="s">
        <v>48</v>
      </c>
      <c r="T75" s="115"/>
      <c r="U75" s="112"/>
      <c r="V75" s="112">
        <v>121</v>
      </c>
      <c r="W75" s="112">
        <v>130</v>
      </c>
      <c r="X75" s="112">
        <v>155</v>
      </c>
      <c r="Y75" s="112">
        <v>157</v>
      </c>
      <c r="Z75" s="112">
        <v>160</v>
      </c>
    </row>
    <row r="76" spans="1:26" x14ac:dyDescent="0.25">
      <c r="S76" s="115" t="s">
        <v>49</v>
      </c>
      <c r="T76" s="115"/>
      <c r="U76" s="112"/>
      <c r="V76" s="112">
        <v>43</v>
      </c>
      <c r="W76" s="112">
        <v>32</v>
      </c>
      <c r="X76" s="112">
        <v>57</v>
      </c>
      <c r="Y76" s="112">
        <v>57</v>
      </c>
      <c r="Z76" s="112">
        <v>81</v>
      </c>
    </row>
    <row r="77" spans="1:26" x14ac:dyDescent="0.25">
      <c r="S77" s="115" t="s">
        <v>50</v>
      </c>
      <c r="T77" s="115"/>
      <c r="U77" s="112"/>
      <c r="V77" s="112">
        <v>24</v>
      </c>
      <c r="W77" s="112">
        <v>11</v>
      </c>
      <c r="X77" s="112">
        <v>18</v>
      </c>
      <c r="Y77" s="112">
        <v>20</v>
      </c>
      <c r="Z77" s="112">
        <v>24</v>
      </c>
    </row>
    <row r="78" spans="1:26" x14ac:dyDescent="0.25">
      <c r="S78" s="115" t="s">
        <v>51</v>
      </c>
      <c r="T78" s="115"/>
      <c r="U78" s="112"/>
      <c r="V78" s="112">
        <v>7</v>
      </c>
      <c r="W78" s="112">
        <v>3</v>
      </c>
      <c r="X78" s="112">
        <v>10</v>
      </c>
      <c r="Y78" s="112">
        <v>10</v>
      </c>
      <c r="Z78" s="112">
        <v>10</v>
      </c>
    </row>
    <row r="79" spans="1:26" x14ac:dyDescent="0.25">
      <c r="S79" s="115" t="s">
        <v>52</v>
      </c>
      <c r="T79" s="115"/>
      <c r="U79" s="112"/>
      <c r="V79" s="112">
        <v>6</v>
      </c>
      <c r="W79" s="112">
        <v>5</v>
      </c>
      <c r="X79" s="112">
        <v>4</v>
      </c>
      <c r="Y79" s="112">
        <v>2</v>
      </c>
      <c r="Z79" s="112">
        <v>4</v>
      </c>
    </row>
    <row r="80" spans="1:26" x14ac:dyDescent="0.25">
      <c r="S80" s="118" t="s">
        <v>53</v>
      </c>
      <c r="T80" s="118"/>
      <c r="U80" s="112"/>
      <c r="V80" s="112">
        <v>2742</v>
      </c>
      <c r="W80" s="112">
        <v>2639</v>
      </c>
      <c r="X80" s="112">
        <v>2735</v>
      </c>
      <c r="Y80" s="112">
        <v>2882</v>
      </c>
      <c r="Z80" s="112">
        <v>3139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Mid Murray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188</v>
      </c>
      <c r="W83" s="112">
        <v>182</v>
      </c>
      <c r="X83" s="112">
        <v>192</v>
      </c>
      <c r="Y83" s="112">
        <v>189</v>
      </c>
      <c r="Z83" s="112">
        <v>194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190</v>
      </c>
      <c r="G84" s="140"/>
      <c r="H84" s="48"/>
      <c r="I84" s="48"/>
      <c r="J84" s="48"/>
      <c r="K84" s="48"/>
      <c r="L84" s="140" t="s">
        <v>0</v>
      </c>
      <c r="M84" s="140"/>
      <c r="N84" s="140" t="s">
        <v>190</v>
      </c>
      <c r="O84" s="140"/>
      <c r="S84" s="115" t="s">
        <v>57</v>
      </c>
      <c r="T84" s="115"/>
      <c r="U84" s="112"/>
      <c r="V84" s="112">
        <v>97</v>
      </c>
      <c r="W84" s="112">
        <v>90</v>
      </c>
      <c r="X84" s="112">
        <v>99</v>
      </c>
      <c r="Y84" s="112">
        <v>103</v>
      </c>
      <c r="Z84" s="112">
        <v>103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2017-18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2017-18</v>
      </c>
      <c r="O85" s="140"/>
      <c r="S85" s="115" t="s">
        <v>185</v>
      </c>
      <c r="T85" s="115"/>
      <c r="U85" s="112"/>
      <c r="V85" s="112">
        <v>350</v>
      </c>
      <c r="W85" s="112">
        <v>341</v>
      </c>
      <c r="X85" s="112">
        <v>365</v>
      </c>
      <c r="Y85" s="112">
        <v>367</v>
      </c>
      <c r="Z85" s="112">
        <v>386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6,558</v>
      </c>
      <c r="D86" s="94">
        <f t="shared" ref="D86:D91" si="4">AD4</f>
        <v>9.1362955566649973E-2</v>
      </c>
      <c r="E86" s="95">
        <f t="shared" ref="E86:E91" si="5">AD4</f>
        <v>9.1362955566649973E-2</v>
      </c>
      <c r="F86" s="94">
        <f t="shared" ref="F86:F91" si="6">AF4</f>
        <v>8.9006974427100705E-2</v>
      </c>
      <c r="G86" s="95">
        <f t="shared" ref="G86:G91" si="7">AF4</f>
        <v>8.9006974427100705E-2</v>
      </c>
      <c r="H86" s="97"/>
      <c r="I86" s="97"/>
      <c r="J86" s="139" t="str">
        <f>'State data for spotlight'!J4</f>
        <v>1,514,413</v>
      </c>
      <c r="K86" s="139"/>
      <c r="L86" s="94">
        <f>'State data for spotlight'!L4</f>
        <v>9.9608707048718825E-2</v>
      </c>
      <c r="M86" s="95">
        <f>'State data for spotlight'!L4</f>
        <v>9.9608707048718825E-2</v>
      </c>
      <c r="N86" s="94">
        <f>'State data for spotlight'!N4</f>
        <v>0.18326365128713196</v>
      </c>
      <c r="O86" s="95">
        <f>'State data for spotlight'!N4</f>
        <v>0.18326365128713196</v>
      </c>
      <c r="S86" s="115" t="s">
        <v>186</v>
      </c>
      <c r="T86" s="115"/>
      <c r="U86" s="112"/>
      <c r="V86" s="112">
        <v>86</v>
      </c>
      <c r="W86" s="112">
        <v>79</v>
      </c>
      <c r="X86" s="112">
        <v>84</v>
      </c>
      <c r="Y86" s="112">
        <v>92</v>
      </c>
      <c r="Z86" s="112">
        <v>102</v>
      </c>
    </row>
    <row r="87" spans="1:30" ht="15" customHeight="1" x14ac:dyDescent="0.25">
      <c r="A87" s="96" t="s">
        <v>4</v>
      </c>
      <c r="B87" s="49"/>
      <c r="C87" s="97" t="str">
        <f t="shared" si="3"/>
        <v>3,414</v>
      </c>
      <c r="D87" s="94">
        <f t="shared" si="4"/>
        <v>9.3880166613264926E-2</v>
      </c>
      <c r="E87" s="95">
        <f t="shared" si="5"/>
        <v>9.3880166613264926E-2</v>
      </c>
      <c r="F87" s="94">
        <f t="shared" si="6"/>
        <v>3.9902528175449259E-2</v>
      </c>
      <c r="G87" s="95">
        <f t="shared" si="7"/>
        <v>3.9902528175449259E-2</v>
      </c>
      <c r="H87" s="97"/>
      <c r="I87" s="97"/>
      <c r="J87" s="139" t="str">
        <f>'State data for spotlight'!J5</f>
        <v>761,173</v>
      </c>
      <c r="K87" s="139"/>
      <c r="L87" s="94">
        <f>'State data for spotlight'!L5</f>
        <v>8.820771036521724E-2</v>
      </c>
      <c r="M87" s="95">
        <f>'State data for spotlight'!L5</f>
        <v>8.820771036521724E-2</v>
      </c>
      <c r="N87" s="94">
        <f>'State data for spotlight'!N5</f>
        <v>0.15461673464868042</v>
      </c>
      <c r="O87" s="95">
        <f>'State data for spotlight'!N5</f>
        <v>0.15461673464868042</v>
      </c>
      <c r="S87" s="115" t="s">
        <v>187</v>
      </c>
      <c r="T87" s="115"/>
      <c r="U87" s="112"/>
      <c r="V87" s="112">
        <v>47</v>
      </c>
      <c r="W87" s="112">
        <v>50</v>
      </c>
      <c r="X87" s="112">
        <v>47</v>
      </c>
      <c r="Y87" s="112">
        <v>51</v>
      </c>
      <c r="Z87" s="112">
        <v>56</v>
      </c>
    </row>
    <row r="88" spans="1:30" ht="15" customHeight="1" x14ac:dyDescent="0.25">
      <c r="A88" s="96" t="s">
        <v>5</v>
      </c>
      <c r="B88" s="49"/>
      <c r="C88" s="97" t="str">
        <f t="shared" si="3"/>
        <v>3,139</v>
      </c>
      <c r="D88" s="94">
        <f t="shared" si="4"/>
        <v>8.9174184594031924E-2</v>
      </c>
      <c r="E88" s="95">
        <f t="shared" si="5"/>
        <v>8.9174184594031924E-2</v>
      </c>
      <c r="F88" s="94">
        <f t="shared" si="6"/>
        <v>0.14353369763205825</v>
      </c>
      <c r="G88" s="95">
        <f t="shared" si="7"/>
        <v>0.14353369763205825</v>
      </c>
      <c r="H88" s="97"/>
      <c r="I88" s="97"/>
      <c r="J88" s="139" t="str">
        <f>'State data for spotlight'!J6</f>
        <v>752,279</v>
      </c>
      <c r="K88" s="139"/>
      <c r="L88" s="94">
        <f>'State data for spotlight'!L6</f>
        <v>0.11150035312508311</v>
      </c>
      <c r="M88" s="95">
        <f>'State data for spotlight'!L6</f>
        <v>0.11150035312508311</v>
      </c>
      <c r="N88" s="94">
        <f>'State data for spotlight'!N6</f>
        <v>0.212174288554841</v>
      </c>
      <c r="O88" s="95">
        <f>'State data for spotlight'!N6</f>
        <v>0.212174288554841</v>
      </c>
      <c r="S88" s="115" t="s">
        <v>188</v>
      </c>
      <c r="T88" s="115"/>
      <c r="U88" s="112"/>
      <c r="V88" s="112">
        <v>66</v>
      </c>
      <c r="W88" s="112">
        <v>66</v>
      </c>
      <c r="X88" s="112">
        <v>64</v>
      </c>
      <c r="Y88" s="112">
        <v>63</v>
      </c>
      <c r="Z88" s="112">
        <v>85</v>
      </c>
    </row>
    <row r="89" spans="1:30" ht="15" customHeight="1" x14ac:dyDescent="0.25">
      <c r="A89" s="49" t="s">
        <v>6</v>
      </c>
      <c r="B89" s="49"/>
      <c r="C89" s="97" t="str">
        <f t="shared" si="3"/>
        <v>4,399</v>
      </c>
      <c r="D89" s="94">
        <f t="shared" si="4"/>
        <v>4.6882436934792882E-2</v>
      </c>
      <c r="E89" s="95">
        <f t="shared" si="5"/>
        <v>4.6882436934792882E-2</v>
      </c>
      <c r="F89" s="94">
        <f t="shared" si="6"/>
        <v>7.109812515217917E-2</v>
      </c>
      <c r="G89" s="95">
        <f t="shared" si="7"/>
        <v>7.109812515217917E-2</v>
      </c>
      <c r="H89" s="97"/>
      <c r="I89" s="97"/>
      <c r="J89" s="139" t="str">
        <f>'State data for spotlight'!J7</f>
        <v>1,001,542</v>
      </c>
      <c r="K89" s="139"/>
      <c r="L89" s="94">
        <f>'State data for spotlight'!L7</f>
        <v>4.4621130813623067E-2</v>
      </c>
      <c r="M89" s="95">
        <f>'State data for spotlight'!L7</f>
        <v>4.4621130813623067E-2</v>
      </c>
      <c r="N89" s="94">
        <f>'State data for spotlight'!N7</f>
        <v>9.6689701842120446E-2</v>
      </c>
      <c r="O89" s="95">
        <f>'State data for spotlight'!N7</f>
        <v>9.6689701842120446E-2</v>
      </c>
      <c r="S89" s="115" t="s">
        <v>189</v>
      </c>
      <c r="T89" s="115"/>
      <c r="U89" s="112"/>
      <c r="V89" s="112">
        <v>314</v>
      </c>
      <c r="W89" s="112">
        <v>305</v>
      </c>
      <c r="X89" s="112">
        <v>311</v>
      </c>
      <c r="Y89" s="112">
        <v>312</v>
      </c>
      <c r="Z89" s="112">
        <v>315</v>
      </c>
    </row>
    <row r="90" spans="1:30" ht="15" customHeight="1" x14ac:dyDescent="0.25">
      <c r="A90" s="49" t="s">
        <v>96</v>
      </c>
      <c r="B90" s="49"/>
      <c r="C90" s="97" t="str">
        <f t="shared" si="3"/>
        <v>$37,157</v>
      </c>
      <c r="D90" s="94">
        <f t="shared" si="4"/>
        <v>-1.4512060894588119E-2</v>
      </c>
      <c r="E90" s="95">
        <f t="shared" si="5"/>
        <v>-1.4512060894588119E-2</v>
      </c>
      <c r="F90" s="94">
        <f t="shared" si="6"/>
        <v>5.4461336146189199E-2</v>
      </c>
      <c r="G90" s="95">
        <f t="shared" si="7"/>
        <v>5.4461336146189199E-2</v>
      </c>
      <c r="H90" s="97"/>
      <c r="I90" s="97"/>
      <c r="J90" s="97"/>
      <c r="K90" s="97" t="str">
        <f>'State data for spotlight'!J8</f>
        <v>$45,481</v>
      </c>
      <c r="L90" s="94">
        <f>'State data for spotlight'!L8</f>
        <v>-7.6896036558571357E-4</v>
      </c>
      <c r="M90" s="95">
        <f>'State data for spotlight'!L8</f>
        <v>-7.6896036558571357E-4</v>
      </c>
      <c r="N90" s="94">
        <f>'State data for spotlight'!N8</f>
        <v>6.4433558502420718E-2</v>
      </c>
      <c r="O90" s="95">
        <f>'State data for spotlight'!N8</f>
        <v>6.4433558502420718E-2</v>
      </c>
      <c r="S90" s="115" t="s">
        <v>58</v>
      </c>
      <c r="T90" s="115"/>
      <c r="U90" s="112"/>
      <c r="V90" s="112">
        <v>458</v>
      </c>
      <c r="W90" s="112">
        <v>458</v>
      </c>
      <c r="X90" s="112">
        <v>466</v>
      </c>
      <c r="Y90" s="112">
        <v>448</v>
      </c>
      <c r="Z90" s="112">
        <v>449</v>
      </c>
    </row>
    <row r="91" spans="1:30" ht="15" customHeight="1" x14ac:dyDescent="0.25">
      <c r="A91" s="49" t="s">
        <v>7</v>
      </c>
      <c r="B91" s="49"/>
      <c r="C91" s="97" t="str">
        <f t="shared" si="3"/>
        <v>$205.1 mil</v>
      </c>
      <c r="D91" s="94">
        <f t="shared" si="4"/>
        <v>9.4521711204574865E-2</v>
      </c>
      <c r="E91" s="95">
        <f t="shared" si="5"/>
        <v>9.4521711204574865E-2</v>
      </c>
      <c r="F91" s="94">
        <f t="shared" si="6"/>
        <v>0.15986943674793297</v>
      </c>
      <c r="G91" s="95">
        <f t="shared" si="7"/>
        <v>0.15986943674793297</v>
      </c>
      <c r="H91" s="97"/>
      <c r="I91" s="97"/>
      <c r="J91" s="97"/>
      <c r="K91" s="97" t="str">
        <f>'State data for spotlight'!J9</f>
        <v>$63.1 bil</v>
      </c>
      <c r="L91" s="94">
        <f>'State data for spotlight'!L9</f>
        <v>8.5795971195826271E-2</v>
      </c>
      <c r="M91" s="95">
        <f>'State data for spotlight'!L9</f>
        <v>8.5795971195826271E-2</v>
      </c>
      <c r="N91" s="94">
        <f>'State data for spotlight'!N9</f>
        <v>0.25141602644572436</v>
      </c>
      <c r="O91" s="95">
        <f>'State data for spotlight'!N9</f>
        <v>0.25141602644572436</v>
      </c>
      <c r="S91" s="118" t="s">
        <v>53</v>
      </c>
      <c r="T91" s="118"/>
      <c r="U91" s="112"/>
      <c r="V91" s="112">
        <v>2252</v>
      </c>
      <c r="W91" s="112">
        <v>2092</v>
      </c>
      <c r="X91" s="112">
        <v>2249</v>
      </c>
      <c r="Y91" s="112">
        <v>2227</v>
      </c>
      <c r="Z91" s="112">
        <v>2347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191</v>
      </c>
      <c r="S93" s="115" t="s">
        <v>56</v>
      </c>
      <c r="T93" s="115"/>
      <c r="U93" s="112"/>
      <c r="V93" s="112">
        <v>123</v>
      </c>
      <c r="W93" s="112">
        <v>122</v>
      </c>
      <c r="X93" s="112">
        <v>120</v>
      </c>
      <c r="Y93" s="112">
        <v>127</v>
      </c>
      <c r="Z93" s="112">
        <v>145</v>
      </c>
    </row>
    <row r="94" spans="1:30" ht="15" customHeight="1" x14ac:dyDescent="0.25">
      <c r="A94" s="135" t="s">
        <v>192</v>
      </c>
      <c r="S94" s="115" t="s">
        <v>57</v>
      </c>
      <c r="T94" s="115"/>
      <c r="U94" s="112"/>
      <c r="V94" s="112">
        <v>229</v>
      </c>
      <c r="W94" s="112">
        <v>222</v>
      </c>
      <c r="X94" s="112">
        <v>230</v>
      </c>
      <c r="Y94" s="112">
        <v>235</v>
      </c>
      <c r="Z94" s="112">
        <v>243</v>
      </c>
    </row>
    <row r="95" spans="1:30" ht="15" customHeight="1" x14ac:dyDescent="0.25">
      <c r="A95" s="136" t="s">
        <v>266</v>
      </c>
      <c r="S95" s="115" t="s">
        <v>185</v>
      </c>
      <c r="T95" s="115"/>
      <c r="U95" s="112"/>
      <c r="V95" s="112">
        <v>86</v>
      </c>
      <c r="W95" s="112">
        <v>81</v>
      </c>
      <c r="X95" s="112">
        <v>79</v>
      </c>
      <c r="Y95" s="112">
        <v>83</v>
      </c>
      <c r="Z95" s="112">
        <v>78</v>
      </c>
    </row>
    <row r="96" spans="1:30" ht="15" customHeight="1" x14ac:dyDescent="0.25">
      <c r="A96" s="134" t="s">
        <v>258</v>
      </c>
      <c r="S96" s="115" t="s">
        <v>186</v>
      </c>
      <c r="T96" s="115"/>
      <c r="U96" s="112"/>
      <c r="V96" s="112">
        <v>308</v>
      </c>
      <c r="W96" s="112">
        <v>314</v>
      </c>
      <c r="X96" s="112">
        <v>323</v>
      </c>
      <c r="Y96" s="112">
        <v>323</v>
      </c>
      <c r="Z96" s="112">
        <v>350</v>
      </c>
    </row>
    <row r="97" spans="1:32" ht="15" customHeight="1" x14ac:dyDescent="0.25">
      <c r="A97" s="136" t="s">
        <v>269</v>
      </c>
      <c r="S97" s="115" t="s">
        <v>187</v>
      </c>
      <c r="T97" s="115"/>
      <c r="U97" s="112"/>
      <c r="V97" s="112">
        <v>229</v>
      </c>
      <c r="W97" s="112">
        <v>221</v>
      </c>
      <c r="X97" s="112">
        <v>232</v>
      </c>
      <c r="Y97" s="112">
        <v>257</v>
      </c>
      <c r="Z97" s="112">
        <v>280</v>
      </c>
    </row>
    <row r="98" spans="1:32" ht="15" customHeight="1" x14ac:dyDescent="0.25">
      <c r="A98" s="136" t="s">
        <v>275</v>
      </c>
      <c r="S98" s="115" t="s">
        <v>188</v>
      </c>
      <c r="T98" s="115"/>
      <c r="U98" s="112"/>
      <c r="V98" s="112">
        <v>179</v>
      </c>
      <c r="W98" s="112">
        <v>184</v>
      </c>
      <c r="X98" s="112">
        <v>183</v>
      </c>
      <c r="Y98" s="112">
        <v>207</v>
      </c>
      <c r="Z98" s="112">
        <v>217</v>
      </c>
    </row>
    <row r="99" spans="1:32" ht="15" customHeight="1" x14ac:dyDescent="0.25">
      <c r="S99" s="115" t="s">
        <v>189</v>
      </c>
      <c r="T99" s="115"/>
      <c r="U99" s="112"/>
      <c r="V99" s="112">
        <v>19</v>
      </c>
      <c r="W99" s="112">
        <v>34</v>
      </c>
      <c r="X99" s="112">
        <v>27</v>
      </c>
      <c r="Y99" s="112">
        <v>26</v>
      </c>
      <c r="Z99" s="112">
        <v>24</v>
      </c>
    </row>
    <row r="100" spans="1:32" ht="15" customHeight="1" x14ac:dyDescent="0.25">
      <c r="S100" s="115" t="s">
        <v>58</v>
      </c>
      <c r="T100" s="115"/>
      <c r="U100" s="112"/>
      <c r="V100" s="112">
        <v>277</v>
      </c>
      <c r="W100" s="112">
        <v>278</v>
      </c>
      <c r="X100" s="112">
        <v>281</v>
      </c>
      <c r="Y100" s="112">
        <v>269</v>
      </c>
      <c r="Z100" s="112">
        <v>271</v>
      </c>
    </row>
    <row r="101" spans="1:32" x14ac:dyDescent="0.25">
      <c r="A101" s="18"/>
      <c r="S101" s="118" t="s">
        <v>53</v>
      </c>
      <c r="T101" s="118"/>
      <c r="U101" s="112"/>
      <c r="V101" s="112">
        <v>1863</v>
      </c>
      <c r="W101" s="112">
        <v>1808</v>
      </c>
      <c r="X101" s="112">
        <v>1883</v>
      </c>
      <c r="Y101" s="112">
        <v>1968</v>
      </c>
      <c r="Z101" s="112">
        <v>2049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184</v>
      </c>
      <c r="W103" s="106" t="s">
        <v>193</v>
      </c>
      <c r="X103" s="106" t="s">
        <v>261</v>
      </c>
      <c r="Y103" s="106" t="s">
        <v>267</v>
      </c>
      <c r="Z103" s="106" t="s">
        <v>273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4337</v>
      </c>
      <c r="W104" s="112">
        <v>4122</v>
      </c>
      <c r="X104" s="112">
        <v>4359</v>
      </c>
      <c r="Y104" s="112">
        <v>4452</v>
      </c>
      <c r="Z104" s="112">
        <v>4847</v>
      </c>
      <c r="AB104" s="109" t="str">
        <f>TEXT(Z104,"###,###")</f>
        <v>4,847</v>
      </c>
      <c r="AD104" s="130">
        <f>Z104/($Z$4)*100</f>
        <v>73.909728575785309</v>
      </c>
      <c r="AF104" s="109"/>
    </row>
    <row r="105" spans="1:32" x14ac:dyDescent="0.25">
      <c r="S105" s="115" t="s">
        <v>17</v>
      </c>
      <c r="T105" s="115"/>
      <c r="U105" s="112"/>
      <c r="V105" s="112">
        <v>745</v>
      </c>
      <c r="W105" s="112">
        <v>732</v>
      </c>
      <c r="X105" s="112">
        <v>727</v>
      </c>
      <c r="Y105" s="112">
        <v>724</v>
      </c>
      <c r="Z105" s="112">
        <v>885</v>
      </c>
      <c r="AB105" s="109" t="str">
        <f>TEXT(Z105,"###,###")</f>
        <v>885</v>
      </c>
      <c r="AD105" s="130">
        <f>Z105/($Z$4)*100</f>
        <v>13.494967978042085</v>
      </c>
      <c r="AF105" s="109"/>
    </row>
    <row r="106" spans="1:32" x14ac:dyDescent="0.25">
      <c r="S106" s="118" t="s">
        <v>53</v>
      </c>
      <c r="T106" s="118"/>
      <c r="U106" s="120"/>
      <c r="V106" s="120">
        <v>5082</v>
      </c>
      <c r="W106" s="120">
        <v>4854</v>
      </c>
      <c r="X106" s="120">
        <v>5086</v>
      </c>
      <c r="Y106" s="120">
        <v>5176</v>
      </c>
      <c r="Z106" s="120">
        <v>5732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1263</v>
      </c>
      <c r="W108" s="112">
        <v>920</v>
      </c>
      <c r="X108" s="112">
        <v>1040</v>
      </c>
      <c r="Y108" s="112">
        <v>1086</v>
      </c>
      <c r="Z108" s="112">
        <v>1143</v>
      </c>
      <c r="AB108" s="109" t="str">
        <f>TEXT(Z108,"###,###")</f>
        <v>1,143</v>
      </c>
      <c r="AD108" s="130">
        <f>Z108/($Z$4)*100</f>
        <v>17.429094236047575</v>
      </c>
      <c r="AF108" s="109"/>
    </row>
    <row r="109" spans="1:32" x14ac:dyDescent="0.25">
      <c r="S109" s="115" t="s">
        <v>20</v>
      </c>
      <c r="T109" s="115"/>
      <c r="U109" s="112"/>
      <c r="V109" s="112">
        <v>1171</v>
      </c>
      <c r="W109" s="112">
        <v>983</v>
      </c>
      <c r="X109" s="112">
        <v>1055</v>
      </c>
      <c r="Y109" s="112">
        <v>1076</v>
      </c>
      <c r="Z109" s="112">
        <v>1162</v>
      </c>
      <c r="AB109" s="109" t="str">
        <f>TEXT(Z109,"###,###")</f>
        <v>1,162</v>
      </c>
      <c r="AD109" s="130">
        <f>Z109/($Z$4)*100</f>
        <v>17.718816712412323</v>
      </c>
      <c r="AF109" s="109"/>
    </row>
    <row r="110" spans="1:32" x14ac:dyDescent="0.25">
      <c r="S110" s="115" t="s">
        <v>21</v>
      </c>
      <c r="T110" s="115"/>
      <c r="U110" s="112"/>
      <c r="V110" s="112">
        <v>1190</v>
      </c>
      <c r="W110" s="112">
        <v>1367</v>
      </c>
      <c r="X110" s="112">
        <v>1290</v>
      </c>
      <c r="Y110" s="112">
        <v>1394</v>
      </c>
      <c r="Z110" s="112">
        <v>1595</v>
      </c>
      <c r="AB110" s="109" t="str">
        <f>TEXT(Z110,"###,###")</f>
        <v>1,595</v>
      </c>
      <c r="AD110" s="130">
        <f>Z110/($Z$4)*100</f>
        <v>24.321439463250989</v>
      </c>
      <c r="AF110" s="109"/>
    </row>
    <row r="111" spans="1:32" x14ac:dyDescent="0.25">
      <c r="S111" s="115" t="s">
        <v>22</v>
      </c>
      <c r="T111" s="115"/>
      <c r="U111" s="112"/>
      <c r="V111" s="112">
        <v>1464</v>
      </c>
      <c r="W111" s="112">
        <v>1526</v>
      </c>
      <c r="X111" s="112">
        <v>1638</v>
      </c>
      <c r="Y111" s="112">
        <v>1620</v>
      </c>
      <c r="Z111" s="112">
        <v>1835</v>
      </c>
      <c r="AB111" s="109" t="str">
        <f>TEXT(Z111,"###,###")</f>
        <v>1,835</v>
      </c>
      <c r="AD111" s="130">
        <f>Z111/($Z$4)*100</f>
        <v>27.981091796279355</v>
      </c>
      <c r="AF111" s="109"/>
    </row>
    <row r="112" spans="1:32" x14ac:dyDescent="0.25">
      <c r="S112" s="118" t="s">
        <v>53</v>
      </c>
      <c r="T112" s="118"/>
      <c r="U112" s="112"/>
      <c r="V112" s="112">
        <v>6025</v>
      </c>
      <c r="W112" s="112">
        <v>5635</v>
      </c>
      <c r="X112" s="112">
        <v>5875</v>
      </c>
      <c r="Y112" s="112">
        <v>6009</v>
      </c>
      <c r="Z112" s="112">
        <v>6557</v>
      </c>
    </row>
    <row r="113" spans="19:32" x14ac:dyDescent="0.25">
      <c r="AB113" s="125" t="s">
        <v>24</v>
      </c>
      <c r="AC113" s="106"/>
      <c r="AD113" s="106" t="s">
        <v>182</v>
      </c>
      <c r="AF113" s="106" t="s">
        <v>183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45.75</v>
      </c>
      <c r="W118" s="131">
        <v>45.36</v>
      </c>
      <c r="X118" s="131">
        <v>46.24</v>
      </c>
      <c r="Y118" s="131">
        <v>46.18</v>
      </c>
      <c r="Z118" s="131">
        <v>46.39</v>
      </c>
      <c r="AB118" s="109" t="str">
        <f>TEXT(Z118,"##.0")</f>
        <v>46.4</v>
      </c>
    </row>
    <row r="120" spans="19:32" x14ac:dyDescent="0.25">
      <c r="S120" s="101" t="s">
        <v>98</v>
      </c>
      <c r="T120" s="112"/>
      <c r="U120" s="112"/>
      <c r="V120" s="112">
        <v>3040</v>
      </c>
      <c r="W120" s="112">
        <v>2933</v>
      </c>
      <c r="X120" s="112">
        <v>3054</v>
      </c>
      <c r="Y120" s="112">
        <v>3140</v>
      </c>
      <c r="Z120" s="112">
        <v>3301</v>
      </c>
      <c r="AB120" s="109" t="str">
        <f>TEXT(Z120,"###,###")</f>
        <v>3,301</v>
      </c>
    </row>
    <row r="121" spans="19:32" x14ac:dyDescent="0.25">
      <c r="S121" s="101" t="s">
        <v>99</v>
      </c>
      <c r="T121" s="112"/>
      <c r="U121" s="112"/>
      <c r="V121" s="112">
        <v>589</v>
      </c>
      <c r="W121" s="112">
        <v>531</v>
      </c>
      <c r="X121" s="112">
        <v>623</v>
      </c>
      <c r="Y121" s="112">
        <v>623</v>
      </c>
      <c r="Z121" s="112">
        <v>627</v>
      </c>
      <c r="AB121" s="109" t="str">
        <f>TEXT(Z121,"###,###")</f>
        <v>627</v>
      </c>
    </row>
    <row r="122" spans="19:32" x14ac:dyDescent="0.25">
      <c r="S122" s="101" t="s">
        <v>100</v>
      </c>
      <c r="T122" s="112"/>
      <c r="U122" s="112"/>
      <c r="V122" s="112">
        <v>484</v>
      </c>
      <c r="W122" s="112">
        <v>441</v>
      </c>
      <c r="X122" s="112">
        <v>452</v>
      </c>
      <c r="Y122" s="112">
        <v>443</v>
      </c>
      <c r="Z122" s="112">
        <v>472</v>
      </c>
      <c r="AB122" s="109" t="str">
        <f>TEXT(Z122,"###,###")</f>
        <v>472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3524</v>
      </c>
      <c r="W124" s="112">
        <v>3374</v>
      </c>
      <c r="X124" s="112">
        <v>3506</v>
      </c>
      <c r="Y124" s="112">
        <v>3583</v>
      </c>
      <c r="Z124" s="112">
        <v>3773</v>
      </c>
      <c r="AB124" s="109" t="str">
        <f>TEXT(Z124,"###,###")</f>
        <v>3,773</v>
      </c>
      <c r="AD124" s="127">
        <f>Z124/$Z$7*100</f>
        <v>85.769493066606046</v>
      </c>
    </row>
    <row r="125" spans="19:32" x14ac:dyDescent="0.25">
      <c r="S125" s="101" t="s">
        <v>102</v>
      </c>
      <c r="T125" s="112"/>
      <c r="U125" s="112"/>
      <c r="V125" s="112">
        <v>1073</v>
      </c>
      <c r="W125" s="112">
        <v>972</v>
      </c>
      <c r="X125" s="112">
        <v>1075</v>
      </c>
      <c r="Y125" s="112">
        <v>1066</v>
      </c>
      <c r="Z125" s="112">
        <v>1099</v>
      </c>
      <c r="AB125" s="109" t="str">
        <f>TEXT(Z125,"###,###")</f>
        <v>1,099</v>
      </c>
      <c r="AD125" s="127">
        <f>Z125/$Z$7*100</f>
        <v>24.982950670606957</v>
      </c>
    </row>
    <row r="127" spans="19:32" x14ac:dyDescent="0.25">
      <c r="S127" s="101" t="s">
        <v>103</v>
      </c>
      <c r="T127" s="112"/>
      <c r="U127" s="112"/>
      <c r="V127" s="112">
        <v>2251</v>
      </c>
      <c r="W127" s="112">
        <v>2091</v>
      </c>
      <c r="X127" s="112">
        <v>2250</v>
      </c>
      <c r="Y127" s="112">
        <v>2227</v>
      </c>
      <c r="Z127" s="112">
        <v>2344</v>
      </c>
      <c r="AB127" s="109" t="str">
        <f>TEXT(Z127,"###,###")</f>
        <v>2,344</v>
      </c>
      <c r="AD127" s="127">
        <f>Z127/$Z$7*100</f>
        <v>53.284837463059787</v>
      </c>
    </row>
    <row r="128" spans="19:32" x14ac:dyDescent="0.25">
      <c r="S128" s="101" t="s">
        <v>104</v>
      </c>
      <c r="T128" s="112"/>
      <c r="U128" s="112"/>
      <c r="V128" s="112">
        <v>1860</v>
      </c>
      <c r="W128" s="112">
        <v>1811</v>
      </c>
      <c r="X128" s="112">
        <v>1883</v>
      </c>
      <c r="Y128" s="112">
        <v>1968</v>
      </c>
      <c r="Z128" s="112">
        <v>2053</v>
      </c>
      <c r="AB128" s="109" t="str">
        <f>TEXT(Z128,"###,###")</f>
        <v>2,053</v>
      </c>
      <c r="AD128" s="127">
        <f>Z128/$Z$7*100</f>
        <v>46.669697658558761</v>
      </c>
    </row>
    <row r="130" spans="19:20" x14ac:dyDescent="0.25">
      <c r="S130" s="101" t="s">
        <v>262</v>
      </c>
      <c r="T130" s="127">
        <v>75.039781768583765</v>
      </c>
    </row>
    <row r="131" spans="19:20" x14ac:dyDescent="0.25">
      <c r="S131" s="101" t="s">
        <v>263</v>
      </c>
      <c r="T131" s="127">
        <v>14.253239372584678</v>
      </c>
    </row>
    <row r="132" spans="19:20" x14ac:dyDescent="0.25">
      <c r="S132" s="101" t="s">
        <v>264</v>
      </c>
      <c r="T132" s="127">
        <v>10.729711298022277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267B2B7-47DF-4E84-B67E-D25125A9B86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54DACAED-E5DE-4107-A3AB-AEE4D540CF9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F3ADF34C-5FDD-4F58-A312-2EC3D3392AA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CB18974B-7332-4CF6-BB7B-F8F482575E6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84478C-76AA-4512-A26C-264BE8F613F8}">
  <sheetPr codeName="Sheet98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141</v>
      </c>
      <c r="T1" s="99"/>
      <c r="U1" s="99"/>
      <c r="V1" s="99"/>
      <c r="W1" s="99"/>
      <c r="X1" s="99"/>
      <c r="Y1" s="100" t="s">
        <v>225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184</v>
      </c>
      <c r="W2" s="103" t="s">
        <v>193</v>
      </c>
      <c r="X2" s="103" t="s">
        <v>261</v>
      </c>
      <c r="Y2" s="103" t="s">
        <v>267</v>
      </c>
      <c r="Z2" s="103" t="s">
        <v>273</v>
      </c>
      <c r="AB2" s="141" t="str">
        <f>$Z$2</f>
        <v>2021-22</v>
      </c>
      <c r="AC2" s="141"/>
      <c r="AD2" s="141"/>
      <c r="AE2" s="141"/>
      <c r="AF2" s="141"/>
    </row>
    <row r="3" spans="1:32" ht="15" customHeight="1" x14ac:dyDescent="0.25">
      <c r="A3" s="58" t="s">
        <v>272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141</v>
      </c>
      <c r="Y3" s="105" t="s">
        <v>225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10.34 Mitcham, South Australia,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51101</v>
      </c>
      <c r="W4" s="108">
        <v>52221</v>
      </c>
      <c r="X4" s="108">
        <v>52362</v>
      </c>
      <c r="Y4" s="108">
        <v>54177</v>
      </c>
      <c r="Z4" s="108">
        <v>58571</v>
      </c>
      <c r="AB4" s="109" t="str">
        <f>TEXT(Z4,"###,###")</f>
        <v>58,571</v>
      </c>
      <c r="AD4" s="110">
        <f>Z4/Y4-1</f>
        <v>8.1104527751628908E-2</v>
      </c>
      <c r="AF4" s="110">
        <f>Z4/V4-1</f>
        <v>0.14618109234652943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24589</v>
      </c>
      <c r="W5" s="108">
        <v>25293</v>
      </c>
      <c r="X5" s="108">
        <v>25396</v>
      </c>
      <c r="Y5" s="108">
        <v>26346</v>
      </c>
      <c r="Z5" s="108">
        <v>28142</v>
      </c>
      <c r="AB5" s="109" t="str">
        <f>TEXT(Z5,"###,###")</f>
        <v>28,142</v>
      </c>
      <c r="AD5" s="110">
        <f t="shared" ref="AD5:AD9" si="0">Z5/Y5-1</f>
        <v>6.8169741137174444E-2</v>
      </c>
      <c r="AF5" s="110">
        <f t="shared" ref="AF5:AF9" si="1">Z5/V5-1</f>
        <v>0.14449550612062301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26509</v>
      </c>
      <c r="W6" s="108">
        <v>26930</v>
      </c>
      <c r="X6" s="108">
        <v>26962</v>
      </c>
      <c r="Y6" s="108">
        <v>27801</v>
      </c>
      <c r="Z6" s="108">
        <v>30386</v>
      </c>
      <c r="AB6" s="109" t="str">
        <f>TEXT(Z6,"###,###")</f>
        <v>30,386</v>
      </c>
      <c r="AD6" s="110">
        <f t="shared" si="0"/>
        <v>9.2982266824934268E-2</v>
      </c>
      <c r="AF6" s="110">
        <f t="shared" si="1"/>
        <v>0.14625221622845075</v>
      </c>
    </row>
    <row r="7" spans="1:32" ht="16.5" customHeight="1" thickBot="1" x14ac:dyDescent="0.3">
      <c r="A7" s="61" t="str">
        <f>"QUICK STATS for "&amp;Z2&amp;" *"</f>
        <v>QUICK STATS for 2021-22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36611</v>
      </c>
      <c r="W7" s="108">
        <v>37146</v>
      </c>
      <c r="X7" s="108">
        <v>37526</v>
      </c>
      <c r="Y7" s="108">
        <v>37963</v>
      </c>
      <c r="Z7" s="108">
        <v>39174</v>
      </c>
      <c r="AB7" s="109" t="str">
        <f>TEXT(Z7,"###,###")</f>
        <v>39,174</v>
      </c>
      <c r="AD7" s="110">
        <f t="shared" si="0"/>
        <v>3.1899481073677016E-2</v>
      </c>
      <c r="AF7" s="110">
        <f t="shared" si="1"/>
        <v>7.0006282264893027E-2</v>
      </c>
    </row>
    <row r="8" spans="1:32" ht="17.25" customHeight="1" x14ac:dyDescent="0.25">
      <c r="A8" s="62" t="s">
        <v>12</v>
      </c>
      <c r="B8" s="63"/>
      <c r="C8" s="29"/>
      <c r="D8" s="64" t="str">
        <f>AB4</f>
        <v>58,571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39,174</v>
      </c>
      <c r="P8" s="65"/>
      <c r="S8" s="107" t="s">
        <v>83</v>
      </c>
      <c r="T8" s="108"/>
      <c r="U8" s="108"/>
      <c r="V8" s="108">
        <v>45218</v>
      </c>
      <c r="W8" s="108">
        <v>46466</v>
      </c>
      <c r="X8" s="108">
        <v>46915.46</v>
      </c>
      <c r="Y8" s="108">
        <v>48144.57</v>
      </c>
      <c r="Z8" s="108">
        <v>48399</v>
      </c>
      <c r="AB8" s="109" t="str">
        <f>TEXT(Z8,"$###,###")</f>
        <v>$48,399</v>
      </c>
      <c r="AD8" s="110">
        <f t="shared" si="0"/>
        <v>5.2847081197318069E-3</v>
      </c>
      <c r="AF8" s="110">
        <f t="shared" si="1"/>
        <v>7.0348091467999474E-2</v>
      </c>
    </row>
    <row r="9" spans="1:32" x14ac:dyDescent="0.25">
      <c r="A9" s="30" t="s">
        <v>14</v>
      </c>
      <c r="B9" s="69"/>
      <c r="C9" s="70"/>
      <c r="D9" s="71">
        <f>AD104</f>
        <v>71.712963753393325</v>
      </c>
      <c r="E9" s="72" t="s">
        <v>84</v>
      </c>
      <c r="F9" s="24"/>
      <c r="G9" s="73" t="s">
        <v>81</v>
      </c>
      <c r="H9" s="70"/>
      <c r="I9" s="69"/>
      <c r="J9" s="70"/>
      <c r="K9" s="69"/>
      <c r="L9" s="69"/>
      <c r="M9" s="74"/>
      <c r="N9" s="70"/>
      <c r="O9" s="71">
        <f>AD127</f>
        <v>49.560933272068212</v>
      </c>
      <c r="P9" s="72" t="s">
        <v>84</v>
      </c>
      <c r="S9" s="107" t="s">
        <v>7</v>
      </c>
      <c r="T9" s="108"/>
      <c r="U9" s="108"/>
      <c r="V9" s="108">
        <v>2441389360</v>
      </c>
      <c r="W9" s="108">
        <v>2518365460</v>
      </c>
      <c r="X9" s="108">
        <v>2631540162</v>
      </c>
      <c r="Y9" s="108">
        <v>2805225165</v>
      </c>
      <c r="Z9" s="108">
        <v>2999424956</v>
      </c>
      <c r="AB9" s="109" t="str">
        <f>TEXT(Z9/1000000,"$#,###.0")&amp;" mil"</f>
        <v>$2,999.4 mil</v>
      </c>
      <c r="AD9" s="110">
        <f t="shared" si="0"/>
        <v>6.9227879965920724E-2</v>
      </c>
      <c r="AF9" s="110">
        <f t="shared" si="1"/>
        <v>0.22857296142226158</v>
      </c>
    </row>
    <row r="10" spans="1:32" x14ac:dyDescent="0.25">
      <c r="A10" s="30" t="s">
        <v>17</v>
      </c>
      <c r="B10" s="69"/>
      <c r="C10" s="70"/>
      <c r="D10" s="71">
        <f>AD105</f>
        <v>22.441139813218143</v>
      </c>
      <c r="E10" s="72" t="s">
        <v>84</v>
      </c>
      <c r="F10" s="24"/>
      <c r="G10" s="73" t="s">
        <v>82</v>
      </c>
      <c r="H10" s="70"/>
      <c r="I10" s="69"/>
      <c r="J10" s="70"/>
      <c r="K10" s="69"/>
      <c r="L10" s="69"/>
      <c r="M10" s="74"/>
      <c r="N10" s="70"/>
      <c r="O10" s="71">
        <f>AD128</f>
        <v>50.344616327155769</v>
      </c>
      <c r="P10" s="72" t="s">
        <v>84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85</v>
      </c>
      <c r="H11" s="77"/>
      <c r="I11" s="78"/>
      <c r="J11" s="78"/>
      <c r="K11" s="78"/>
      <c r="L11" s="78"/>
      <c r="M11" s="69"/>
      <c r="N11" s="70"/>
      <c r="O11" s="71">
        <f>T130</f>
        <v>84.571399397559617</v>
      </c>
      <c r="P11" s="72" t="s">
        <v>84</v>
      </c>
      <c r="S11" s="107" t="s">
        <v>29</v>
      </c>
      <c r="T11" s="112"/>
      <c r="U11" s="112"/>
      <c r="V11" s="112">
        <v>45561</v>
      </c>
      <c r="W11" s="112">
        <v>46554</v>
      </c>
      <c r="X11" s="112">
        <v>46583</v>
      </c>
      <c r="Y11" s="112">
        <v>48259</v>
      </c>
      <c r="Z11" s="112">
        <v>52526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6.9944350844948184</v>
      </c>
      <c r="P12" s="72" t="s">
        <v>84</v>
      </c>
      <c r="S12" s="107" t="s">
        <v>30</v>
      </c>
      <c r="T12" s="112"/>
      <c r="U12" s="112"/>
      <c r="V12" s="112">
        <v>5538</v>
      </c>
      <c r="W12" s="112">
        <v>5668</v>
      </c>
      <c r="X12" s="112">
        <v>5774</v>
      </c>
      <c r="Y12" s="112">
        <v>5918</v>
      </c>
      <c r="Z12" s="112">
        <v>6046</v>
      </c>
    </row>
    <row r="13" spans="1:32" ht="15" customHeight="1" x14ac:dyDescent="0.25">
      <c r="A13" s="30" t="s">
        <v>19</v>
      </c>
      <c r="B13" s="70"/>
      <c r="C13" s="70"/>
      <c r="D13" s="71">
        <f>AD108</f>
        <v>13.098632429017773</v>
      </c>
      <c r="E13" s="72" t="s">
        <v>84</v>
      </c>
      <c r="F13" s="24"/>
      <c r="G13" s="142" t="s">
        <v>265</v>
      </c>
      <c r="H13" s="143"/>
      <c r="I13" s="143"/>
      <c r="J13" s="143"/>
      <c r="K13" s="143"/>
      <c r="L13" s="143"/>
      <c r="M13" s="79"/>
      <c r="N13" s="70"/>
      <c r="O13" s="71">
        <f>T132</f>
        <v>8.444376372083525</v>
      </c>
      <c r="P13" s="72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13.556196752659167</v>
      </c>
      <c r="E14" s="72" t="s">
        <v>84</v>
      </c>
      <c r="F14" s="24"/>
      <c r="G14" s="76" t="s">
        <v>94</v>
      </c>
      <c r="H14" s="69"/>
      <c r="I14" s="69"/>
      <c r="J14" s="69"/>
      <c r="K14" s="75"/>
      <c r="L14" s="70"/>
      <c r="M14" s="69"/>
      <c r="N14" s="70"/>
      <c r="O14" s="75" t="str">
        <f>AB118</f>
        <v>42.2</v>
      </c>
      <c r="P14" s="72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21.099178774478837</v>
      </c>
      <c r="E15" s="72" t="s">
        <v>84</v>
      </c>
      <c r="F15" s="24"/>
      <c r="G15" s="33" t="s">
        <v>259</v>
      </c>
      <c r="H15" s="70"/>
      <c r="I15" s="70"/>
      <c r="J15" s="70"/>
      <c r="K15" s="80"/>
      <c r="L15" s="70"/>
      <c r="M15" s="70"/>
      <c r="N15" s="70"/>
      <c r="O15" s="71">
        <f>AB38</f>
        <v>19.705439415983868</v>
      </c>
      <c r="P15" s="72" t="s">
        <v>84</v>
      </c>
      <c r="S15" s="115" t="s">
        <v>60</v>
      </c>
      <c r="T15" s="115"/>
      <c r="U15" s="116"/>
      <c r="V15" s="116">
        <v>395</v>
      </c>
      <c r="W15" s="116">
        <v>470</v>
      </c>
      <c r="X15" s="116">
        <v>457</v>
      </c>
      <c r="Y15" s="112">
        <v>484</v>
      </c>
      <c r="Z15" s="112">
        <v>420</v>
      </c>
      <c r="AB15" s="117">
        <f t="shared" ref="AB15:AB34" si="2">IF(Z15="np",0,Z15/$Z$34)</f>
        <v>7.1705393269936657E-3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46.415461576548125</v>
      </c>
      <c r="E16" s="83" t="s">
        <v>84</v>
      </c>
      <c r="F16" s="24"/>
      <c r="G16" s="84" t="s">
        <v>260</v>
      </c>
      <c r="H16" s="35"/>
      <c r="I16" s="35"/>
      <c r="J16" s="35"/>
      <c r="K16" s="36"/>
      <c r="L16" s="35"/>
      <c r="M16" s="35"/>
      <c r="N16" s="35"/>
      <c r="O16" s="82">
        <f>AB37</f>
        <v>80.294560584016125</v>
      </c>
      <c r="P16" s="37" t="s">
        <v>84</v>
      </c>
      <c r="S16" s="115" t="s">
        <v>61</v>
      </c>
      <c r="T16" s="115"/>
      <c r="U16" s="116"/>
      <c r="V16" s="116">
        <v>363</v>
      </c>
      <c r="W16" s="116">
        <v>381</v>
      </c>
      <c r="X16" s="116">
        <v>394</v>
      </c>
      <c r="Y16" s="112">
        <v>406</v>
      </c>
      <c r="Z16" s="112">
        <v>401</v>
      </c>
      <c r="AB16" s="117">
        <f t="shared" si="2"/>
        <v>6.8461577860106189E-3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2175</v>
      </c>
      <c r="W17" s="116">
        <v>2143</v>
      </c>
      <c r="X17" s="116">
        <v>2137</v>
      </c>
      <c r="Y17" s="112">
        <v>2238</v>
      </c>
      <c r="Z17" s="112">
        <v>2318</v>
      </c>
      <c r="AB17" s="117">
        <f t="shared" si="2"/>
        <v>3.9574547999931708E-2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268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63</v>
      </c>
      <c r="T18" s="115"/>
      <c r="U18" s="116"/>
      <c r="V18" s="116">
        <v>412</v>
      </c>
      <c r="W18" s="116">
        <v>414</v>
      </c>
      <c r="X18" s="116">
        <v>320</v>
      </c>
      <c r="Y18" s="112">
        <v>415</v>
      </c>
      <c r="Z18" s="112">
        <v>448</v>
      </c>
      <c r="AB18" s="117">
        <f t="shared" si="2"/>
        <v>7.6485752821265768E-3</v>
      </c>
    </row>
    <row r="19" spans="1:28" x14ac:dyDescent="0.25">
      <c r="A19" s="61" t="str">
        <f>$S$1&amp;" ("&amp;$V$2&amp;" to "&amp;$Z$2&amp;")"</f>
        <v>Mitcham (2017-18 to 2021-22)</v>
      </c>
      <c r="B19" s="61"/>
      <c r="C19" s="61"/>
      <c r="D19" s="61"/>
      <c r="E19" s="61"/>
      <c r="F19" s="61"/>
      <c r="G19" s="61" t="str">
        <f>$S$1&amp;" ("&amp;$V$2&amp;" to "&amp;$Z$2&amp;")"</f>
        <v>Mitcham (2017-18 to 2021-22)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64</v>
      </c>
      <c r="T19" s="115"/>
      <c r="U19" s="116"/>
      <c r="V19" s="116">
        <v>2588</v>
      </c>
      <c r="W19" s="116">
        <v>2710</v>
      </c>
      <c r="X19" s="116">
        <v>2678</v>
      </c>
      <c r="Y19" s="112">
        <v>2834</v>
      </c>
      <c r="Z19" s="112">
        <v>2909</v>
      </c>
      <c r="AB19" s="117">
        <f t="shared" si="2"/>
        <v>4.9664521195772797E-2</v>
      </c>
    </row>
    <row r="20" spans="1:28" x14ac:dyDescent="0.25">
      <c r="S20" s="115" t="s">
        <v>65</v>
      </c>
      <c r="T20" s="115"/>
      <c r="U20" s="116"/>
      <c r="V20" s="116">
        <v>1392</v>
      </c>
      <c r="W20" s="116">
        <v>1465</v>
      </c>
      <c r="X20" s="116">
        <v>1447</v>
      </c>
      <c r="Y20" s="112">
        <v>1411</v>
      </c>
      <c r="Z20" s="112">
        <v>1473</v>
      </c>
      <c r="AB20" s="117">
        <f t="shared" si="2"/>
        <v>2.5148105782527786E-2</v>
      </c>
    </row>
    <row r="21" spans="1:28" x14ac:dyDescent="0.25">
      <c r="S21" s="115" t="s">
        <v>66</v>
      </c>
      <c r="T21" s="115"/>
      <c r="U21" s="116"/>
      <c r="V21" s="116">
        <v>4010</v>
      </c>
      <c r="W21" s="116">
        <v>3966</v>
      </c>
      <c r="X21" s="116">
        <v>4101</v>
      </c>
      <c r="Y21" s="112">
        <v>4280</v>
      </c>
      <c r="Z21" s="112">
        <v>4654</v>
      </c>
      <c r="AB21" s="117">
        <f t="shared" si="2"/>
        <v>7.9456404828163144E-2</v>
      </c>
    </row>
    <row r="22" spans="1:28" x14ac:dyDescent="0.25">
      <c r="S22" s="115" t="s">
        <v>67</v>
      </c>
      <c r="T22" s="115"/>
      <c r="U22" s="116"/>
      <c r="V22" s="116">
        <v>3333</v>
      </c>
      <c r="W22" s="116">
        <v>3460</v>
      </c>
      <c r="X22" s="116">
        <v>3494</v>
      </c>
      <c r="Y22" s="112">
        <v>3894</v>
      </c>
      <c r="Z22" s="112">
        <v>4290</v>
      </c>
      <c r="AB22" s="117">
        <f t="shared" si="2"/>
        <v>7.3241937411435309E-2</v>
      </c>
    </row>
    <row r="23" spans="1:28" x14ac:dyDescent="0.25">
      <c r="S23" s="115" t="s">
        <v>68</v>
      </c>
      <c r="T23" s="115"/>
      <c r="U23" s="116"/>
      <c r="V23" s="116">
        <v>992</v>
      </c>
      <c r="W23" s="116">
        <v>1020</v>
      </c>
      <c r="X23" s="116">
        <v>1086</v>
      </c>
      <c r="Y23" s="112">
        <v>1213</v>
      </c>
      <c r="Z23" s="112">
        <v>1270</v>
      </c>
      <c r="AB23" s="117">
        <f t="shared" si="2"/>
        <v>2.168234510781418E-2</v>
      </c>
    </row>
    <row r="24" spans="1:28" x14ac:dyDescent="0.25">
      <c r="S24" s="115" t="s">
        <v>69</v>
      </c>
      <c r="T24" s="115"/>
      <c r="U24" s="116"/>
      <c r="V24" s="116">
        <v>773</v>
      </c>
      <c r="W24" s="116">
        <v>929</v>
      </c>
      <c r="X24" s="116">
        <v>828</v>
      </c>
      <c r="Y24" s="112">
        <v>799</v>
      </c>
      <c r="Z24" s="112">
        <v>897</v>
      </c>
      <c r="AB24" s="117">
        <f t="shared" si="2"/>
        <v>1.5314223276936472E-2</v>
      </c>
    </row>
    <row r="25" spans="1:28" x14ac:dyDescent="0.25">
      <c r="S25" s="115" t="s">
        <v>70</v>
      </c>
      <c r="T25" s="115"/>
      <c r="U25" s="116"/>
      <c r="V25" s="116">
        <v>1833</v>
      </c>
      <c r="W25" s="116">
        <v>1892</v>
      </c>
      <c r="X25" s="116">
        <v>1998</v>
      </c>
      <c r="Y25" s="112">
        <v>2116</v>
      </c>
      <c r="Z25" s="112">
        <v>2263</v>
      </c>
      <c r="AB25" s="117">
        <f t="shared" si="2"/>
        <v>3.8635548802349207E-2</v>
      </c>
    </row>
    <row r="26" spans="1:28" x14ac:dyDescent="0.25">
      <c r="S26" s="115" t="s">
        <v>71</v>
      </c>
      <c r="T26" s="115"/>
      <c r="U26" s="116"/>
      <c r="V26" s="116">
        <v>914</v>
      </c>
      <c r="W26" s="116">
        <v>883</v>
      </c>
      <c r="X26" s="116">
        <v>815</v>
      </c>
      <c r="Y26" s="112">
        <v>830</v>
      </c>
      <c r="Z26" s="112">
        <v>878</v>
      </c>
      <c r="AB26" s="117">
        <f t="shared" si="2"/>
        <v>1.4989841735953425E-2</v>
      </c>
    </row>
    <row r="27" spans="1:28" x14ac:dyDescent="0.25">
      <c r="S27" s="115" t="s">
        <v>72</v>
      </c>
      <c r="T27" s="115"/>
      <c r="U27" s="116"/>
      <c r="V27" s="116">
        <v>4474</v>
      </c>
      <c r="W27" s="116">
        <v>4752</v>
      </c>
      <c r="X27" s="116">
        <v>4996</v>
      </c>
      <c r="Y27" s="112">
        <v>5191</v>
      </c>
      <c r="Z27" s="112">
        <v>5677</v>
      </c>
      <c r="AB27" s="117">
        <f t="shared" si="2"/>
        <v>9.6921789903197719E-2</v>
      </c>
    </row>
    <row r="28" spans="1:28" x14ac:dyDescent="0.25">
      <c r="S28" s="115" t="s">
        <v>73</v>
      </c>
      <c r="T28" s="115"/>
      <c r="U28" s="116"/>
      <c r="V28" s="116">
        <v>3580</v>
      </c>
      <c r="W28" s="116">
        <v>3746</v>
      </c>
      <c r="X28" s="116">
        <v>3876</v>
      </c>
      <c r="Y28" s="112">
        <v>4026</v>
      </c>
      <c r="Z28" s="112">
        <v>4316</v>
      </c>
      <c r="AB28" s="117">
        <f t="shared" si="2"/>
        <v>7.3685827941201584E-2</v>
      </c>
    </row>
    <row r="29" spans="1:28" x14ac:dyDescent="0.25">
      <c r="S29" s="115" t="s">
        <v>74</v>
      </c>
      <c r="T29" s="115"/>
      <c r="U29" s="116"/>
      <c r="V29" s="116">
        <v>3682</v>
      </c>
      <c r="W29" s="116">
        <v>3942</v>
      </c>
      <c r="X29" s="116">
        <v>3505</v>
      </c>
      <c r="Y29" s="112">
        <v>3398</v>
      </c>
      <c r="Z29" s="112">
        <v>4134</v>
      </c>
      <c r="AB29" s="117">
        <f t="shared" si="2"/>
        <v>7.057859423283766E-2</v>
      </c>
    </row>
    <row r="30" spans="1:28" x14ac:dyDescent="0.25">
      <c r="S30" s="115" t="s">
        <v>75</v>
      </c>
      <c r="T30" s="115"/>
      <c r="U30" s="116"/>
      <c r="V30" s="116">
        <v>6721</v>
      </c>
      <c r="W30" s="116">
        <v>6563</v>
      </c>
      <c r="X30" s="116">
        <v>6617</v>
      </c>
      <c r="Y30" s="112">
        <v>6392</v>
      </c>
      <c r="Z30" s="112">
        <v>6702</v>
      </c>
      <c r="AB30" s="117">
        <f t="shared" si="2"/>
        <v>0.11442132040359893</v>
      </c>
    </row>
    <row r="31" spans="1:28" x14ac:dyDescent="0.25">
      <c r="S31" s="115" t="s">
        <v>76</v>
      </c>
      <c r="T31" s="115"/>
      <c r="U31" s="116"/>
      <c r="V31" s="116">
        <v>8262</v>
      </c>
      <c r="W31" s="116">
        <v>8557</v>
      </c>
      <c r="X31" s="116">
        <v>8894</v>
      </c>
      <c r="Y31" s="112">
        <v>9723</v>
      </c>
      <c r="Z31" s="112">
        <v>10668</v>
      </c>
      <c r="AB31" s="117">
        <f t="shared" si="2"/>
        <v>0.18213169890563913</v>
      </c>
    </row>
    <row r="32" spans="1:28" ht="15.75" customHeight="1" x14ac:dyDescent="0.25">
      <c r="A32" s="61" t="str">
        <f>"Distribution of jobs per industry "&amp;"("&amp;Z2&amp;") *"</f>
        <v>Distribution of jobs per industry (2021-22)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77</v>
      </c>
      <c r="T32" s="115"/>
      <c r="U32" s="116"/>
      <c r="V32" s="116">
        <v>1203</v>
      </c>
      <c r="W32" s="116">
        <v>1259</v>
      </c>
      <c r="X32" s="116">
        <v>1252</v>
      </c>
      <c r="Y32" s="112">
        <v>1307</v>
      </c>
      <c r="Z32" s="112">
        <v>1517</v>
      </c>
      <c r="AB32" s="117">
        <f t="shared" si="2"/>
        <v>2.5899305140593788E-2</v>
      </c>
    </row>
    <row r="33" spans="19:32" x14ac:dyDescent="0.25">
      <c r="S33" s="115" t="s">
        <v>78</v>
      </c>
      <c r="T33" s="115"/>
      <c r="U33" s="116"/>
      <c r="V33" s="116">
        <v>1657</v>
      </c>
      <c r="W33" s="116">
        <v>1755</v>
      </c>
      <c r="X33" s="116">
        <v>1799</v>
      </c>
      <c r="Y33" s="112">
        <v>1882</v>
      </c>
      <c r="Z33" s="112">
        <v>2076</v>
      </c>
      <c r="AB33" s="117">
        <f t="shared" si="2"/>
        <v>3.5442951530568693E-2</v>
      </c>
    </row>
    <row r="34" spans="19:32" x14ac:dyDescent="0.25">
      <c r="S34" s="118" t="s">
        <v>53</v>
      </c>
      <c r="T34" s="118"/>
      <c r="U34" s="119"/>
      <c r="V34" s="119">
        <v>51100</v>
      </c>
      <c r="W34" s="119">
        <v>52217</v>
      </c>
      <c r="X34" s="119">
        <v>52361</v>
      </c>
      <c r="Y34" s="120">
        <v>54177</v>
      </c>
      <c r="Z34" s="120">
        <v>58573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30711</v>
      </c>
      <c r="W37" s="112">
        <v>30827</v>
      </c>
      <c r="X37" s="112">
        <v>31030</v>
      </c>
      <c r="Y37" s="112">
        <v>31236</v>
      </c>
      <c r="Z37" s="112">
        <v>31457</v>
      </c>
      <c r="AB37" s="132">
        <f>Z37/Z40*100</f>
        <v>80.294560584016125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5906</v>
      </c>
      <c r="W38" s="112">
        <v>6325</v>
      </c>
      <c r="X38" s="112">
        <v>6494</v>
      </c>
      <c r="Y38" s="112">
        <v>6725</v>
      </c>
      <c r="Z38" s="112">
        <v>7720</v>
      </c>
      <c r="AB38" s="132">
        <f>Z38/Z40*100</f>
        <v>19.705439415983868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36617</v>
      </c>
      <c r="W40" s="112">
        <v>37152</v>
      </c>
      <c r="X40" s="112">
        <v>37524</v>
      </c>
      <c r="Y40" s="112">
        <v>37961</v>
      </c>
      <c r="Z40" s="112">
        <v>39177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14</v>
      </c>
      <c r="W44" s="112">
        <v>12</v>
      </c>
      <c r="X44" s="112">
        <v>17</v>
      </c>
      <c r="Y44" s="112">
        <v>33</v>
      </c>
      <c r="Z44" s="112">
        <v>28</v>
      </c>
    </row>
    <row r="45" spans="19:32" x14ac:dyDescent="0.25">
      <c r="S45" s="115" t="s">
        <v>37</v>
      </c>
      <c r="T45" s="115"/>
      <c r="U45" s="112"/>
      <c r="V45" s="112">
        <v>360</v>
      </c>
      <c r="W45" s="112">
        <v>436</v>
      </c>
      <c r="X45" s="112">
        <v>444</v>
      </c>
      <c r="Y45" s="112">
        <v>526</v>
      </c>
      <c r="Z45" s="112">
        <v>620</v>
      </c>
    </row>
    <row r="46" spans="19:32" x14ac:dyDescent="0.25">
      <c r="S46" s="115" t="s">
        <v>38</v>
      </c>
      <c r="T46" s="115"/>
      <c r="U46" s="112"/>
      <c r="V46" s="112">
        <v>1467</v>
      </c>
      <c r="W46" s="112">
        <v>1496</v>
      </c>
      <c r="X46" s="112">
        <v>1426</v>
      </c>
      <c r="Y46" s="112">
        <v>1603</v>
      </c>
      <c r="Z46" s="112">
        <v>1897</v>
      </c>
    </row>
    <row r="47" spans="19:32" x14ac:dyDescent="0.25">
      <c r="S47" s="115" t="s">
        <v>39</v>
      </c>
      <c r="T47" s="115"/>
      <c r="U47" s="112"/>
      <c r="V47" s="112">
        <v>2278</v>
      </c>
      <c r="W47" s="112">
        <v>2389</v>
      </c>
      <c r="X47" s="112">
        <v>2374</v>
      </c>
      <c r="Y47" s="112">
        <v>2524</v>
      </c>
      <c r="Z47" s="112">
        <v>2869</v>
      </c>
    </row>
    <row r="48" spans="19:32" x14ac:dyDescent="0.25">
      <c r="S48" s="115" t="s">
        <v>40</v>
      </c>
      <c r="T48" s="115"/>
      <c r="U48" s="112"/>
      <c r="V48" s="112">
        <v>2588</v>
      </c>
      <c r="W48" s="112">
        <v>2596</v>
      </c>
      <c r="X48" s="112">
        <v>2684</v>
      </c>
      <c r="Y48" s="112">
        <v>2879</v>
      </c>
      <c r="Z48" s="112">
        <v>3098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2252</v>
      </c>
      <c r="W49" s="112">
        <v>2501</v>
      </c>
      <c r="X49" s="112">
        <v>2465</v>
      </c>
      <c r="Y49" s="112">
        <v>2620</v>
      </c>
      <c r="Z49" s="112">
        <v>2782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Mitcham (2021-22)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2488</v>
      </c>
      <c r="W50" s="112">
        <v>2512</v>
      </c>
      <c r="X50" s="112">
        <v>2617</v>
      </c>
      <c r="Y50" s="112">
        <v>2720</v>
      </c>
      <c r="Z50" s="112">
        <v>2758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2603</v>
      </c>
      <c r="W51" s="112">
        <v>2712</v>
      </c>
      <c r="X51" s="112">
        <v>2600</v>
      </c>
      <c r="Y51" s="112">
        <v>2618</v>
      </c>
      <c r="Z51" s="112">
        <v>2756</v>
      </c>
    </row>
    <row r="52" spans="1:26" ht="15" customHeight="1" x14ac:dyDescent="0.25">
      <c r="S52" s="115" t="s">
        <v>44</v>
      </c>
      <c r="T52" s="115"/>
      <c r="U52" s="112"/>
      <c r="V52" s="112">
        <v>2673</v>
      </c>
      <c r="W52" s="112">
        <v>2679</v>
      </c>
      <c r="X52" s="112">
        <v>2757</v>
      </c>
      <c r="Y52" s="112">
        <v>2755</v>
      </c>
      <c r="Z52" s="112">
        <v>2785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2257</v>
      </c>
      <c r="W53" s="112">
        <v>2338</v>
      </c>
      <c r="X53" s="112">
        <v>2357</v>
      </c>
      <c r="Y53" s="112">
        <v>2425</v>
      </c>
      <c r="Z53" s="112">
        <v>2606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2231</v>
      </c>
      <c r="W54" s="112">
        <v>2222</v>
      </c>
      <c r="X54" s="112">
        <v>2196</v>
      </c>
      <c r="Y54" s="112">
        <v>2106</v>
      </c>
      <c r="Z54" s="112">
        <v>2097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1650</v>
      </c>
      <c r="W55" s="112">
        <v>1659</v>
      </c>
      <c r="X55" s="112">
        <v>1722</v>
      </c>
      <c r="Y55" s="112">
        <v>1799</v>
      </c>
      <c r="Z55" s="112">
        <v>1910</v>
      </c>
    </row>
    <row r="56" spans="1:26" ht="15" customHeight="1" x14ac:dyDescent="0.25">
      <c r="S56" s="115" t="s">
        <v>48</v>
      </c>
      <c r="T56" s="115"/>
      <c r="U56" s="112"/>
      <c r="V56" s="112">
        <v>937</v>
      </c>
      <c r="W56" s="112">
        <v>889</v>
      </c>
      <c r="X56" s="112">
        <v>942</v>
      </c>
      <c r="Y56" s="112">
        <v>911</v>
      </c>
      <c r="Z56" s="112">
        <v>1025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460</v>
      </c>
      <c r="W57" s="112">
        <v>487</v>
      </c>
      <c r="X57" s="112">
        <v>443</v>
      </c>
      <c r="Y57" s="112">
        <v>482</v>
      </c>
      <c r="Z57" s="112">
        <v>513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189</v>
      </c>
      <c r="W58" s="112">
        <v>199</v>
      </c>
      <c r="X58" s="112">
        <v>197</v>
      </c>
      <c r="Y58" s="112">
        <v>200</v>
      </c>
      <c r="Z58" s="112">
        <v>223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90</v>
      </c>
      <c r="W59" s="112">
        <v>85</v>
      </c>
      <c r="X59" s="112">
        <v>83</v>
      </c>
      <c r="Y59" s="112">
        <v>80</v>
      </c>
      <c r="Z59" s="112">
        <v>100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67</v>
      </c>
      <c r="W60" s="112">
        <v>66</v>
      </c>
      <c r="X60" s="112">
        <v>74</v>
      </c>
      <c r="Y60" s="112">
        <v>65</v>
      </c>
      <c r="Z60" s="112">
        <v>72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24594</v>
      </c>
      <c r="W61" s="112">
        <v>25291</v>
      </c>
      <c r="X61" s="112">
        <v>25401</v>
      </c>
      <c r="Y61" s="112">
        <v>26346</v>
      </c>
      <c r="Z61" s="112">
        <v>28143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21</v>
      </c>
      <c r="W63" s="112">
        <v>20</v>
      </c>
      <c r="X63" s="112">
        <v>23</v>
      </c>
      <c r="Y63" s="112">
        <v>23</v>
      </c>
      <c r="Z63" s="112">
        <v>56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490</v>
      </c>
      <c r="W64" s="112">
        <v>491</v>
      </c>
      <c r="X64" s="112">
        <v>538</v>
      </c>
      <c r="Y64" s="112">
        <v>639</v>
      </c>
      <c r="Z64" s="112">
        <v>820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Mitcham (2021-22)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1745</v>
      </c>
      <c r="W65" s="112">
        <v>1764</v>
      </c>
      <c r="X65" s="112">
        <v>1690</v>
      </c>
      <c r="Y65" s="112">
        <v>1888</v>
      </c>
      <c r="Z65" s="112">
        <v>2177</v>
      </c>
    </row>
    <row r="66" spans="1:26" x14ac:dyDescent="0.25">
      <c r="S66" s="115" t="s">
        <v>39</v>
      </c>
      <c r="T66" s="115"/>
      <c r="U66" s="112"/>
      <c r="V66" s="112">
        <v>2501</v>
      </c>
      <c r="W66" s="112">
        <v>2642</v>
      </c>
      <c r="X66" s="112">
        <v>2696</v>
      </c>
      <c r="Y66" s="112">
        <v>2901</v>
      </c>
      <c r="Z66" s="112">
        <v>3311</v>
      </c>
    </row>
    <row r="67" spans="1:26" x14ac:dyDescent="0.25">
      <c r="S67" s="115" t="s">
        <v>40</v>
      </c>
      <c r="T67" s="115"/>
      <c r="U67" s="112"/>
      <c r="V67" s="112">
        <v>2643</v>
      </c>
      <c r="W67" s="112">
        <v>2670</v>
      </c>
      <c r="X67" s="112">
        <v>2654</v>
      </c>
      <c r="Y67" s="112">
        <v>2741</v>
      </c>
      <c r="Z67" s="112">
        <v>3066</v>
      </c>
    </row>
    <row r="68" spans="1:26" x14ac:dyDescent="0.25">
      <c r="S68" s="115" t="s">
        <v>41</v>
      </c>
      <c r="T68" s="115"/>
      <c r="U68" s="112"/>
      <c r="V68" s="112">
        <v>2550</v>
      </c>
      <c r="W68" s="112">
        <v>2532</v>
      </c>
      <c r="X68" s="112">
        <v>2549</v>
      </c>
      <c r="Y68" s="112">
        <v>2654</v>
      </c>
      <c r="Z68" s="112">
        <v>2891</v>
      </c>
    </row>
    <row r="69" spans="1:26" x14ac:dyDescent="0.25">
      <c r="S69" s="115" t="s">
        <v>42</v>
      </c>
      <c r="T69" s="115"/>
      <c r="U69" s="112"/>
      <c r="V69" s="112">
        <v>2599</v>
      </c>
      <c r="W69" s="112">
        <v>2693</v>
      </c>
      <c r="X69" s="112">
        <v>2735</v>
      </c>
      <c r="Y69" s="112">
        <v>2785</v>
      </c>
      <c r="Z69" s="112">
        <v>2939</v>
      </c>
    </row>
    <row r="70" spans="1:26" x14ac:dyDescent="0.25">
      <c r="S70" s="115" t="s">
        <v>43</v>
      </c>
      <c r="T70" s="115"/>
      <c r="U70" s="112"/>
      <c r="V70" s="112">
        <v>2715</v>
      </c>
      <c r="W70" s="112">
        <v>2715</v>
      </c>
      <c r="X70" s="112">
        <v>2753</v>
      </c>
      <c r="Y70" s="112">
        <v>2789</v>
      </c>
      <c r="Z70" s="112">
        <v>3094</v>
      </c>
    </row>
    <row r="71" spans="1:26" x14ac:dyDescent="0.25">
      <c r="S71" s="115" t="s">
        <v>44</v>
      </c>
      <c r="T71" s="115"/>
      <c r="U71" s="112"/>
      <c r="V71" s="112">
        <v>3006</v>
      </c>
      <c r="W71" s="112">
        <v>3025</v>
      </c>
      <c r="X71" s="112">
        <v>2990</v>
      </c>
      <c r="Y71" s="112">
        <v>3047</v>
      </c>
      <c r="Z71" s="112">
        <v>3023</v>
      </c>
    </row>
    <row r="72" spans="1:26" x14ac:dyDescent="0.25">
      <c r="S72" s="115" t="s">
        <v>45</v>
      </c>
      <c r="T72" s="115"/>
      <c r="U72" s="112"/>
      <c r="V72" s="112">
        <v>2686</v>
      </c>
      <c r="W72" s="112">
        <v>2657</v>
      </c>
      <c r="X72" s="112">
        <v>2694</v>
      </c>
      <c r="Y72" s="112">
        <v>2752</v>
      </c>
      <c r="Z72" s="112">
        <v>3073</v>
      </c>
    </row>
    <row r="73" spans="1:26" x14ac:dyDescent="0.25">
      <c r="S73" s="115" t="s">
        <v>46</v>
      </c>
      <c r="T73" s="115"/>
      <c r="U73" s="112"/>
      <c r="V73" s="112">
        <v>2452</v>
      </c>
      <c r="W73" s="112">
        <v>2484</v>
      </c>
      <c r="X73" s="112">
        <v>2384</v>
      </c>
      <c r="Y73" s="112">
        <v>2293</v>
      </c>
      <c r="Z73" s="112">
        <v>2478</v>
      </c>
    </row>
    <row r="74" spans="1:26" x14ac:dyDescent="0.25">
      <c r="S74" s="115" t="s">
        <v>47</v>
      </c>
      <c r="T74" s="115"/>
      <c r="U74" s="112"/>
      <c r="V74" s="112">
        <v>1584</v>
      </c>
      <c r="W74" s="112">
        <v>1703</v>
      </c>
      <c r="X74" s="112">
        <v>1759</v>
      </c>
      <c r="Y74" s="112">
        <v>1807</v>
      </c>
      <c r="Z74" s="112">
        <v>1842</v>
      </c>
    </row>
    <row r="75" spans="1:26" x14ac:dyDescent="0.25">
      <c r="S75" s="115" t="s">
        <v>48</v>
      </c>
      <c r="T75" s="115"/>
      <c r="U75" s="112"/>
      <c r="V75" s="112">
        <v>855</v>
      </c>
      <c r="W75" s="112">
        <v>853</v>
      </c>
      <c r="X75" s="112">
        <v>816</v>
      </c>
      <c r="Y75" s="112">
        <v>825</v>
      </c>
      <c r="Z75" s="112">
        <v>899</v>
      </c>
    </row>
    <row r="76" spans="1:26" x14ac:dyDescent="0.25">
      <c r="S76" s="115" t="s">
        <v>49</v>
      </c>
      <c r="T76" s="115"/>
      <c r="U76" s="112"/>
      <c r="V76" s="112">
        <v>348</v>
      </c>
      <c r="W76" s="112">
        <v>359</v>
      </c>
      <c r="X76" s="112">
        <v>390</v>
      </c>
      <c r="Y76" s="112">
        <v>364</v>
      </c>
      <c r="Z76" s="112">
        <v>397</v>
      </c>
    </row>
    <row r="77" spans="1:26" x14ac:dyDescent="0.25">
      <c r="S77" s="115" t="s">
        <v>50</v>
      </c>
      <c r="T77" s="115"/>
      <c r="U77" s="112"/>
      <c r="V77" s="112">
        <v>155</v>
      </c>
      <c r="W77" s="112">
        <v>144</v>
      </c>
      <c r="X77" s="112">
        <v>132</v>
      </c>
      <c r="Y77" s="112">
        <v>143</v>
      </c>
      <c r="Z77" s="112">
        <v>160</v>
      </c>
    </row>
    <row r="78" spans="1:26" x14ac:dyDescent="0.25">
      <c r="S78" s="115" t="s">
        <v>51</v>
      </c>
      <c r="T78" s="115"/>
      <c r="U78" s="112"/>
      <c r="V78" s="112">
        <v>79</v>
      </c>
      <c r="W78" s="112">
        <v>84</v>
      </c>
      <c r="X78" s="112">
        <v>73</v>
      </c>
      <c r="Y78" s="112">
        <v>76</v>
      </c>
      <c r="Z78" s="112">
        <v>77</v>
      </c>
    </row>
    <row r="79" spans="1:26" x14ac:dyDescent="0.25">
      <c r="S79" s="115" t="s">
        <v>52</v>
      </c>
      <c r="T79" s="115"/>
      <c r="U79" s="112"/>
      <c r="V79" s="112">
        <v>94</v>
      </c>
      <c r="W79" s="112">
        <v>91</v>
      </c>
      <c r="X79" s="112">
        <v>80</v>
      </c>
      <c r="Y79" s="112">
        <v>74</v>
      </c>
      <c r="Z79" s="112">
        <v>86</v>
      </c>
    </row>
    <row r="80" spans="1:26" x14ac:dyDescent="0.25">
      <c r="S80" s="118" t="s">
        <v>53</v>
      </c>
      <c r="T80" s="118"/>
      <c r="U80" s="112"/>
      <c r="V80" s="112">
        <v>26514</v>
      </c>
      <c r="W80" s="112">
        <v>26933</v>
      </c>
      <c r="X80" s="112">
        <v>26958</v>
      </c>
      <c r="Y80" s="112">
        <v>27801</v>
      </c>
      <c r="Z80" s="112">
        <v>30391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Mitcham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2607</v>
      </c>
      <c r="W83" s="112">
        <v>2660</v>
      </c>
      <c r="X83" s="112">
        <v>2782</v>
      </c>
      <c r="Y83" s="112">
        <v>2805</v>
      </c>
      <c r="Z83" s="112">
        <v>2851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190</v>
      </c>
      <c r="G84" s="140"/>
      <c r="H84" s="48"/>
      <c r="I84" s="48"/>
      <c r="J84" s="48"/>
      <c r="K84" s="48"/>
      <c r="L84" s="140" t="s">
        <v>0</v>
      </c>
      <c r="M84" s="140"/>
      <c r="N84" s="140" t="s">
        <v>190</v>
      </c>
      <c r="O84" s="140"/>
      <c r="S84" s="115" t="s">
        <v>57</v>
      </c>
      <c r="T84" s="115"/>
      <c r="U84" s="112"/>
      <c r="V84" s="112">
        <v>4667</v>
      </c>
      <c r="W84" s="112">
        <v>4737</v>
      </c>
      <c r="X84" s="112">
        <v>4817</v>
      </c>
      <c r="Y84" s="112">
        <v>4853</v>
      </c>
      <c r="Z84" s="112">
        <v>5108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2017-18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2017-18</v>
      </c>
      <c r="O85" s="140"/>
      <c r="S85" s="115" t="s">
        <v>185</v>
      </c>
      <c r="T85" s="115"/>
      <c r="U85" s="112"/>
      <c r="V85" s="112">
        <v>2121</v>
      </c>
      <c r="W85" s="112">
        <v>2165</v>
      </c>
      <c r="X85" s="112">
        <v>2138</v>
      </c>
      <c r="Y85" s="112">
        <v>2238</v>
      </c>
      <c r="Z85" s="112">
        <v>2360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58,571</v>
      </c>
      <c r="D86" s="94">
        <f t="shared" ref="D86:D91" si="4">AD4</f>
        <v>8.1104527751628908E-2</v>
      </c>
      <c r="E86" s="95">
        <f t="shared" ref="E86:E91" si="5">AD4</f>
        <v>8.1104527751628908E-2</v>
      </c>
      <c r="F86" s="94">
        <f t="shared" ref="F86:F91" si="6">AF4</f>
        <v>0.14618109234652943</v>
      </c>
      <c r="G86" s="95">
        <f t="shared" ref="G86:G91" si="7">AF4</f>
        <v>0.14618109234652943</v>
      </c>
      <c r="H86" s="97"/>
      <c r="I86" s="97"/>
      <c r="J86" s="139" t="str">
        <f>'State data for spotlight'!J4</f>
        <v>1,514,413</v>
      </c>
      <c r="K86" s="139"/>
      <c r="L86" s="94">
        <f>'State data for spotlight'!L4</f>
        <v>9.9608707048718825E-2</v>
      </c>
      <c r="M86" s="95">
        <f>'State data for spotlight'!L4</f>
        <v>9.9608707048718825E-2</v>
      </c>
      <c r="N86" s="94">
        <f>'State data for spotlight'!N4</f>
        <v>0.18326365128713196</v>
      </c>
      <c r="O86" s="95">
        <f>'State data for spotlight'!N4</f>
        <v>0.18326365128713196</v>
      </c>
      <c r="S86" s="115" t="s">
        <v>186</v>
      </c>
      <c r="T86" s="115"/>
      <c r="U86" s="112"/>
      <c r="V86" s="112">
        <v>1301</v>
      </c>
      <c r="W86" s="112">
        <v>1331</v>
      </c>
      <c r="X86" s="112">
        <v>1385</v>
      </c>
      <c r="Y86" s="112">
        <v>1436</v>
      </c>
      <c r="Z86" s="112">
        <v>1487</v>
      </c>
    </row>
    <row r="87" spans="1:30" ht="15" customHeight="1" x14ac:dyDescent="0.25">
      <c r="A87" s="96" t="s">
        <v>4</v>
      </c>
      <c r="B87" s="49"/>
      <c r="C87" s="97" t="str">
        <f t="shared" si="3"/>
        <v>28,142</v>
      </c>
      <c r="D87" s="94">
        <f t="shared" si="4"/>
        <v>6.8169741137174444E-2</v>
      </c>
      <c r="E87" s="95">
        <f t="shared" si="5"/>
        <v>6.8169741137174444E-2</v>
      </c>
      <c r="F87" s="94">
        <f t="shared" si="6"/>
        <v>0.14449550612062301</v>
      </c>
      <c r="G87" s="95">
        <f t="shared" si="7"/>
        <v>0.14449550612062301</v>
      </c>
      <c r="H87" s="97"/>
      <c r="I87" s="97"/>
      <c r="J87" s="139" t="str">
        <f>'State data for spotlight'!J5</f>
        <v>761,173</v>
      </c>
      <c r="K87" s="139"/>
      <c r="L87" s="94">
        <f>'State data for spotlight'!L5</f>
        <v>8.820771036521724E-2</v>
      </c>
      <c r="M87" s="95">
        <f>'State data for spotlight'!L5</f>
        <v>8.820771036521724E-2</v>
      </c>
      <c r="N87" s="94">
        <f>'State data for spotlight'!N5</f>
        <v>0.15461673464868042</v>
      </c>
      <c r="O87" s="95">
        <f>'State data for spotlight'!N5</f>
        <v>0.15461673464868042</v>
      </c>
      <c r="S87" s="115" t="s">
        <v>187</v>
      </c>
      <c r="T87" s="115"/>
      <c r="U87" s="112"/>
      <c r="V87" s="112">
        <v>1092</v>
      </c>
      <c r="W87" s="112">
        <v>1108</v>
      </c>
      <c r="X87" s="112">
        <v>1094</v>
      </c>
      <c r="Y87" s="112">
        <v>1102</v>
      </c>
      <c r="Z87" s="112">
        <v>1185</v>
      </c>
    </row>
    <row r="88" spans="1:30" ht="15" customHeight="1" x14ac:dyDescent="0.25">
      <c r="A88" s="96" t="s">
        <v>5</v>
      </c>
      <c r="B88" s="49"/>
      <c r="C88" s="97" t="str">
        <f t="shared" si="3"/>
        <v>30,386</v>
      </c>
      <c r="D88" s="94">
        <f t="shared" si="4"/>
        <v>9.2982266824934268E-2</v>
      </c>
      <c r="E88" s="95">
        <f t="shared" si="5"/>
        <v>9.2982266824934268E-2</v>
      </c>
      <c r="F88" s="94">
        <f t="shared" si="6"/>
        <v>0.14625221622845075</v>
      </c>
      <c r="G88" s="95">
        <f t="shared" si="7"/>
        <v>0.14625221622845075</v>
      </c>
      <c r="H88" s="97"/>
      <c r="I88" s="97"/>
      <c r="J88" s="139" t="str">
        <f>'State data for spotlight'!J6</f>
        <v>752,279</v>
      </c>
      <c r="K88" s="139"/>
      <c r="L88" s="94">
        <f>'State data for spotlight'!L6</f>
        <v>0.11150035312508311</v>
      </c>
      <c r="M88" s="95">
        <f>'State data for spotlight'!L6</f>
        <v>0.11150035312508311</v>
      </c>
      <c r="N88" s="94">
        <f>'State data for spotlight'!N6</f>
        <v>0.212174288554841</v>
      </c>
      <c r="O88" s="95">
        <f>'State data for spotlight'!N6</f>
        <v>0.212174288554841</v>
      </c>
      <c r="S88" s="115" t="s">
        <v>188</v>
      </c>
      <c r="T88" s="115"/>
      <c r="U88" s="112"/>
      <c r="V88" s="112">
        <v>1031</v>
      </c>
      <c r="W88" s="112">
        <v>1046</v>
      </c>
      <c r="X88" s="112">
        <v>1034</v>
      </c>
      <c r="Y88" s="112">
        <v>1036</v>
      </c>
      <c r="Z88" s="112">
        <v>1110</v>
      </c>
    </row>
    <row r="89" spans="1:30" ht="15" customHeight="1" x14ac:dyDescent="0.25">
      <c r="A89" s="49" t="s">
        <v>6</v>
      </c>
      <c r="B89" s="49"/>
      <c r="C89" s="97" t="str">
        <f t="shared" si="3"/>
        <v>39,174</v>
      </c>
      <c r="D89" s="94">
        <f t="shared" si="4"/>
        <v>3.1899481073677016E-2</v>
      </c>
      <c r="E89" s="95">
        <f t="shared" si="5"/>
        <v>3.1899481073677016E-2</v>
      </c>
      <c r="F89" s="94">
        <f t="shared" si="6"/>
        <v>7.0006282264893027E-2</v>
      </c>
      <c r="G89" s="95">
        <f t="shared" si="7"/>
        <v>7.0006282264893027E-2</v>
      </c>
      <c r="H89" s="97"/>
      <c r="I89" s="97"/>
      <c r="J89" s="139" t="str">
        <f>'State data for spotlight'!J7</f>
        <v>1,001,542</v>
      </c>
      <c r="K89" s="139"/>
      <c r="L89" s="94">
        <f>'State data for spotlight'!L7</f>
        <v>4.4621130813623067E-2</v>
      </c>
      <c r="M89" s="95">
        <f>'State data for spotlight'!L7</f>
        <v>4.4621130813623067E-2</v>
      </c>
      <c r="N89" s="94">
        <f>'State data for spotlight'!N7</f>
        <v>9.6689701842120446E-2</v>
      </c>
      <c r="O89" s="95">
        <f>'State data for spotlight'!N7</f>
        <v>9.6689701842120446E-2</v>
      </c>
      <c r="S89" s="115" t="s">
        <v>189</v>
      </c>
      <c r="T89" s="115"/>
      <c r="U89" s="112"/>
      <c r="V89" s="112">
        <v>575</v>
      </c>
      <c r="W89" s="112">
        <v>576</v>
      </c>
      <c r="X89" s="112">
        <v>566</v>
      </c>
      <c r="Y89" s="112">
        <v>581</v>
      </c>
      <c r="Z89" s="112">
        <v>578</v>
      </c>
    </row>
    <row r="90" spans="1:30" ht="15" customHeight="1" x14ac:dyDescent="0.25">
      <c r="A90" s="49" t="s">
        <v>96</v>
      </c>
      <c r="B90" s="49"/>
      <c r="C90" s="97" t="str">
        <f t="shared" si="3"/>
        <v>$48,399</v>
      </c>
      <c r="D90" s="94">
        <f t="shared" si="4"/>
        <v>5.2847081197318069E-3</v>
      </c>
      <c r="E90" s="95">
        <f t="shared" si="5"/>
        <v>5.2847081197318069E-3</v>
      </c>
      <c r="F90" s="94">
        <f t="shared" si="6"/>
        <v>7.0348091467999474E-2</v>
      </c>
      <c r="G90" s="95">
        <f t="shared" si="7"/>
        <v>7.0348091467999474E-2</v>
      </c>
      <c r="H90" s="97"/>
      <c r="I90" s="97"/>
      <c r="J90" s="97"/>
      <c r="K90" s="97" t="str">
        <f>'State data for spotlight'!J8</f>
        <v>$45,481</v>
      </c>
      <c r="L90" s="94">
        <f>'State data for spotlight'!L8</f>
        <v>-7.6896036558571357E-4</v>
      </c>
      <c r="M90" s="95">
        <f>'State data for spotlight'!L8</f>
        <v>-7.6896036558571357E-4</v>
      </c>
      <c r="N90" s="94">
        <f>'State data for spotlight'!N8</f>
        <v>6.4433558502420718E-2</v>
      </c>
      <c r="O90" s="95">
        <f>'State data for spotlight'!N8</f>
        <v>6.4433558502420718E-2</v>
      </c>
      <c r="S90" s="115" t="s">
        <v>58</v>
      </c>
      <c r="T90" s="115"/>
      <c r="U90" s="112"/>
      <c r="V90" s="112">
        <v>1201</v>
      </c>
      <c r="W90" s="112">
        <v>1244</v>
      </c>
      <c r="X90" s="112">
        <v>1312</v>
      </c>
      <c r="Y90" s="112">
        <v>1293</v>
      </c>
      <c r="Z90" s="112">
        <v>1275</v>
      </c>
    </row>
    <row r="91" spans="1:30" ht="15" customHeight="1" x14ac:dyDescent="0.25">
      <c r="A91" s="49" t="s">
        <v>7</v>
      </c>
      <c r="B91" s="49"/>
      <c r="C91" s="97" t="str">
        <f t="shared" si="3"/>
        <v>$2,999.4 mil</v>
      </c>
      <c r="D91" s="94">
        <f t="shared" si="4"/>
        <v>6.9227879965920724E-2</v>
      </c>
      <c r="E91" s="95">
        <f t="shared" si="5"/>
        <v>6.9227879965920724E-2</v>
      </c>
      <c r="F91" s="94">
        <f t="shared" si="6"/>
        <v>0.22857296142226158</v>
      </c>
      <c r="G91" s="95">
        <f t="shared" si="7"/>
        <v>0.22857296142226158</v>
      </c>
      <c r="H91" s="97"/>
      <c r="I91" s="97"/>
      <c r="J91" s="97"/>
      <c r="K91" s="97" t="str">
        <f>'State data for spotlight'!J9</f>
        <v>$63.1 bil</v>
      </c>
      <c r="L91" s="94">
        <f>'State data for spotlight'!L9</f>
        <v>8.5795971195826271E-2</v>
      </c>
      <c r="M91" s="95">
        <f>'State data for spotlight'!L9</f>
        <v>8.5795971195826271E-2</v>
      </c>
      <c r="N91" s="94">
        <f>'State data for spotlight'!N9</f>
        <v>0.25141602644572436</v>
      </c>
      <c r="O91" s="95">
        <f>'State data for spotlight'!N9</f>
        <v>0.25141602644572436</v>
      </c>
      <c r="S91" s="118" t="s">
        <v>53</v>
      </c>
      <c r="T91" s="118"/>
      <c r="U91" s="112"/>
      <c r="V91" s="112">
        <v>18127</v>
      </c>
      <c r="W91" s="112">
        <v>18418</v>
      </c>
      <c r="X91" s="112">
        <v>18591</v>
      </c>
      <c r="Y91" s="112">
        <v>18789</v>
      </c>
      <c r="Z91" s="112">
        <v>19411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191</v>
      </c>
      <c r="S93" s="115" t="s">
        <v>56</v>
      </c>
      <c r="T93" s="115"/>
      <c r="U93" s="112"/>
      <c r="V93" s="112">
        <v>1611</v>
      </c>
      <c r="W93" s="112">
        <v>1630</v>
      </c>
      <c r="X93" s="112">
        <v>1715</v>
      </c>
      <c r="Y93" s="112">
        <v>1764</v>
      </c>
      <c r="Z93" s="112">
        <v>1840</v>
      </c>
    </row>
    <row r="94" spans="1:30" ht="15" customHeight="1" x14ac:dyDescent="0.25">
      <c r="A94" s="135" t="s">
        <v>192</v>
      </c>
      <c r="S94" s="115" t="s">
        <v>57</v>
      </c>
      <c r="T94" s="115"/>
      <c r="U94" s="112"/>
      <c r="V94" s="112">
        <v>6036</v>
      </c>
      <c r="W94" s="112">
        <v>6110</v>
      </c>
      <c r="X94" s="112">
        <v>6313</v>
      </c>
      <c r="Y94" s="112">
        <v>6340</v>
      </c>
      <c r="Z94" s="112">
        <v>6517</v>
      </c>
    </row>
    <row r="95" spans="1:30" ht="15" customHeight="1" x14ac:dyDescent="0.25">
      <c r="A95" s="136" t="s">
        <v>266</v>
      </c>
      <c r="S95" s="115" t="s">
        <v>185</v>
      </c>
      <c r="T95" s="115"/>
      <c r="U95" s="112"/>
      <c r="V95" s="112">
        <v>455</v>
      </c>
      <c r="W95" s="112">
        <v>462</v>
      </c>
      <c r="X95" s="112">
        <v>463</v>
      </c>
      <c r="Y95" s="112">
        <v>484</v>
      </c>
      <c r="Z95" s="112">
        <v>522</v>
      </c>
    </row>
    <row r="96" spans="1:30" ht="15" customHeight="1" x14ac:dyDescent="0.25">
      <c r="A96" s="134" t="s">
        <v>258</v>
      </c>
      <c r="S96" s="115" t="s">
        <v>186</v>
      </c>
      <c r="T96" s="115"/>
      <c r="U96" s="112"/>
      <c r="V96" s="112">
        <v>2295</v>
      </c>
      <c r="W96" s="112">
        <v>2393</v>
      </c>
      <c r="X96" s="112">
        <v>2464</v>
      </c>
      <c r="Y96" s="112">
        <v>2567</v>
      </c>
      <c r="Z96" s="112">
        <v>2616</v>
      </c>
    </row>
    <row r="97" spans="1:32" ht="15" customHeight="1" x14ac:dyDescent="0.25">
      <c r="A97" s="136" t="s">
        <v>269</v>
      </c>
      <c r="S97" s="115" t="s">
        <v>187</v>
      </c>
      <c r="T97" s="115"/>
      <c r="U97" s="112"/>
      <c r="V97" s="112">
        <v>3203</v>
      </c>
      <c r="W97" s="112">
        <v>3226</v>
      </c>
      <c r="X97" s="112">
        <v>3138</v>
      </c>
      <c r="Y97" s="112">
        <v>3073</v>
      </c>
      <c r="Z97" s="112">
        <v>3112</v>
      </c>
    </row>
    <row r="98" spans="1:32" ht="15" customHeight="1" x14ac:dyDescent="0.25">
      <c r="A98" s="136" t="s">
        <v>275</v>
      </c>
      <c r="S98" s="115" t="s">
        <v>188</v>
      </c>
      <c r="T98" s="115"/>
      <c r="U98" s="112"/>
      <c r="V98" s="112">
        <v>1503</v>
      </c>
      <c r="W98" s="112">
        <v>1502</v>
      </c>
      <c r="X98" s="112">
        <v>1463</v>
      </c>
      <c r="Y98" s="112">
        <v>1496</v>
      </c>
      <c r="Z98" s="112">
        <v>1540</v>
      </c>
    </row>
    <row r="99" spans="1:32" ht="15" customHeight="1" x14ac:dyDescent="0.25">
      <c r="S99" s="115" t="s">
        <v>189</v>
      </c>
      <c r="T99" s="115"/>
      <c r="U99" s="112"/>
      <c r="V99" s="112">
        <v>66</v>
      </c>
      <c r="W99" s="112">
        <v>63</v>
      </c>
      <c r="X99" s="112">
        <v>70</v>
      </c>
      <c r="Y99" s="112">
        <v>67</v>
      </c>
      <c r="Z99" s="112">
        <v>75</v>
      </c>
    </row>
    <row r="100" spans="1:32" ht="15" customHeight="1" x14ac:dyDescent="0.25">
      <c r="S100" s="115" t="s">
        <v>58</v>
      </c>
      <c r="T100" s="115"/>
      <c r="U100" s="112"/>
      <c r="V100" s="112">
        <v>506</v>
      </c>
      <c r="W100" s="112">
        <v>541</v>
      </c>
      <c r="X100" s="112">
        <v>589</v>
      </c>
      <c r="Y100" s="112">
        <v>586</v>
      </c>
      <c r="Z100" s="112">
        <v>600</v>
      </c>
    </row>
    <row r="101" spans="1:32" x14ac:dyDescent="0.25">
      <c r="A101" s="18"/>
      <c r="S101" s="118" t="s">
        <v>53</v>
      </c>
      <c r="T101" s="118"/>
      <c r="U101" s="112"/>
      <c r="V101" s="112">
        <v>18487</v>
      </c>
      <c r="W101" s="112">
        <v>18731</v>
      </c>
      <c r="X101" s="112">
        <v>18936</v>
      </c>
      <c r="Y101" s="112">
        <v>19146</v>
      </c>
      <c r="Z101" s="112">
        <v>19725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184</v>
      </c>
      <c r="W103" s="106" t="s">
        <v>193</v>
      </c>
      <c r="X103" s="106" t="s">
        <v>261</v>
      </c>
      <c r="Y103" s="106" t="s">
        <v>267</v>
      </c>
      <c r="Z103" s="106" t="s">
        <v>273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34927</v>
      </c>
      <c r="W104" s="112">
        <v>36242</v>
      </c>
      <c r="X104" s="112">
        <v>38302</v>
      </c>
      <c r="Y104" s="112">
        <v>38814</v>
      </c>
      <c r="Z104" s="112">
        <v>42003</v>
      </c>
      <c r="AB104" s="109" t="str">
        <f>TEXT(Z104,"###,###")</f>
        <v>42,003</v>
      </c>
      <c r="AD104" s="130">
        <f>Z104/($Z$4)*100</f>
        <v>71.712963753393325</v>
      </c>
      <c r="AF104" s="109"/>
    </row>
    <row r="105" spans="1:32" x14ac:dyDescent="0.25">
      <c r="S105" s="115" t="s">
        <v>17</v>
      </c>
      <c r="T105" s="115"/>
      <c r="U105" s="112"/>
      <c r="V105" s="112">
        <v>12419</v>
      </c>
      <c r="W105" s="112">
        <v>12441</v>
      </c>
      <c r="X105" s="112">
        <v>12129</v>
      </c>
      <c r="Y105" s="112">
        <v>11931</v>
      </c>
      <c r="Z105" s="112">
        <v>13144</v>
      </c>
      <c r="AB105" s="109" t="str">
        <f>TEXT(Z105,"###,###")</f>
        <v>13,144</v>
      </c>
      <c r="AD105" s="130">
        <f>Z105/($Z$4)*100</f>
        <v>22.441139813218143</v>
      </c>
      <c r="AF105" s="109"/>
    </row>
    <row r="106" spans="1:32" x14ac:dyDescent="0.25">
      <c r="S106" s="118" t="s">
        <v>53</v>
      </c>
      <c r="T106" s="118"/>
      <c r="U106" s="120"/>
      <c r="V106" s="120">
        <v>47346</v>
      </c>
      <c r="W106" s="120">
        <v>48683</v>
      </c>
      <c r="X106" s="120">
        <v>50431</v>
      </c>
      <c r="Y106" s="120">
        <v>50745</v>
      </c>
      <c r="Z106" s="120">
        <v>55147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7961</v>
      </c>
      <c r="W108" s="112">
        <v>6971</v>
      </c>
      <c r="X108" s="112">
        <v>7478</v>
      </c>
      <c r="Y108" s="112">
        <v>7573</v>
      </c>
      <c r="Z108" s="112">
        <v>7672</v>
      </c>
      <c r="AB108" s="109" t="str">
        <f>TEXT(Z108,"###,###")</f>
        <v>7,672</v>
      </c>
      <c r="AD108" s="130">
        <f>Z108/($Z$4)*100</f>
        <v>13.098632429017773</v>
      </c>
      <c r="AF108" s="109"/>
    </row>
    <row r="109" spans="1:32" x14ac:dyDescent="0.25">
      <c r="S109" s="115" t="s">
        <v>20</v>
      </c>
      <c r="T109" s="115"/>
      <c r="U109" s="112"/>
      <c r="V109" s="112">
        <v>6498</v>
      </c>
      <c r="W109" s="112">
        <v>6650</v>
      </c>
      <c r="X109" s="112">
        <v>6536</v>
      </c>
      <c r="Y109" s="112">
        <v>7459</v>
      </c>
      <c r="Z109" s="112">
        <v>7940</v>
      </c>
      <c r="AB109" s="109" t="str">
        <f>TEXT(Z109,"###,###")</f>
        <v>7,940</v>
      </c>
      <c r="AD109" s="130">
        <f>Z109/($Z$4)*100</f>
        <v>13.556196752659167</v>
      </c>
      <c r="AF109" s="109"/>
    </row>
    <row r="110" spans="1:32" x14ac:dyDescent="0.25">
      <c r="S110" s="115" t="s">
        <v>21</v>
      </c>
      <c r="T110" s="115"/>
      <c r="U110" s="112"/>
      <c r="V110" s="112">
        <v>10442</v>
      </c>
      <c r="W110" s="112">
        <v>11171</v>
      </c>
      <c r="X110" s="112">
        <v>10976</v>
      </c>
      <c r="Y110" s="112">
        <v>11364</v>
      </c>
      <c r="Z110" s="112">
        <v>12358</v>
      </c>
      <c r="AB110" s="109" t="str">
        <f>TEXT(Z110,"###,###")</f>
        <v>12,358</v>
      </c>
      <c r="AD110" s="130">
        <f>Z110/($Z$4)*100</f>
        <v>21.099178774478837</v>
      </c>
      <c r="AF110" s="109"/>
    </row>
    <row r="111" spans="1:32" x14ac:dyDescent="0.25">
      <c r="S111" s="115" t="s">
        <v>22</v>
      </c>
      <c r="T111" s="115"/>
      <c r="U111" s="112"/>
      <c r="V111" s="112">
        <v>22442</v>
      </c>
      <c r="W111" s="112">
        <v>23739</v>
      </c>
      <c r="X111" s="112">
        <v>23729</v>
      </c>
      <c r="Y111" s="112">
        <v>24349</v>
      </c>
      <c r="Z111" s="112">
        <v>27186</v>
      </c>
      <c r="AB111" s="109" t="str">
        <f>TEXT(Z111,"###,###")</f>
        <v>27,186</v>
      </c>
      <c r="AD111" s="130">
        <f>Z111/($Z$4)*100</f>
        <v>46.415461576548125</v>
      </c>
      <c r="AF111" s="109"/>
    </row>
    <row r="112" spans="1:32" x14ac:dyDescent="0.25">
      <c r="S112" s="118" t="s">
        <v>53</v>
      </c>
      <c r="T112" s="118"/>
      <c r="U112" s="112"/>
      <c r="V112" s="112">
        <v>51105</v>
      </c>
      <c r="W112" s="112">
        <v>52217</v>
      </c>
      <c r="X112" s="112">
        <v>52356</v>
      </c>
      <c r="Y112" s="112">
        <v>54177</v>
      </c>
      <c r="Z112" s="112">
        <v>58569</v>
      </c>
    </row>
    <row r="113" spans="19:32" x14ac:dyDescent="0.25">
      <c r="AB113" s="125" t="s">
        <v>24</v>
      </c>
      <c r="AC113" s="106"/>
      <c r="AD113" s="106" t="s">
        <v>182</v>
      </c>
      <c r="AF113" s="106" t="s">
        <v>183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42.73</v>
      </c>
      <c r="W118" s="131">
        <v>42.58</v>
      </c>
      <c r="X118" s="131">
        <v>42.65</v>
      </c>
      <c r="Y118" s="131">
        <v>42.42</v>
      </c>
      <c r="Z118" s="131">
        <v>42.24</v>
      </c>
      <c r="AB118" s="109" t="str">
        <f>TEXT(Z118,"##.0")</f>
        <v>42.2</v>
      </c>
    </row>
    <row r="120" spans="19:32" x14ac:dyDescent="0.25">
      <c r="S120" s="101" t="s">
        <v>98</v>
      </c>
      <c r="T120" s="112"/>
      <c r="U120" s="112"/>
      <c r="V120" s="112">
        <v>31072</v>
      </c>
      <c r="W120" s="112">
        <v>31481</v>
      </c>
      <c r="X120" s="112">
        <v>31750</v>
      </c>
      <c r="Y120" s="112">
        <v>32050</v>
      </c>
      <c r="Z120" s="112">
        <v>33130</v>
      </c>
      <c r="AB120" s="109" t="str">
        <f>TEXT(Z120,"###,###")</f>
        <v>33,130</v>
      </c>
    </row>
    <row r="121" spans="19:32" x14ac:dyDescent="0.25">
      <c r="S121" s="101" t="s">
        <v>99</v>
      </c>
      <c r="T121" s="112"/>
      <c r="U121" s="112"/>
      <c r="V121" s="112">
        <v>2761</v>
      </c>
      <c r="W121" s="112">
        <v>2783</v>
      </c>
      <c r="X121" s="112">
        <v>2807</v>
      </c>
      <c r="Y121" s="112">
        <v>2841</v>
      </c>
      <c r="Z121" s="112">
        <v>2740</v>
      </c>
      <c r="AB121" s="109" t="str">
        <f>TEXT(Z121,"###,###")</f>
        <v>2,740</v>
      </c>
    </row>
    <row r="122" spans="19:32" x14ac:dyDescent="0.25">
      <c r="S122" s="101" t="s">
        <v>100</v>
      </c>
      <c r="T122" s="112"/>
      <c r="U122" s="112"/>
      <c r="V122" s="112">
        <v>2781</v>
      </c>
      <c r="W122" s="112">
        <v>2884</v>
      </c>
      <c r="X122" s="112">
        <v>2963</v>
      </c>
      <c r="Y122" s="112">
        <v>3076</v>
      </c>
      <c r="Z122" s="112">
        <v>3308</v>
      </c>
      <c r="AB122" s="109" t="str">
        <f>TEXT(Z122,"###,###")</f>
        <v>3,308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33853</v>
      </c>
      <c r="W124" s="112">
        <v>34365</v>
      </c>
      <c r="X124" s="112">
        <v>34713</v>
      </c>
      <c r="Y124" s="112">
        <v>35126</v>
      </c>
      <c r="Z124" s="112">
        <v>36438</v>
      </c>
      <c r="AB124" s="109" t="str">
        <f>TEXT(Z124,"###,###")</f>
        <v>36,438</v>
      </c>
      <c r="AD124" s="127">
        <f>Z124/$Z$7*100</f>
        <v>93.015775769643128</v>
      </c>
    </row>
    <row r="125" spans="19:32" x14ac:dyDescent="0.25">
      <c r="S125" s="101" t="s">
        <v>102</v>
      </c>
      <c r="T125" s="112"/>
      <c r="U125" s="112"/>
      <c r="V125" s="112">
        <v>5542</v>
      </c>
      <c r="W125" s="112">
        <v>5667</v>
      </c>
      <c r="X125" s="112">
        <v>5770</v>
      </c>
      <c r="Y125" s="112">
        <v>5917</v>
      </c>
      <c r="Z125" s="112">
        <v>6048</v>
      </c>
      <c r="AB125" s="109" t="str">
        <f>TEXT(Z125,"###,###")</f>
        <v>6,048</v>
      </c>
      <c r="AD125" s="127">
        <f>Z125/$Z$7*100</f>
        <v>15.438811456578344</v>
      </c>
    </row>
    <row r="127" spans="19:32" x14ac:dyDescent="0.25">
      <c r="S127" s="101" t="s">
        <v>103</v>
      </c>
      <c r="T127" s="112"/>
      <c r="U127" s="112"/>
      <c r="V127" s="112">
        <v>18129</v>
      </c>
      <c r="W127" s="112">
        <v>18420</v>
      </c>
      <c r="X127" s="112">
        <v>18586</v>
      </c>
      <c r="Y127" s="112">
        <v>18792</v>
      </c>
      <c r="Z127" s="112">
        <v>19415</v>
      </c>
      <c r="AB127" s="109" t="str">
        <f>TEXT(Z127,"###,###")</f>
        <v>19,415</v>
      </c>
      <c r="AD127" s="127">
        <f>Z127/$Z$7*100</f>
        <v>49.560933272068212</v>
      </c>
    </row>
    <row r="128" spans="19:32" x14ac:dyDescent="0.25">
      <c r="S128" s="101" t="s">
        <v>104</v>
      </c>
      <c r="T128" s="112"/>
      <c r="U128" s="112"/>
      <c r="V128" s="112">
        <v>18488</v>
      </c>
      <c r="W128" s="112">
        <v>18728</v>
      </c>
      <c r="X128" s="112">
        <v>18935</v>
      </c>
      <c r="Y128" s="112">
        <v>19145</v>
      </c>
      <c r="Z128" s="112">
        <v>19722</v>
      </c>
      <c r="AB128" s="109" t="str">
        <f>TEXT(Z128,"###,###")</f>
        <v>19,722</v>
      </c>
      <c r="AD128" s="127">
        <f>Z128/$Z$7*100</f>
        <v>50.344616327155769</v>
      </c>
    </row>
    <row r="130" spans="19:20" x14ac:dyDescent="0.25">
      <c r="S130" s="101" t="s">
        <v>262</v>
      </c>
      <c r="T130" s="127">
        <v>84.571399397559617</v>
      </c>
    </row>
    <row r="131" spans="19:20" x14ac:dyDescent="0.25">
      <c r="S131" s="101" t="s">
        <v>263</v>
      </c>
      <c r="T131" s="127">
        <v>6.9944350844948184</v>
      </c>
    </row>
    <row r="132" spans="19:20" x14ac:dyDescent="0.25">
      <c r="S132" s="101" t="s">
        <v>264</v>
      </c>
      <c r="T132" s="127">
        <v>8.444376372083525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C9FC32D-B664-4147-A0E3-24A4CE8E5FF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A788BF4C-B377-4A7A-B355-509593C0041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509E2145-BEAF-4F37-8FC4-06282944B52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F50C0BAB-9F65-480E-9B3B-A31D05F7072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45B009-BA98-4C84-8F71-B5F40BE20533}">
  <sheetPr codeName="Sheet99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142</v>
      </c>
      <c r="T1" s="99"/>
      <c r="U1" s="99"/>
      <c r="V1" s="99"/>
      <c r="W1" s="99"/>
      <c r="X1" s="99"/>
      <c r="Y1" s="100" t="s">
        <v>226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184</v>
      </c>
      <c r="W2" s="103" t="s">
        <v>193</v>
      </c>
      <c r="X2" s="103" t="s">
        <v>261</v>
      </c>
      <c r="Y2" s="103" t="s">
        <v>267</v>
      </c>
      <c r="Z2" s="103" t="s">
        <v>273</v>
      </c>
      <c r="AB2" s="141" t="str">
        <f>$Z$2</f>
        <v>2021-22</v>
      </c>
      <c r="AC2" s="141"/>
      <c r="AD2" s="141"/>
      <c r="AE2" s="141"/>
      <c r="AF2" s="141"/>
    </row>
    <row r="3" spans="1:32" ht="15" customHeight="1" x14ac:dyDescent="0.25">
      <c r="A3" s="58" t="s">
        <v>272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142</v>
      </c>
      <c r="Y3" s="105" t="s">
        <v>226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10.35 Mount Barker, South Australia,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27124</v>
      </c>
      <c r="W4" s="108">
        <v>27718</v>
      </c>
      <c r="X4" s="108">
        <v>29178</v>
      </c>
      <c r="Y4" s="108">
        <v>31350</v>
      </c>
      <c r="Z4" s="108">
        <v>34395</v>
      </c>
      <c r="AB4" s="109" t="str">
        <f>TEXT(Z4,"###,###")</f>
        <v>34,395</v>
      </c>
      <c r="AD4" s="110">
        <f>Z4/Y4-1</f>
        <v>9.7129186602870732E-2</v>
      </c>
      <c r="AF4" s="110">
        <f>Z4/V4-1</f>
        <v>0.26806518212653008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13513</v>
      </c>
      <c r="W5" s="108">
        <v>13714</v>
      </c>
      <c r="X5" s="108">
        <v>14340</v>
      </c>
      <c r="Y5" s="108">
        <v>15320</v>
      </c>
      <c r="Z5" s="108">
        <v>16630</v>
      </c>
      <c r="AB5" s="109" t="str">
        <f>TEXT(Z5,"###,###")</f>
        <v>16,630</v>
      </c>
      <c r="AD5" s="110">
        <f t="shared" ref="AD5:AD9" si="0">Z5/Y5-1</f>
        <v>8.5509138381201E-2</v>
      </c>
      <c r="AF5" s="110">
        <f t="shared" ref="AF5:AF9" si="1">Z5/V5-1</f>
        <v>0.23066676533708286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13611</v>
      </c>
      <c r="W6" s="108">
        <v>14004</v>
      </c>
      <c r="X6" s="108">
        <v>14837</v>
      </c>
      <c r="Y6" s="108">
        <v>16017</v>
      </c>
      <c r="Z6" s="108">
        <v>17750</v>
      </c>
      <c r="AB6" s="109" t="str">
        <f>TEXT(Z6,"###,###")</f>
        <v>17,750</v>
      </c>
      <c r="AD6" s="110">
        <f t="shared" si="0"/>
        <v>0.10819754011362925</v>
      </c>
      <c r="AF6" s="110">
        <f t="shared" si="1"/>
        <v>0.30409227830431274</v>
      </c>
    </row>
    <row r="7" spans="1:32" ht="16.5" customHeight="1" thickBot="1" x14ac:dyDescent="0.3">
      <c r="A7" s="61" t="str">
        <f>"QUICK STATS for "&amp;Z2&amp;" *"</f>
        <v>QUICK STATS for 2021-22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19759</v>
      </c>
      <c r="W7" s="108">
        <v>19862</v>
      </c>
      <c r="X7" s="108">
        <v>21160</v>
      </c>
      <c r="Y7" s="108">
        <v>22223</v>
      </c>
      <c r="Z7" s="108">
        <v>23401</v>
      </c>
      <c r="AB7" s="109" t="str">
        <f>TEXT(Z7,"###,###")</f>
        <v>23,401</v>
      </c>
      <c r="AD7" s="110">
        <f t="shared" si="0"/>
        <v>5.3008144714934868E-2</v>
      </c>
      <c r="AF7" s="110">
        <f t="shared" si="1"/>
        <v>0.1843210688800041</v>
      </c>
    </row>
    <row r="8" spans="1:32" ht="17.25" customHeight="1" x14ac:dyDescent="0.25">
      <c r="A8" s="62" t="s">
        <v>12</v>
      </c>
      <c r="B8" s="63"/>
      <c r="C8" s="29"/>
      <c r="D8" s="64" t="str">
        <f>AB4</f>
        <v>34,395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23,401</v>
      </c>
      <c r="P8" s="65"/>
      <c r="S8" s="107" t="s">
        <v>83</v>
      </c>
      <c r="T8" s="108"/>
      <c r="U8" s="108"/>
      <c r="V8" s="108">
        <v>44061.31</v>
      </c>
      <c r="W8" s="108">
        <v>45369.5</v>
      </c>
      <c r="X8" s="108">
        <v>46044.85</v>
      </c>
      <c r="Y8" s="108">
        <v>47379.360000000001</v>
      </c>
      <c r="Z8" s="108">
        <v>48038</v>
      </c>
      <c r="AB8" s="109" t="str">
        <f>TEXT(Z8,"$###,###")</f>
        <v>$48,038</v>
      </c>
      <c r="AD8" s="110">
        <f t="shared" si="0"/>
        <v>1.3901411922828899E-2</v>
      </c>
      <c r="AF8" s="110">
        <f t="shared" si="1"/>
        <v>9.0253558053539518E-2</v>
      </c>
    </row>
    <row r="9" spans="1:32" x14ac:dyDescent="0.25">
      <c r="A9" s="30" t="s">
        <v>14</v>
      </c>
      <c r="B9" s="69"/>
      <c r="C9" s="70"/>
      <c r="D9" s="71">
        <f>AD104</f>
        <v>75.243494693996212</v>
      </c>
      <c r="E9" s="72" t="s">
        <v>84</v>
      </c>
      <c r="F9" s="24"/>
      <c r="G9" s="73" t="s">
        <v>81</v>
      </c>
      <c r="H9" s="70"/>
      <c r="I9" s="69"/>
      <c r="J9" s="70"/>
      <c r="K9" s="69"/>
      <c r="L9" s="69"/>
      <c r="M9" s="74"/>
      <c r="N9" s="70"/>
      <c r="O9" s="71">
        <f>AD127</f>
        <v>49.929490192726803</v>
      </c>
      <c r="P9" s="72" t="s">
        <v>84</v>
      </c>
      <c r="S9" s="107" t="s">
        <v>7</v>
      </c>
      <c r="T9" s="108"/>
      <c r="U9" s="108"/>
      <c r="V9" s="108">
        <v>1080504612</v>
      </c>
      <c r="W9" s="108">
        <v>1133778685</v>
      </c>
      <c r="X9" s="108">
        <v>1235140663</v>
      </c>
      <c r="Y9" s="108">
        <v>1343030911</v>
      </c>
      <c r="Z9" s="108">
        <v>1476298978</v>
      </c>
      <c r="AB9" s="109" t="str">
        <f>TEXT(Z9/1000000,"$#,###.0")&amp;" mil"</f>
        <v>$1,476.3 mil</v>
      </c>
      <c r="AD9" s="110">
        <f t="shared" si="0"/>
        <v>9.9229337097513692E-2</v>
      </c>
      <c r="AF9" s="110">
        <f t="shared" si="1"/>
        <v>0.36630511485498407</v>
      </c>
    </row>
    <row r="10" spans="1:32" x14ac:dyDescent="0.25">
      <c r="A10" s="30" t="s">
        <v>17</v>
      </c>
      <c r="B10" s="69"/>
      <c r="C10" s="70"/>
      <c r="D10" s="71">
        <f>AD105</f>
        <v>17.418229393807238</v>
      </c>
      <c r="E10" s="72" t="s">
        <v>84</v>
      </c>
      <c r="F10" s="24"/>
      <c r="G10" s="73" t="s">
        <v>82</v>
      </c>
      <c r="H10" s="70"/>
      <c r="I10" s="69"/>
      <c r="J10" s="70"/>
      <c r="K10" s="69"/>
      <c r="L10" s="69"/>
      <c r="M10" s="74"/>
      <c r="N10" s="70"/>
      <c r="O10" s="71">
        <f>AD128</f>
        <v>50.023503269091066</v>
      </c>
      <c r="P10" s="72" t="s">
        <v>84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85</v>
      </c>
      <c r="H11" s="77"/>
      <c r="I11" s="78"/>
      <c r="J11" s="78"/>
      <c r="K11" s="78"/>
      <c r="L11" s="78"/>
      <c r="M11" s="69"/>
      <c r="N11" s="70"/>
      <c r="O11" s="71">
        <f>T130</f>
        <v>82.312721678560735</v>
      </c>
      <c r="P11" s="72" t="s">
        <v>84</v>
      </c>
      <c r="S11" s="107" t="s">
        <v>29</v>
      </c>
      <c r="T11" s="112"/>
      <c r="U11" s="112"/>
      <c r="V11" s="112">
        <v>23570</v>
      </c>
      <c r="W11" s="112">
        <v>24170</v>
      </c>
      <c r="X11" s="112">
        <v>25347</v>
      </c>
      <c r="Y11" s="112">
        <v>27309</v>
      </c>
      <c r="Z11" s="112">
        <v>30261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9.1662749455151484</v>
      </c>
      <c r="P12" s="72" t="s">
        <v>84</v>
      </c>
      <c r="S12" s="107" t="s">
        <v>30</v>
      </c>
      <c r="T12" s="112"/>
      <c r="U12" s="112"/>
      <c r="V12" s="112">
        <v>3554</v>
      </c>
      <c r="W12" s="112">
        <v>3547</v>
      </c>
      <c r="X12" s="112">
        <v>3834</v>
      </c>
      <c r="Y12" s="112">
        <v>4041</v>
      </c>
      <c r="Z12" s="112">
        <v>4134</v>
      </c>
    </row>
    <row r="13" spans="1:32" ht="15" customHeight="1" x14ac:dyDescent="0.25">
      <c r="A13" s="30" t="s">
        <v>19</v>
      </c>
      <c r="B13" s="70"/>
      <c r="C13" s="70"/>
      <c r="D13" s="71">
        <f>AD108</f>
        <v>13.446721907253961</v>
      </c>
      <c r="E13" s="72" t="s">
        <v>84</v>
      </c>
      <c r="F13" s="24"/>
      <c r="G13" s="142" t="s">
        <v>265</v>
      </c>
      <c r="H13" s="143"/>
      <c r="I13" s="143"/>
      <c r="J13" s="143"/>
      <c r="K13" s="143"/>
      <c r="L13" s="143"/>
      <c r="M13" s="79"/>
      <c r="N13" s="70"/>
      <c r="O13" s="71">
        <f>T132</f>
        <v>8.5252766975770271</v>
      </c>
      <c r="P13" s="72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15.656345399040559</v>
      </c>
      <c r="E14" s="72" t="s">
        <v>84</v>
      </c>
      <c r="F14" s="24"/>
      <c r="G14" s="76" t="s">
        <v>94</v>
      </c>
      <c r="H14" s="69"/>
      <c r="I14" s="69"/>
      <c r="J14" s="69"/>
      <c r="K14" s="75"/>
      <c r="L14" s="70"/>
      <c r="M14" s="69"/>
      <c r="N14" s="70"/>
      <c r="O14" s="75" t="str">
        <f>AB118</f>
        <v>41.7</v>
      </c>
      <c r="P14" s="72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24.291321412996076</v>
      </c>
      <c r="E15" s="72" t="s">
        <v>84</v>
      </c>
      <c r="F15" s="24"/>
      <c r="G15" s="33" t="s">
        <v>259</v>
      </c>
      <c r="H15" s="70"/>
      <c r="I15" s="70"/>
      <c r="J15" s="70"/>
      <c r="K15" s="80"/>
      <c r="L15" s="70"/>
      <c r="M15" s="70"/>
      <c r="N15" s="70"/>
      <c r="O15" s="71">
        <f>AB38</f>
        <v>17.909937622831755</v>
      </c>
      <c r="P15" s="72" t="s">
        <v>84</v>
      </c>
      <c r="S15" s="115" t="s">
        <v>60</v>
      </c>
      <c r="T15" s="115"/>
      <c r="U15" s="116"/>
      <c r="V15" s="116">
        <v>686</v>
      </c>
      <c r="W15" s="116">
        <v>771</v>
      </c>
      <c r="X15" s="116">
        <v>858</v>
      </c>
      <c r="Y15" s="112">
        <v>899</v>
      </c>
      <c r="Z15" s="112">
        <v>925</v>
      </c>
      <c r="AB15" s="117">
        <f t="shared" ref="AB15:AB34" si="2">IF(Z15="np",0,Z15/$Z$34)</f>
        <v>2.6892661937434587E-2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39.25861317051897</v>
      </c>
      <c r="E16" s="83" t="s">
        <v>84</v>
      </c>
      <c r="F16" s="24"/>
      <c r="G16" s="84" t="s">
        <v>260</v>
      </c>
      <c r="H16" s="35"/>
      <c r="I16" s="35"/>
      <c r="J16" s="35"/>
      <c r="K16" s="36"/>
      <c r="L16" s="35"/>
      <c r="M16" s="35"/>
      <c r="N16" s="35"/>
      <c r="O16" s="82">
        <f>AB37</f>
        <v>82.090062377168252</v>
      </c>
      <c r="P16" s="37" t="s">
        <v>84</v>
      </c>
      <c r="S16" s="115" t="s">
        <v>61</v>
      </c>
      <c r="T16" s="115"/>
      <c r="U16" s="116"/>
      <c r="V16" s="116">
        <v>343</v>
      </c>
      <c r="W16" s="116">
        <v>339</v>
      </c>
      <c r="X16" s="116">
        <v>374</v>
      </c>
      <c r="Y16" s="112">
        <v>378</v>
      </c>
      <c r="Z16" s="112">
        <v>432</v>
      </c>
      <c r="AB16" s="117">
        <f t="shared" si="2"/>
        <v>1.2559599953482964E-2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1795</v>
      </c>
      <c r="W17" s="116">
        <v>1681</v>
      </c>
      <c r="X17" s="116">
        <v>1702</v>
      </c>
      <c r="Y17" s="112">
        <v>1803</v>
      </c>
      <c r="Z17" s="112">
        <v>1985</v>
      </c>
      <c r="AB17" s="117">
        <f t="shared" si="2"/>
        <v>5.7710198860332594E-2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268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63</v>
      </c>
      <c r="T18" s="115"/>
      <c r="U18" s="116"/>
      <c r="V18" s="116">
        <v>224</v>
      </c>
      <c r="W18" s="116">
        <v>238</v>
      </c>
      <c r="X18" s="116">
        <v>169</v>
      </c>
      <c r="Y18" s="112">
        <v>253</v>
      </c>
      <c r="Z18" s="112">
        <v>266</v>
      </c>
      <c r="AB18" s="117">
        <f t="shared" si="2"/>
        <v>7.7334573787649725E-3</v>
      </c>
    </row>
    <row r="19" spans="1:28" x14ac:dyDescent="0.25">
      <c r="A19" s="61" t="str">
        <f>$S$1&amp;" ("&amp;$V$2&amp;" to "&amp;$Z$2&amp;")"</f>
        <v>Mount Barker (2017-18 to 2021-22)</v>
      </c>
      <c r="B19" s="61"/>
      <c r="C19" s="61"/>
      <c r="D19" s="61"/>
      <c r="E19" s="61"/>
      <c r="F19" s="61"/>
      <c r="G19" s="61" t="str">
        <f>$S$1&amp;" ("&amp;$V$2&amp;" to "&amp;$Z$2&amp;")"</f>
        <v>Mount Barker (2017-18 to 2021-22)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64</v>
      </c>
      <c r="T19" s="115"/>
      <c r="U19" s="116"/>
      <c r="V19" s="116">
        <v>1893</v>
      </c>
      <c r="W19" s="116">
        <v>1915</v>
      </c>
      <c r="X19" s="116">
        <v>2113</v>
      </c>
      <c r="Y19" s="112">
        <v>2392</v>
      </c>
      <c r="Z19" s="112">
        <v>2485</v>
      </c>
      <c r="AB19" s="117">
        <f t="shared" si="2"/>
        <v>7.2246772880567509E-2</v>
      </c>
    </row>
    <row r="20" spans="1:28" x14ac:dyDescent="0.25">
      <c r="S20" s="115" t="s">
        <v>65</v>
      </c>
      <c r="T20" s="115"/>
      <c r="U20" s="116"/>
      <c r="V20" s="116">
        <v>862</v>
      </c>
      <c r="W20" s="116">
        <v>875</v>
      </c>
      <c r="X20" s="116">
        <v>934</v>
      </c>
      <c r="Y20" s="112">
        <v>977</v>
      </c>
      <c r="Z20" s="112">
        <v>1049</v>
      </c>
      <c r="AB20" s="117">
        <f t="shared" si="2"/>
        <v>3.0497732294452844E-2</v>
      </c>
    </row>
    <row r="21" spans="1:28" x14ac:dyDescent="0.25">
      <c r="S21" s="115" t="s">
        <v>66</v>
      </c>
      <c r="T21" s="115"/>
      <c r="U21" s="116"/>
      <c r="V21" s="116">
        <v>2601</v>
      </c>
      <c r="W21" s="116">
        <v>2585</v>
      </c>
      <c r="X21" s="116">
        <v>2727</v>
      </c>
      <c r="Y21" s="112">
        <v>2979</v>
      </c>
      <c r="Z21" s="112">
        <v>3281</v>
      </c>
      <c r="AB21" s="117">
        <f t="shared" si="2"/>
        <v>9.5388998720781493E-2</v>
      </c>
    </row>
    <row r="22" spans="1:28" x14ac:dyDescent="0.25">
      <c r="S22" s="115" t="s">
        <v>67</v>
      </c>
      <c r="T22" s="115"/>
      <c r="U22" s="116"/>
      <c r="V22" s="116">
        <v>1779</v>
      </c>
      <c r="W22" s="116">
        <v>1757</v>
      </c>
      <c r="X22" s="116">
        <v>1786</v>
      </c>
      <c r="Y22" s="112">
        <v>2078</v>
      </c>
      <c r="Z22" s="112">
        <v>2259</v>
      </c>
      <c r="AB22" s="117">
        <f t="shared" si="2"/>
        <v>6.5676241423421322E-2</v>
      </c>
    </row>
    <row r="23" spans="1:28" x14ac:dyDescent="0.25">
      <c r="S23" s="115" t="s">
        <v>68</v>
      </c>
      <c r="T23" s="115"/>
      <c r="U23" s="116"/>
      <c r="V23" s="116">
        <v>748</v>
      </c>
      <c r="W23" s="116">
        <v>793</v>
      </c>
      <c r="X23" s="116">
        <v>782</v>
      </c>
      <c r="Y23" s="112">
        <v>843</v>
      </c>
      <c r="Z23" s="112">
        <v>967</v>
      </c>
      <c r="AB23" s="117">
        <f t="shared" si="2"/>
        <v>2.8113734155134316E-2</v>
      </c>
    </row>
    <row r="24" spans="1:28" x14ac:dyDescent="0.25">
      <c r="S24" s="115" t="s">
        <v>69</v>
      </c>
      <c r="T24" s="115"/>
      <c r="U24" s="116"/>
      <c r="V24" s="116">
        <v>317</v>
      </c>
      <c r="W24" s="116">
        <v>367</v>
      </c>
      <c r="X24" s="116">
        <v>338</v>
      </c>
      <c r="Y24" s="112">
        <v>333</v>
      </c>
      <c r="Z24" s="112">
        <v>387</v>
      </c>
      <c r="AB24" s="117">
        <f t="shared" si="2"/>
        <v>1.1251308291661821E-2</v>
      </c>
    </row>
    <row r="25" spans="1:28" x14ac:dyDescent="0.25">
      <c r="S25" s="115" t="s">
        <v>70</v>
      </c>
      <c r="T25" s="115"/>
      <c r="U25" s="116"/>
      <c r="V25" s="116">
        <v>926</v>
      </c>
      <c r="W25" s="116">
        <v>989</v>
      </c>
      <c r="X25" s="116">
        <v>1015</v>
      </c>
      <c r="Y25" s="112">
        <v>1128</v>
      </c>
      <c r="Z25" s="112">
        <v>1252</v>
      </c>
      <c r="AB25" s="117">
        <f t="shared" si="2"/>
        <v>3.6399581346668215E-2</v>
      </c>
    </row>
    <row r="26" spans="1:28" x14ac:dyDescent="0.25">
      <c r="S26" s="115" t="s">
        <v>71</v>
      </c>
      <c r="T26" s="115"/>
      <c r="U26" s="116"/>
      <c r="V26" s="116">
        <v>506</v>
      </c>
      <c r="W26" s="116">
        <v>511</v>
      </c>
      <c r="X26" s="116">
        <v>486</v>
      </c>
      <c r="Y26" s="112">
        <v>565</v>
      </c>
      <c r="Z26" s="112">
        <v>605</v>
      </c>
      <c r="AB26" s="117">
        <f t="shared" si="2"/>
        <v>1.7589254564484243E-2</v>
      </c>
    </row>
    <row r="27" spans="1:28" x14ac:dyDescent="0.25">
      <c r="S27" s="115" t="s">
        <v>72</v>
      </c>
      <c r="T27" s="115"/>
      <c r="U27" s="116"/>
      <c r="V27" s="116">
        <v>1630</v>
      </c>
      <c r="W27" s="116">
        <v>1834</v>
      </c>
      <c r="X27" s="116">
        <v>1957</v>
      </c>
      <c r="Y27" s="112">
        <v>2052</v>
      </c>
      <c r="Z27" s="112">
        <v>2298</v>
      </c>
      <c r="AB27" s="117">
        <f t="shared" si="2"/>
        <v>6.6810094196999653E-2</v>
      </c>
    </row>
    <row r="28" spans="1:28" x14ac:dyDescent="0.25">
      <c r="S28" s="115" t="s">
        <v>73</v>
      </c>
      <c r="T28" s="115"/>
      <c r="U28" s="116"/>
      <c r="V28" s="116">
        <v>2201</v>
      </c>
      <c r="W28" s="116">
        <v>2238</v>
      </c>
      <c r="X28" s="116">
        <v>2469</v>
      </c>
      <c r="Y28" s="112">
        <v>2683</v>
      </c>
      <c r="Z28" s="112">
        <v>2792</v>
      </c>
      <c r="AB28" s="117">
        <f t="shared" si="2"/>
        <v>8.1172229328991749E-2</v>
      </c>
    </row>
    <row r="29" spans="1:28" x14ac:dyDescent="0.25">
      <c r="S29" s="115" t="s">
        <v>74</v>
      </c>
      <c r="T29" s="115"/>
      <c r="U29" s="116"/>
      <c r="V29" s="116">
        <v>1793</v>
      </c>
      <c r="W29" s="116">
        <v>2000</v>
      </c>
      <c r="X29" s="116">
        <v>1885</v>
      </c>
      <c r="Y29" s="112">
        <v>1874</v>
      </c>
      <c r="Z29" s="112">
        <v>2311</v>
      </c>
      <c r="AB29" s="117">
        <f t="shared" si="2"/>
        <v>6.7188045121525763E-2</v>
      </c>
    </row>
    <row r="30" spans="1:28" x14ac:dyDescent="0.25">
      <c r="S30" s="115" t="s">
        <v>75</v>
      </c>
      <c r="T30" s="115"/>
      <c r="U30" s="116"/>
      <c r="V30" s="116">
        <v>2393</v>
      </c>
      <c r="W30" s="116">
        <v>2488</v>
      </c>
      <c r="X30" s="116">
        <v>2732</v>
      </c>
      <c r="Y30" s="112">
        <v>2765</v>
      </c>
      <c r="Z30" s="112">
        <v>2998</v>
      </c>
      <c r="AB30" s="117">
        <f t="shared" si="2"/>
        <v>8.7161297825328526E-2</v>
      </c>
    </row>
    <row r="31" spans="1:28" x14ac:dyDescent="0.25">
      <c r="S31" s="115" t="s">
        <v>76</v>
      </c>
      <c r="T31" s="115"/>
      <c r="U31" s="116"/>
      <c r="V31" s="116">
        <v>3178</v>
      </c>
      <c r="W31" s="116">
        <v>3383</v>
      </c>
      <c r="X31" s="116">
        <v>3830</v>
      </c>
      <c r="Y31" s="112">
        <v>4361</v>
      </c>
      <c r="Z31" s="112">
        <v>4935</v>
      </c>
      <c r="AB31" s="117">
        <f t="shared" si="2"/>
        <v>0.14347598557971858</v>
      </c>
    </row>
    <row r="32" spans="1:28" ht="15.75" customHeight="1" x14ac:dyDescent="0.25">
      <c r="A32" s="61" t="str">
        <f>"Distribution of jobs per industry "&amp;"("&amp;Z2&amp;") *"</f>
        <v>Distribution of jobs per industry (2021-22)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77</v>
      </c>
      <c r="T32" s="115"/>
      <c r="U32" s="116"/>
      <c r="V32" s="116">
        <v>471</v>
      </c>
      <c r="W32" s="116">
        <v>519</v>
      </c>
      <c r="X32" s="116">
        <v>516</v>
      </c>
      <c r="Y32" s="112">
        <v>609</v>
      </c>
      <c r="Z32" s="112">
        <v>716</v>
      </c>
      <c r="AB32" s="117">
        <f t="shared" si="2"/>
        <v>2.0816373996976393E-2</v>
      </c>
    </row>
    <row r="33" spans="19:32" x14ac:dyDescent="0.25">
      <c r="S33" s="115" t="s">
        <v>78</v>
      </c>
      <c r="T33" s="115"/>
      <c r="U33" s="116"/>
      <c r="V33" s="116">
        <v>1069</v>
      </c>
      <c r="W33" s="116">
        <v>1038</v>
      </c>
      <c r="X33" s="116">
        <v>1149</v>
      </c>
      <c r="Y33" s="112">
        <v>1225</v>
      </c>
      <c r="Z33" s="112">
        <v>1336</v>
      </c>
      <c r="AB33" s="117">
        <f t="shared" si="2"/>
        <v>3.8841725782067682E-2</v>
      </c>
    </row>
    <row r="34" spans="19:32" x14ac:dyDescent="0.25">
      <c r="S34" s="118" t="s">
        <v>53</v>
      </c>
      <c r="T34" s="118"/>
      <c r="U34" s="119"/>
      <c r="V34" s="119">
        <v>27122</v>
      </c>
      <c r="W34" s="119">
        <v>27717</v>
      </c>
      <c r="X34" s="119">
        <v>29180</v>
      </c>
      <c r="Y34" s="120">
        <v>31350</v>
      </c>
      <c r="Z34" s="120">
        <v>34396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16994</v>
      </c>
      <c r="W37" s="112">
        <v>16778</v>
      </c>
      <c r="X37" s="112">
        <v>17943</v>
      </c>
      <c r="Y37" s="112">
        <v>18679</v>
      </c>
      <c r="Z37" s="112">
        <v>19214</v>
      </c>
      <c r="AB37" s="132">
        <f>Z37/Z40*100</f>
        <v>82.090062377168252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2765</v>
      </c>
      <c r="W38" s="112">
        <v>3086</v>
      </c>
      <c r="X38" s="112">
        <v>3217</v>
      </c>
      <c r="Y38" s="112">
        <v>3551</v>
      </c>
      <c r="Z38" s="112">
        <v>4192</v>
      </c>
      <c r="AB38" s="132">
        <f>Z38/Z40*100</f>
        <v>17.909937622831755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19759</v>
      </c>
      <c r="W40" s="112">
        <v>19864</v>
      </c>
      <c r="X40" s="112">
        <v>21160</v>
      </c>
      <c r="Y40" s="112">
        <v>22230</v>
      </c>
      <c r="Z40" s="112">
        <v>23406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18</v>
      </c>
      <c r="W44" s="112">
        <v>13</v>
      </c>
      <c r="X44" s="112">
        <v>14</v>
      </c>
      <c r="Y44" s="112">
        <v>18</v>
      </c>
      <c r="Z44" s="112">
        <v>32</v>
      </c>
    </row>
    <row r="45" spans="19:32" x14ac:dyDescent="0.25">
      <c r="S45" s="115" t="s">
        <v>37</v>
      </c>
      <c r="T45" s="115"/>
      <c r="U45" s="112"/>
      <c r="V45" s="112">
        <v>263</v>
      </c>
      <c r="W45" s="112">
        <v>270</v>
      </c>
      <c r="X45" s="112">
        <v>294</v>
      </c>
      <c r="Y45" s="112">
        <v>409</v>
      </c>
      <c r="Z45" s="112">
        <v>470</v>
      </c>
    </row>
    <row r="46" spans="19:32" x14ac:dyDescent="0.25">
      <c r="S46" s="115" t="s">
        <v>38</v>
      </c>
      <c r="T46" s="115"/>
      <c r="U46" s="112"/>
      <c r="V46" s="112">
        <v>885</v>
      </c>
      <c r="W46" s="112">
        <v>863</v>
      </c>
      <c r="X46" s="112">
        <v>845</v>
      </c>
      <c r="Y46" s="112">
        <v>887</v>
      </c>
      <c r="Z46" s="112">
        <v>1027</v>
      </c>
    </row>
    <row r="47" spans="19:32" x14ac:dyDescent="0.25">
      <c r="S47" s="115" t="s">
        <v>39</v>
      </c>
      <c r="T47" s="115"/>
      <c r="U47" s="112"/>
      <c r="V47" s="112">
        <v>1255</v>
      </c>
      <c r="W47" s="112">
        <v>1263</v>
      </c>
      <c r="X47" s="112">
        <v>1313</v>
      </c>
      <c r="Y47" s="112">
        <v>1458</v>
      </c>
      <c r="Z47" s="112">
        <v>1489</v>
      </c>
    </row>
    <row r="48" spans="19:32" x14ac:dyDescent="0.25">
      <c r="S48" s="115" t="s">
        <v>40</v>
      </c>
      <c r="T48" s="115"/>
      <c r="U48" s="112"/>
      <c r="V48" s="112">
        <v>1473</v>
      </c>
      <c r="W48" s="112">
        <v>1486</v>
      </c>
      <c r="X48" s="112">
        <v>1576</v>
      </c>
      <c r="Y48" s="112">
        <v>1640</v>
      </c>
      <c r="Z48" s="112">
        <v>1865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1342</v>
      </c>
      <c r="W49" s="112">
        <v>1397</v>
      </c>
      <c r="X49" s="112">
        <v>1472</v>
      </c>
      <c r="Y49" s="112">
        <v>1639</v>
      </c>
      <c r="Z49" s="112">
        <v>1766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Mount Barker (2021-22)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1307</v>
      </c>
      <c r="W50" s="112">
        <v>1423</v>
      </c>
      <c r="X50" s="112">
        <v>1480</v>
      </c>
      <c r="Y50" s="112">
        <v>1610</v>
      </c>
      <c r="Z50" s="112">
        <v>1805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1234</v>
      </c>
      <c r="W51" s="112">
        <v>1269</v>
      </c>
      <c r="X51" s="112">
        <v>1292</v>
      </c>
      <c r="Y51" s="112">
        <v>1353</v>
      </c>
      <c r="Z51" s="112">
        <v>1544</v>
      </c>
    </row>
    <row r="52" spans="1:26" ht="15" customHeight="1" x14ac:dyDescent="0.25">
      <c r="S52" s="115" t="s">
        <v>44</v>
      </c>
      <c r="T52" s="115"/>
      <c r="U52" s="112"/>
      <c r="V52" s="112">
        <v>1515</v>
      </c>
      <c r="W52" s="112">
        <v>1475</v>
      </c>
      <c r="X52" s="112">
        <v>1501</v>
      </c>
      <c r="Y52" s="112">
        <v>1472</v>
      </c>
      <c r="Z52" s="112">
        <v>1505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1312</v>
      </c>
      <c r="W53" s="112">
        <v>1261</v>
      </c>
      <c r="X53" s="112">
        <v>1396</v>
      </c>
      <c r="Y53" s="112">
        <v>1476</v>
      </c>
      <c r="Z53" s="112">
        <v>1582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1135</v>
      </c>
      <c r="W54" s="112">
        <v>1190</v>
      </c>
      <c r="X54" s="112">
        <v>1291</v>
      </c>
      <c r="Y54" s="112">
        <v>1285</v>
      </c>
      <c r="Z54" s="112">
        <v>1328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929</v>
      </c>
      <c r="W55" s="112">
        <v>930</v>
      </c>
      <c r="X55" s="112">
        <v>917</v>
      </c>
      <c r="Y55" s="112">
        <v>978</v>
      </c>
      <c r="Z55" s="112">
        <v>1042</v>
      </c>
    </row>
    <row r="56" spans="1:26" ht="15" customHeight="1" x14ac:dyDescent="0.25">
      <c r="S56" s="115" t="s">
        <v>48</v>
      </c>
      <c r="T56" s="115"/>
      <c r="U56" s="112"/>
      <c r="V56" s="112">
        <v>499</v>
      </c>
      <c r="W56" s="112">
        <v>500</v>
      </c>
      <c r="X56" s="112">
        <v>561</v>
      </c>
      <c r="Y56" s="112">
        <v>668</v>
      </c>
      <c r="Z56" s="112">
        <v>685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213</v>
      </c>
      <c r="W57" s="112">
        <v>214</v>
      </c>
      <c r="X57" s="112">
        <v>236</v>
      </c>
      <c r="Y57" s="112">
        <v>268</v>
      </c>
      <c r="Z57" s="112">
        <v>291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76</v>
      </c>
      <c r="W58" s="112">
        <v>89</v>
      </c>
      <c r="X58" s="112">
        <v>91</v>
      </c>
      <c r="Y58" s="112">
        <v>102</v>
      </c>
      <c r="Z58" s="112">
        <v>138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39</v>
      </c>
      <c r="W59" s="112">
        <v>31</v>
      </c>
      <c r="X59" s="112">
        <v>40</v>
      </c>
      <c r="Y59" s="112">
        <v>29</v>
      </c>
      <c r="Z59" s="112">
        <v>37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23</v>
      </c>
      <c r="W60" s="112">
        <v>24</v>
      </c>
      <c r="X60" s="112">
        <v>21</v>
      </c>
      <c r="Y60" s="112">
        <v>28</v>
      </c>
      <c r="Z60" s="112">
        <v>17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13516</v>
      </c>
      <c r="W61" s="112">
        <v>13714</v>
      </c>
      <c r="X61" s="112">
        <v>14338</v>
      </c>
      <c r="Y61" s="112">
        <v>15320</v>
      </c>
      <c r="Z61" s="112">
        <v>16626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17</v>
      </c>
      <c r="W63" s="112">
        <v>18</v>
      </c>
      <c r="X63" s="112">
        <v>22</v>
      </c>
      <c r="Y63" s="112">
        <v>41</v>
      </c>
      <c r="Z63" s="112">
        <v>31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359</v>
      </c>
      <c r="W64" s="112">
        <v>333</v>
      </c>
      <c r="X64" s="112">
        <v>368</v>
      </c>
      <c r="Y64" s="112">
        <v>489</v>
      </c>
      <c r="Z64" s="112">
        <v>589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Mount Barker (2021-22)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847</v>
      </c>
      <c r="W65" s="112">
        <v>891</v>
      </c>
      <c r="X65" s="112">
        <v>920</v>
      </c>
      <c r="Y65" s="112">
        <v>1069</v>
      </c>
      <c r="Z65" s="112">
        <v>1143</v>
      </c>
    </row>
    <row r="66" spans="1:26" x14ac:dyDescent="0.25">
      <c r="S66" s="115" t="s">
        <v>39</v>
      </c>
      <c r="T66" s="115"/>
      <c r="U66" s="112"/>
      <c r="V66" s="112">
        <v>1370</v>
      </c>
      <c r="W66" s="112">
        <v>1389</v>
      </c>
      <c r="X66" s="112">
        <v>1366</v>
      </c>
      <c r="Y66" s="112">
        <v>1431</v>
      </c>
      <c r="Z66" s="112">
        <v>1633</v>
      </c>
    </row>
    <row r="67" spans="1:26" x14ac:dyDescent="0.25">
      <c r="S67" s="115" t="s">
        <v>40</v>
      </c>
      <c r="T67" s="115"/>
      <c r="U67" s="112"/>
      <c r="V67" s="112">
        <v>1390</v>
      </c>
      <c r="W67" s="112">
        <v>1451</v>
      </c>
      <c r="X67" s="112">
        <v>1608</v>
      </c>
      <c r="Y67" s="112">
        <v>1780</v>
      </c>
      <c r="Z67" s="112">
        <v>1957</v>
      </c>
    </row>
    <row r="68" spans="1:26" x14ac:dyDescent="0.25">
      <c r="S68" s="115" t="s">
        <v>41</v>
      </c>
      <c r="T68" s="115"/>
      <c r="U68" s="112"/>
      <c r="V68" s="112">
        <v>1255</v>
      </c>
      <c r="W68" s="112">
        <v>1373</v>
      </c>
      <c r="X68" s="112">
        <v>1501</v>
      </c>
      <c r="Y68" s="112">
        <v>1644</v>
      </c>
      <c r="Z68" s="112">
        <v>1801</v>
      </c>
    </row>
    <row r="69" spans="1:26" x14ac:dyDescent="0.25">
      <c r="S69" s="115" t="s">
        <v>42</v>
      </c>
      <c r="T69" s="115"/>
      <c r="U69" s="112"/>
      <c r="V69" s="112">
        <v>1301</v>
      </c>
      <c r="W69" s="112">
        <v>1334</v>
      </c>
      <c r="X69" s="112">
        <v>1484</v>
      </c>
      <c r="Y69" s="112">
        <v>1667</v>
      </c>
      <c r="Z69" s="112">
        <v>1913</v>
      </c>
    </row>
    <row r="70" spans="1:26" x14ac:dyDescent="0.25">
      <c r="S70" s="115" t="s">
        <v>43</v>
      </c>
      <c r="T70" s="115"/>
      <c r="U70" s="112"/>
      <c r="V70" s="112">
        <v>1425</v>
      </c>
      <c r="W70" s="112">
        <v>1404</v>
      </c>
      <c r="X70" s="112">
        <v>1439</v>
      </c>
      <c r="Y70" s="112">
        <v>1522</v>
      </c>
      <c r="Z70" s="112">
        <v>1603</v>
      </c>
    </row>
    <row r="71" spans="1:26" x14ac:dyDescent="0.25">
      <c r="S71" s="115" t="s">
        <v>44</v>
      </c>
      <c r="T71" s="115"/>
      <c r="U71" s="112"/>
      <c r="V71" s="112">
        <v>1619</v>
      </c>
      <c r="W71" s="112">
        <v>1664</v>
      </c>
      <c r="X71" s="112">
        <v>1611</v>
      </c>
      <c r="Y71" s="112">
        <v>1697</v>
      </c>
      <c r="Z71" s="112">
        <v>1818</v>
      </c>
    </row>
    <row r="72" spans="1:26" x14ac:dyDescent="0.25">
      <c r="S72" s="115" t="s">
        <v>45</v>
      </c>
      <c r="T72" s="115"/>
      <c r="U72" s="112"/>
      <c r="V72" s="112">
        <v>1380</v>
      </c>
      <c r="W72" s="112">
        <v>1434</v>
      </c>
      <c r="X72" s="112">
        <v>1570</v>
      </c>
      <c r="Y72" s="112">
        <v>1592</v>
      </c>
      <c r="Z72" s="112">
        <v>1840</v>
      </c>
    </row>
    <row r="73" spans="1:26" x14ac:dyDescent="0.25">
      <c r="S73" s="115" t="s">
        <v>46</v>
      </c>
      <c r="T73" s="115"/>
      <c r="U73" s="112"/>
      <c r="V73" s="112">
        <v>1155</v>
      </c>
      <c r="W73" s="112">
        <v>1187</v>
      </c>
      <c r="X73" s="112">
        <v>1273</v>
      </c>
      <c r="Y73" s="112">
        <v>1330</v>
      </c>
      <c r="Z73" s="112">
        <v>1423</v>
      </c>
    </row>
    <row r="74" spans="1:26" x14ac:dyDescent="0.25">
      <c r="S74" s="115" t="s">
        <v>47</v>
      </c>
      <c r="T74" s="115"/>
      <c r="U74" s="112"/>
      <c r="V74" s="112">
        <v>869</v>
      </c>
      <c r="W74" s="112">
        <v>875</v>
      </c>
      <c r="X74" s="112">
        <v>969</v>
      </c>
      <c r="Y74" s="112">
        <v>1009</v>
      </c>
      <c r="Z74" s="112">
        <v>1097</v>
      </c>
    </row>
    <row r="75" spans="1:26" x14ac:dyDescent="0.25">
      <c r="S75" s="115" t="s">
        <v>48</v>
      </c>
      <c r="T75" s="115"/>
      <c r="U75" s="112"/>
      <c r="V75" s="112">
        <v>379</v>
      </c>
      <c r="W75" s="112">
        <v>442</v>
      </c>
      <c r="X75" s="112">
        <v>465</v>
      </c>
      <c r="Y75" s="112">
        <v>474</v>
      </c>
      <c r="Z75" s="112">
        <v>567</v>
      </c>
    </row>
    <row r="76" spans="1:26" x14ac:dyDescent="0.25">
      <c r="S76" s="115" t="s">
        <v>49</v>
      </c>
      <c r="T76" s="115"/>
      <c r="U76" s="112"/>
      <c r="V76" s="112">
        <v>129</v>
      </c>
      <c r="W76" s="112">
        <v>123</v>
      </c>
      <c r="X76" s="112">
        <v>143</v>
      </c>
      <c r="Y76" s="112">
        <v>165</v>
      </c>
      <c r="Z76" s="112">
        <v>216</v>
      </c>
    </row>
    <row r="77" spans="1:26" x14ac:dyDescent="0.25">
      <c r="S77" s="115" t="s">
        <v>50</v>
      </c>
      <c r="T77" s="115"/>
      <c r="U77" s="112"/>
      <c r="V77" s="112">
        <v>42</v>
      </c>
      <c r="W77" s="112">
        <v>44</v>
      </c>
      <c r="X77" s="112">
        <v>51</v>
      </c>
      <c r="Y77" s="112">
        <v>61</v>
      </c>
      <c r="Z77" s="112">
        <v>66</v>
      </c>
    </row>
    <row r="78" spans="1:26" x14ac:dyDescent="0.25">
      <c r="S78" s="115" t="s">
        <v>51</v>
      </c>
      <c r="T78" s="115"/>
      <c r="U78" s="112"/>
      <c r="V78" s="112">
        <v>27</v>
      </c>
      <c r="W78" s="112">
        <v>20</v>
      </c>
      <c r="X78" s="112">
        <v>24</v>
      </c>
      <c r="Y78" s="112">
        <v>23</v>
      </c>
      <c r="Z78" s="112">
        <v>29</v>
      </c>
    </row>
    <row r="79" spans="1:26" x14ac:dyDescent="0.25">
      <c r="S79" s="115" t="s">
        <v>52</v>
      </c>
      <c r="T79" s="115"/>
      <c r="U79" s="112"/>
      <c r="V79" s="112">
        <v>27</v>
      </c>
      <c r="W79" s="112">
        <v>14</v>
      </c>
      <c r="X79" s="112">
        <v>22</v>
      </c>
      <c r="Y79" s="112">
        <v>23</v>
      </c>
      <c r="Z79" s="112">
        <v>24</v>
      </c>
    </row>
    <row r="80" spans="1:26" x14ac:dyDescent="0.25">
      <c r="S80" s="118" t="s">
        <v>53</v>
      </c>
      <c r="T80" s="118"/>
      <c r="U80" s="112"/>
      <c r="V80" s="112">
        <v>13608</v>
      </c>
      <c r="W80" s="112">
        <v>14007</v>
      </c>
      <c r="X80" s="112">
        <v>14839</v>
      </c>
      <c r="Y80" s="112">
        <v>16017</v>
      </c>
      <c r="Z80" s="112">
        <v>17749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Mount Barker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1201</v>
      </c>
      <c r="W83" s="112">
        <v>1294</v>
      </c>
      <c r="X83" s="112">
        <v>1337</v>
      </c>
      <c r="Y83" s="112">
        <v>1404</v>
      </c>
      <c r="Z83" s="112">
        <v>1455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190</v>
      </c>
      <c r="G84" s="140"/>
      <c r="H84" s="48"/>
      <c r="I84" s="48"/>
      <c r="J84" s="48"/>
      <c r="K84" s="48"/>
      <c r="L84" s="140" t="s">
        <v>0</v>
      </c>
      <c r="M84" s="140"/>
      <c r="N84" s="140" t="s">
        <v>190</v>
      </c>
      <c r="O84" s="140"/>
      <c r="S84" s="115" t="s">
        <v>57</v>
      </c>
      <c r="T84" s="115"/>
      <c r="U84" s="112"/>
      <c r="V84" s="112">
        <v>1317</v>
      </c>
      <c r="W84" s="112">
        <v>1375</v>
      </c>
      <c r="X84" s="112">
        <v>1437</v>
      </c>
      <c r="Y84" s="112">
        <v>1496</v>
      </c>
      <c r="Z84" s="112">
        <v>1638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2017-18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2017-18</v>
      </c>
      <c r="O85" s="140"/>
      <c r="S85" s="115" t="s">
        <v>185</v>
      </c>
      <c r="T85" s="115"/>
      <c r="U85" s="112"/>
      <c r="V85" s="112">
        <v>1786</v>
      </c>
      <c r="W85" s="112">
        <v>1916</v>
      </c>
      <c r="X85" s="112">
        <v>2057</v>
      </c>
      <c r="Y85" s="112">
        <v>2096</v>
      </c>
      <c r="Z85" s="112">
        <v>2184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34,395</v>
      </c>
      <c r="D86" s="94">
        <f t="shared" ref="D86:D91" si="4">AD4</f>
        <v>9.7129186602870732E-2</v>
      </c>
      <c r="E86" s="95">
        <f t="shared" ref="E86:E91" si="5">AD4</f>
        <v>9.7129186602870732E-2</v>
      </c>
      <c r="F86" s="94">
        <f t="shared" ref="F86:F91" si="6">AF4</f>
        <v>0.26806518212653008</v>
      </c>
      <c r="G86" s="95">
        <f t="shared" ref="G86:G91" si="7">AF4</f>
        <v>0.26806518212653008</v>
      </c>
      <c r="H86" s="97"/>
      <c r="I86" s="97"/>
      <c r="J86" s="139" t="str">
        <f>'State data for spotlight'!J4</f>
        <v>1,514,413</v>
      </c>
      <c r="K86" s="139"/>
      <c r="L86" s="94">
        <f>'State data for spotlight'!L4</f>
        <v>9.9608707048718825E-2</v>
      </c>
      <c r="M86" s="95">
        <f>'State data for spotlight'!L4</f>
        <v>9.9608707048718825E-2</v>
      </c>
      <c r="N86" s="94">
        <f>'State data for spotlight'!N4</f>
        <v>0.18326365128713196</v>
      </c>
      <c r="O86" s="95">
        <f>'State data for spotlight'!N4</f>
        <v>0.18326365128713196</v>
      </c>
      <c r="S86" s="115" t="s">
        <v>186</v>
      </c>
      <c r="T86" s="115"/>
      <c r="U86" s="112"/>
      <c r="V86" s="112">
        <v>674</v>
      </c>
      <c r="W86" s="112">
        <v>686</v>
      </c>
      <c r="X86" s="112">
        <v>764</v>
      </c>
      <c r="Y86" s="112">
        <v>800</v>
      </c>
      <c r="Z86" s="112">
        <v>885</v>
      </c>
    </row>
    <row r="87" spans="1:30" ht="15" customHeight="1" x14ac:dyDescent="0.25">
      <c r="A87" s="96" t="s">
        <v>4</v>
      </c>
      <c r="B87" s="49"/>
      <c r="C87" s="97" t="str">
        <f t="shared" si="3"/>
        <v>16,630</v>
      </c>
      <c r="D87" s="94">
        <f t="shared" si="4"/>
        <v>8.5509138381201E-2</v>
      </c>
      <c r="E87" s="95">
        <f t="shared" si="5"/>
        <v>8.5509138381201E-2</v>
      </c>
      <c r="F87" s="94">
        <f t="shared" si="6"/>
        <v>0.23066676533708286</v>
      </c>
      <c r="G87" s="95">
        <f t="shared" si="7"/>
        <v>0.23066676533708286</v>
      </c>
      <c r="H87" s="97"/>
      <c r="I87" s="97"/>
      <c r="J87" s="139" t="str">
        <f>'State data for spotlight'!J5</f>
        <v>761,173</v>
      </c>
      <c r="K87" s="139"/>
      <c r="L87" s="94">
        <f>'State data for spotlight'!L5</f>
        <v>8.820771036521724E-2</v>
      </c>
      <c r="M87" s="95">
        <f>'State data for spotlight'!L5</f>
        <v>8.820771036521724E-2</v>
      </c>
      <c r="N87" s="94">
        <f>'State data for spotlight'!N5</f>
        <v>0.15461673464868042</v>
      </c>
      <c r="O87" s="95">
        <f>'State data for spotlight'!N5</f>
        <v>0.15461673464868042</v>
      </c>
      <c r="S87" s="115" t="s">
        <v>187</v>
      </c>
      <c r="T87" s="115"/>
      <c r="U87" s="112"/>
      <c r="V87" s="112">
        <v>482</v>
      </c>
      <c r="W87" s="112">
        <v>471</v>
      </c>
      <c r="X87" s="112">
        <v>482</v>
      </c>
      <c r="Y87" s="112">
        <v>502</v>
      </c>
      <c r="Z87" s="112">
        <v>529</v>
      </c>
    </row>
    <row r="88" spans="1:30" ht="15" customHeight="1" x14ac:dyDescent="0.25">
      <c r="A88" s="96" t="s">
        <v>5</v>
      </c>
      <c r="B88" s="49"/>
      <c r="C88" s="97" t="str">
        <f t="shared" si="3"/>
        <v>17,750</v>
      </c>
      <c r="D88" s="94">
        <f t="shared" si="4"/>
        <v>0.10819754011362925</v>
      </c>
      <c r="E88" s="95">
        <f t="shared" si="5"/>
        <v>0.10819754011362925</v>
      </c>
      <c r="F88" s="94">
        <f t="shared" si="6"/>
        <v>0.30409227830431274</v>
      </c>
      <c r="G88" s="95">
        <f t="shared" si="7"/>
        <v>0.30409227830431274</v>
      </c>
      <c r="H88" s="97"/>
      <c r="I88" s="97"/>
      <c r="J88" s="139" t="str">
        <f>'State data for spotlight'!J6</f>
        <v>752,279</v>
      </c>
      <c r="K88" s="139"/>
      <c r="L88" s="94">
        <f>'State data for spotlight'!L6</f>
        <v>0.11150035312508311</v>
      </c>
      <c r="M88" s="95">
        <f>'State data for spotlight'!L6</f>
        <v>0.11150035312508311</v>
      </c>
      <c r="N88" s="94">
        <f>'State data for spotlight'!N6</f>
        <v>0.212174288554841</v>
      </c>
      <c r="O88" s="95">
        <f>'State data for spotlight'!N6</f>
        <v>0.212174288554841</v>
      </c>
      <c r="S88" s="115" t="s">
        <v>188</v>
      </c>
      <c r="T88" s="115"/>
      <c r="U88" s="112"/>
      <c r="V88" s="112">
        <v>606</v>
      </c>
      <c r="W88" s="112">
        <v>623</v>
      </c>
      <c r="X88" s="112">
        <v>651</v>
      </c>
      <c r="Y88" s="112">
        <v>708</v>
      </c>
      <c r="Z88" s="112">
        <v>743</v>
      </c>
    </row>
    <row r="89" spans="1:30" ht="15" customHeight="1" x14ac:dyDescent="0.25">
      <c r="A89" s="49" t="s">
        <v>6</v>
      </c>
      <c r="B89" s="49"/>
      <c r="C89" s="97" t="str">
        <f t="shared" si="3"/>
        <v>23,401</v>
      </c>
      <c r="D89" s="94">
        <f t="shared" si="4"/>
        <v>5.3008144714934868E-2</v>
      </c>
      <c r="E89" s="95">
        <f t="shared" si="5"/>
        <v>5.3008144714934868E-2</v>
      </c>
      <c r="F89" s="94">
        <f t="shared" si="6"/>
        <v>0.1843210688800041</v>
      </c>
      <c r="G89" s="95">
        <f t="shared" si="7"/>
        <v>0.1843210688800041</v>
      </c>
      <c r="H89" s="97"/>
      <c r="I89" s="97"/>
      <c r="J89" s="139" t="str">
        <f>'State data for spotlight'!J7</f>
        <v>1,001,542</v>
      </c>
      <c r="K89" s="139"/>
      <c r="L89" s="94">
        <f>'State data for spotlight'!L7</f>
        <v>4.4621130813623067E-2</v>
      </c>
      <c r="M89" s="95">
        <f>'State data for spotlight'!L7</f>
        <v>4.4621130813623067E-2</v>
      </c>
      <c r="N89" s="94">
        <f>'State data for spotlight'!N7</f>
        <v>9.6689701842120446E-2</v>
      </c>
      <c r="O89" s="95">
        <f>'State data for spotlight'!N7</f>
        <v>9.6689701842120446E-2</v>
      </c>
      <c r="S89" s="115" t="s">
        <v>189</v>
      </c>
      <c r="T89" s="115"/>
      <c r="U89" s="112"/>
      <c r="V89" s="112">
        <v>795</v>
      </c>
      <c r="W89" s="112">
        <v>770</v>
      </c>
      <c r="X89" s="112">
        <v>814</v>
      </c>
      <c r="Y89" s="112">
        <v>843</v>
      </c>
      <c r="Z89" s="112">
        <v>861</v>
      </c>
    </row>
    <row r="90" spans="1:30" ht="15" customHeight="1" x14ac:dyDescent="0.25">
      <c r="A90" s="49" t="s">
        <v>96</v>
      </c>
      <c r="B90" s="49"/>
      <c r="C90" s="97" t="str">
        <f t="shared" si="3"/>
        <v>$48,038</v>
      </c>
      <c r="D90" s="94">
        <f t="shared" si="4"/>
        <v>1.3901411922828899E-2</v>
      </c>
      <c r="E90" s="95">
        <f t="shared" si="5"/>
        <v>1.3901411922828899E-2</v>
      </c>
      <c r="F90" s="94">
        <f t="shared" si="6"/>
        <v>9.0253558053539518E-2</v>
      </c>
      <c r="G90" s="95">
        <f t="shared" si="7"/>
        <v>9.0253558053539518E-2</v>
      </c>
      <c r="H90" s="97"/>
      <c r="I90" s="97"/>
      <c r="J90" s="97"/>
      <c r="K90" s="97" t="str">
        <f>'State data for spotlight'!J8</f>
        <v>$45,481</v>
      </c>
      <c r="L90" s="94">
        <f>'State data for spotlight'!L8</f>
        <v>-7.6896036558571357E-4</v>
      </c>
      <c r="M90" s="95">
        <f>'State data for spotlight'!L8</f>
        <v>-7.6896036558571357E-4</v>
      </c>
      <c r="N90" s="94">
        <f>'State data for spotlight'!N8</f>
        <v>6.4433558502420718E-2</v>
      </c>
      <c r="O90" s="95">
        <f>'State data for spotlight'!N8</f>
        <v>6.4433558502420718E-2</v>
      </c>
      <c r="S90" s="115" t="s">
        <v>58</v>
      </c>
      <c r="T90" s="115"/>
      <c r="U90" s="112"/>
      <c r="V90" s="112">
        <v>1055</v>
      </c>
      <c r="W90" s="112">
        <v>1090</v>
      </c>
      <c r="X90" s="112">
        <v>1136</v>
      </c>
      <c r="Y90" s="112">
        <v>1220</v>
      </c>
      <c r="Z90" s="112">
        <v>1229</v>
      </c>
    </row>
    <row r="91" spans="1:30" ht="15" customHeight="1" x14ac:dyDescent="0.25">
      <c r="A91" s="49" t="s">
        <v>7</v>
      </c>
      <c r="B91" s="49"/>
      <c r="C91" s="97" t="str">
        <f t="shared" si="3"/>
        <v>$1,476.3 mil</v>
      </c>
      <c r="D91" s="94">
        <f t="shared" si="4"/>
        <v>9.9229337097513692E-2</v>
      </c>
      <c r="E91" s="95">
        <f t="shared" si="5"/>
        <v>9.9229337097513692E-2</v>
      </c>
      <c r="F91" s="94">
        <f t="shared" si="6"/>
        <v>0.36630511485498407</v>
      </c>
      <c r="G91" s="95">
        <f t="shared" si="7"/>
        <v>0.36630511485498407</v>
      </c>
      <c r="H91" s="97"/>
      <c r="I91" s="97"/>
      <c r="J91" s="97"/>
      <c r="K91" s="97" t="str">
        <f>'State data for spotlight'!J9</f>
        <v>$63.1 bil</v>
      </c>
      <c r="L91" s="94">
        <f>'State data for spotlight'!L9</f>
        <v>8.5795971195826271E-2</v>
      </c>
      <c r="M91" s="95">
        <f>'State data for spotlight'!L9</f>
        <v>8.5795971195826271E-2</v>
      </c>
      <c r="N91" s="94">
        <f>'State data for spotlight'!N9</f>
        <v>0.25141602644572436</v>
      </c>
      <c r="O91" s="95">
        <f>'State data for spotlight'!N9</f>
        <v>0.25141602644572436</v>
      </c>
      <c r="S91" s="118" t="s">
        <v>53</v>
      </c>
      <c r="T91" s="118"/>
      <c r="U91" s="112"/>
      <c r="V91" s="112">
        <v>10012</v>
      </c>
      <c r="W91" s="112">
        <v>10038</v>
      </c>
      <c r="X91" s="112">
        <v>10659</v>
      </c>
      <c r="Y91" s="112">
        <v>11155</v>
      </c>
      <c r="Z91" s="112">
        <v>11682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191</v>
      </c>
      <c r="S93" s="115" t="s">
        <v>56</v>
      </c>
      <c r="T93" s="115"/>
      <c r="U93" s="112"/>
      <c r="V93" s="112">
        <v>742</v>
      </c>
      <c r="W93" s="112">
        <v>789</v>
      </c>
      <c r="X93" s="112">
        <v>837</v>
      </c>
      <c r="Y93" s="112">
        <v>867</v>
      </c>
      <c r="Z93" s="112">
        <v>938</v>
      </c>
    </row>
    <row r="94" spans="1:30" ht="15" customHeight="1" x14ac:dyDescent="0.25">
      <c r="A94" s="135" t="s">
        <v>192</v>
      </c>
      <c r="S94" s="115" t="s">
        <v>57</v>
      </c>
      <c r="T94" s="115"/>
      <c r="U94" s="112"/>
      <c r="V94" s="112">
        <v>2082</v>
      </c>
      <c r="W94" s="112">
        <v>2153</v>
      </c>
      <c r="X94" s="112">
        <v>2330</v>
      </c>
      <c r="Y94" s="112">
        <v>2478</v>
      </c>
      <c r="Z94" s="112">
        <v>2677</v>
      </c>
    </row>
    <row r="95" spans="1:30" ht="15" customHeight="1" x14ac:dyDescent="0.25">
      <c r="A95" s="136" t="s">
        <v>266</v>
      </c>
      <c r="S95" s="115" t="s">
        <v>185</v>
      </c>
      <c r="T95" s="115"/>
      <c r="U95" s="112"/>
      <c r="V95" s="112">
        <v>378</v>
      </c>
      <c r="W95" s="112">
        <v>391</v>
      </c>
      <c r="X95" s="112">
        <v>428</v>
      </c>
      <c r="Y95" s="112">
        <v>440</v>
      </c>
      <c r="Z95" s="112">
        <v>495</v>
      </c>
    </row>
    <row r="96" spans="1:30" ht="15" customHeight="1" x14ac:dyDescent="0.25">
      <c r="A96" s="134" t="s">
        <v>258</v>
      </c>
      <c r="S96" s="115" t="s">
        <v>186</v>
      </c>
      <c r="T96" s="115"/>
      <c r="U96" s="112"/>
      <c r="V96" s="112">
        <v>1543</v>
      </c>
      <c r="W96" s="112">
        <v>1587</v>
      </c>
      <c r="X96" s="112">
        <v>1658</v>
      </c>
      <c r="Y96" s="112">
        <v>1750</v>
      </c>
      <c r="Z96" s="112">
        <v>1829</v>
      </c>
    </row>
    <row r="97" spans="1:32" ht="15" customHeight="1" x14ac:dyDescent="0.25">
      <c r="A97" s="136" t="s">
        <v>269</v>
      </c>
      <c r="S97" s="115" t="s">
        <v>187</v>
      </c>
      <c r="T97" s="115"/>
      <c r="U97" s="112"/>
      <c r="V97" s="112">
        <v>1713</v>
      </c>
      <c r="W97" s="112">
        <v>1752</v>
      </c>
      <c r="X97" s="112">
        <v>1806</v>
      </c>
      <c r="Y97" s="112">
        <v>1890</v>
      </c>
      <c r="Z97" s="112">
        <v>1945</v>
      </c>
    </row>
    <row r="98" spans="1:32" ht="15" customHeight="1" x14ac:dyDescent="0.25">
      <c r="A98" s="136" t="s">
        <v>275</v>
      </c>
      <c r="S98" s="115" t="s">
        <v>188</v>
      </c>
      <c r="T98" s="115"/>
      <c r="U98" s="112"/>
      <c r="V98" s="112">
        <v>1028</v>
      </c>
      <c r="W98" s="112">
        <v>1061</v>
      </c>
      <c r="X98" s="112">
        <v>1109</v>
      </c>
      <c r="Y98" s="112">
        <v>1160</v>
      </c>
      <c r="Z98" s="112">
        <v>1204</v>
      </c>
    </row>
    <row r="99" spans="1:32" ht="15" customHeight="1" x14ac:dyDescent="0.25">
      <c r="S99" s="115" t="s">
        <v>189</v>
      </c>
      <c r="T99" s="115"/>
      <c r="U99" s="112"/>
      <c r="V99" s="112">
        <v>76</v>
      </c>
      <c r="W99" s="112">
        <v>64</v>
      </c>
      <c r="X99" s="112">
        <v>75</v>
      </c>
      <c r="Y99" s="112">
        <v>88</v>
      </c>
      <c r="Z99" s="112">
        <v>88</v>
      </c>
    </row>
    <row r="100" spans="1:32" ht="15" customHeight="1" x14ac:dyDescent="0.25">
      <c r="S100" s="115" t="s">
        <v>58</v>
      </c>
      <c r="T100" s="115"/>
      <c r="U100" s="112"/>
      <c r="V100" s="112">
        <v>546</v>
      </c>
      <c r="W100" s="112">
        <v>581</v>
      </c>
      <c r="X100" s="112">
        <v>613</v>
      </c>
      <c r="Y100" s="112">
        <v>630</v>
      </c>
      <c r="Z100" s="112">
        <v>653</v>
      </c>
    </row>
    <row r="101" spans="1:32" x14ac:dyDescent="0.25">
      <c r="A101" s="18"/>
      <c r="S101" s="118" t="s">
        <v>53</v>
      </c>
      <c r="T101" s="118"/>
      <c r="U101" s="112"/>
      <c r="V101" s="112">
        <v>9744</v>
      </c>
      <c r="W101" s="112">
        <v>9817</v>
      </c>
      <c r="X101" s="112">
        <v>10504</v>
      </c>
      <c r="Y101" s="112">
        <v>11058</v>
      </c>
      <c r="Z101" s="112">
        <v>11701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184</v>
      </c>
      <c r="W103" s="106" t="s">
        <v>193</v>
      </c>
      <c r="X103" s="106" t="s">
        <v>261</v>
      </c>
      <c r="Y103" s="106" t="s">
        <v>267</v>
      </c>
      <c r="Z103" s="106" t="s">
        <v>273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19588</v>
      </c>
      <c r="W104" s="112">
        <v>20460</v>
      </c>
      <c r="X104" s="112">
        <v>22716</v>
      </c>
      <c r="Y104" s="112">
        <v>23412</v>
      </c>
      <c r="Z104" s="112">
        <v>25880</v>
      </c>
      <c r="AB104" s="109" t="str">
        <f>TEXT(Z104,"###,###")</f>
        <v>25,880</v>
      </c>
      <c r="AD104" s="130">
        <f>Z104/($Z$4)*100</f>
        <v>75.243494693996212</v>
      </c>
      <c r="AF104" s="109"/>
    </row>
    <row r="105" spans="1:32" x14ac:dyDescent="0.25">
      <c r="S105" s="115" t="s">
        <v>17</v>
      </c>
      <c r="T105" s="115"/>
      <c r="U105" s="112"/>
      <c r="V105" s="112">
        <v>4812</v>
      </c>
      <c r="W105" s="112">
        <v>4981</v>
      </c>
      <c r="X105" s="112">
        <v>5213</v>
      </c>
      <c r="Y105" s="112">
        <v>5370</v>
      </c>
      <c r="Z105" s="112">
        <v>5991</v>
      </c>
      <c r="AB105" s="109" t="str">
        <f>TEXT(Z105,"###,###")</f>
        <v>5,991</v>
      </c>
      <c r="AD105" s="130">
        <f>Z105/($Z$4)*100</f>
        <v>17.418229393807238</v>
      </c>
      <c r="AF105" s="109"/>
    </row>
    <row r="106" spans="1:32" x14ac:dyDescent="0.25">
      <c r="S106" s="118" t="s">
        <v>53</v>
      </c>
      <c r="T106" s="118"/>
      <c r="U106" s="120"/>
      <c r="V106" s="120">
        <v>24400</v>
      </c>
      <c r="W106" s="120">
        <v>25441</v>
      </c>
      <c r="X106" s="120">
        <v>27929</v>
      </c>
      <c r="Y106" s="120">
        <v>28782</v>
      </c>
      <c r="Z106" s="120">
        <v>31871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4380</v>
      </c>
      <c r="W108" s="112">
        <v>3900</v>
      </c>
      <c r="X108" s="112">
        <v>4376</v>
      </c>
      <c r="Y108" s="112">
        <v>4521</v>
      </c>
      <c r="Z108" s="112">
        <v>4625</v>
      </c>
      <c r="AB108" s="109" t="str">
        <f>TEXT(Z108,"###,###")</f>
        <v>4,625</v>
      </c>
      <c r="AD108" s="130">
        <f>Z108/($Z$4)*100</f>
        <v>13.446721907253961</v>
      </c>
      <c r="AF108" s="109"/>
    </row>
    <row r="109" spans="1:32" x14ac:dyDescent="0.25">
      <c r="S109" s="115" t="s">
        <v>20</v>
      </c>
      <c r="T109" s="115"/>
      <c r="U109" s="112"/>
      <c r="V109" s="112">
        <v>4209</v>
      </c>
      <c r="W109" s="112">
        <v>4182</v>
      </c>
      <c r="X109" s="112">
        <v>4364</v>
      </c>
      <c r="Y109" s="112">
        <v>4966</v>
      </c>
      <c r="Z109" s="112">
        <v>5385</v>
      </c>
      <c r="AB109" s="109" t="str">
        <f>TEXT(Z109,"###,###")</f>
        <v>5,385</v>
      </c>
      <c r="AD109" s="130">
        <f>Z109/($Z$4)*100</f>
        <v>15.656345399040559</v>
      </c>
      <c r="AF109" s="109"/>
    </row>
    <row r="110" spans="1:32" x14ac:dyDescent="0.25">
      <c r="S110" s="115" t="s">
        <v>21</v>
      </c>
      <c r="T110" s="115"/>
      <c r="U110" s="112"/>
      <c r="V110" s="112">
        <v>6170</v>
      </c>
      <c r="W110" s="112">
        <v>6706</v>
      </c>
      <c r="X110" s="112">
        <v>6864</v>
      </c>
      <c r="Y110" s="112">
        <v>7543</v>
      </c>
      <c r="Z110" s="112">
        <v>8355</v>
      </c>
      <c r="AB110" s="109" t="str">
        <f>TEXT(Z110,"###,###")</f>
        <v>8,355</v>
      </c>
      <c r="AD110" s="130">
        <f>Z110/($Z$4)*100</f>
        <v>24.291321412996076</v>
      </c>
      <c r="AF110" s="109"/>
    </row>
    <row r="111" spans="1:32" x14ac:dyDescent="0.25">
      <c r="S111" s="115" t="s">
        <v>22</v>
      </c>
      <c r="T111" s="115"/>
      <c r="U111" s="112"/>
      <c r="V111" s="112">
        <v>9642</v>
      </c>
      <c r="W111" s="112">
        <v>10343</v>
      </c>
      <c r="X111" s="112">
        <v>10904</v>
      </c>
      <c r="Y111" s="112">
        <v>11752</v>
      </c>
      <c r="Z111" s="112">
        <v>13503</v>
      </c>
      <c r="AB111" s="109" t="str">
        <f>TEXT(Z111,"###,###")</f>
        <v>13,503</v>
      </c>
      <c r="AD111" s="130">
        <f>Z111/($Z$4)*100</f>
        <v>39.25861317051897</v>
      </c>
      <c r="AF111" s="109"/>
    </row>
    <row r="112" spans="1:32" x14ac:dyDescent="0.25">
      <c r="S112" s="118" t="s">
        <v>53</v>
      </c>
      <c r="T112" s="118"/>
      <c r="U112" s="112"/>
      <c r="V112" s="112">
        <v>27121</v>
      </c>
      <c r="W112" s="112">
        <v>27717</v>
      </c>
      <c r="X112" s="112">
        <v>29177</v>
      </c>
      <c r="Y112" s="112">
        <v>31350</v>
      </c>
      <c r="Z112" s="112">
        <v>34396</v>
      </c>
    </row>
    <row r="113" spans="19:32" x14ac:dyDescent="0.25">
      <c r="AB113" s="125" t="s">
        <v>24</v>
      </c>
      <c r="AC113" s="106"/>
      <c r="AD113" s="106" t="s">
        <v>182</v>
      </c>
      <c r="AF113" s="106" t="s">
        <v>183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41.81</v>
      </c>
      <c r="W118" s="131">
        <v>41.66</v>
      </c>
      <c r="X118" s="131">
        <v>41.84</v>
      </c>
      <c r="Y118" s="131">
        <v>41.67</v>
      </c>
      <c r="Z118" s="131">
        <v>41.65</v>
      </c>
      <c r="AB118" s="109" t="str">
        <f>TEXT(Z118,"##.0")</f>
        <v>41.7</v>
      </c>
    </row>
    <row r="120" spans="19:32" x14ac:dyDescent="0.25">
      <c r="S120" s="101" t="s">
        <v>98</v>
      </c>
      <c r="T120" s="112"/>
      <c r="U120" s="112"/>
      <c r="V120" s="112">
        <v>16210</v>
      </c>
      <c r="W120" s="112">
        <v>16312</v>
      </c>
      <c r="X120" s="112">
        <v>17335</v>
      </c>
      <c r="Y120" s="112">
        <v>18182</v>
      </c>
      <c r="Z120" s="112">
        <v>19262</v>
      </c>
      <c r="AB120" s="109" t="str">
        <f>TEXT(Z120,"###,###")</f>
        <v>19,262</v>
      </c>
    </row>
    <row r="121" spans="19:32" x14ac:dyDescent="0.25">
      <c r="S121" s="101" t="s">
        <v>99</v>
      </c>
      <c r="T121" s="112"/>
      <c r="U121" s="112"/>
      <c r="V121" s="112">
        <v>1991</v>
      </c>
      <c r="W121" s="112">
        <v>1856</v>
      </c>
      <c r="X121" s="112">
        <v>2014</v>
      </c>
      <c r="Y121" s="112">
        <v>2139</v>
      </c>
      <c r="Z121" s="112">
        <v>2145</v>
      </c>
      <c r="AB121" s="109" t="str">
        <f>TEXT(Z121,"###,###")</f>
        <v>2,145</v>
      </c>
    </row>
    <row r="122" spans="19:32" x14ac:dyDescent="0.25">
      <c r="S122" s="101" t="s">
        <v>100</v>
      </c>
      <c r="T122" s="112"/>
      <c r="U122" s="112"/>
      <c r="V122" s="112">
        <v>1558</v>
      </c>
      <c r="W122" s="112">
        <v>1697</v>
      </c>
      <c r="X122" s="112">
        <v>1814</v>
      </c>
      <c r="Y122" s="112">
        <v>1907</v>
      </c>
      <c r="Z122" s="112">
        <v>1995</v>
      </c>
      <c r="AB122" s="109" t="str">
        <f>TEXT(Z122,"###,###")</f>
        <v>1,995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17768</v>
      </c>
      <c r="W124" s="112">
        <v>18009</v>
      </c>
      <c r="X124" s="112">
        <v>19149</v>
      </c>
      <c r="Y124" s="112">
        <v>20089</v>
      </c>
      <c r="Z124" s="112">
        <v>21257</v>
      </c>
      <c r="AB124" s="109" t="str">
        <f>TEXT(Z124,"###,###")</f>
        <v>21,257</v>
      </c>
      <c r="AD124" s="127">
        <f>Z124/$Z$7*100</f>
        <v>90.837998376137776</v>
      </c>
    </row>
    <row r="125" spans="19:32" x14ac:dyDescent="0.25">
      <c r="S125" s="101" t="s">
        <v>102</v>
      </c>
      <c r="T125" s="112"/>
      <c r="U125" s="112"/>
      <c r="V125" s="112">
        <v>3549</v>
      </c>
      <c r="W125" s="112">
        <v>3553</v>
      </c>
      <c r="X125" s="112">
        <v>3828</v>
      </c>
      <c r="Y125" s="112">
        <v>4046</v>
      </c>
      <c r="Z125" s="112">
        <v>4140</v>
      </c>
      <c r="AB125" s="109" t="str">
        <f>TEXT(Z125,"###,###")</f>
        <v>4,140</v>
      </c>
      <c r="AD125" s="127">
        <f>Z125/$Z$7*100</f>
        <v>17.691551643092176</v>
      </c>
    </row>
    <row r="127" spans="19:32" x14ac:dyDescent="0.25">
      <c r="S127" s="101" t="s">
        <v>103</v>
      </c>
      <c r="T127" s="112"/>
      <c r="U127" s="112"/>
      <c r="V127" s="112">
        <v>10012</v>
      </c>
      <c r="W127" s="112">
        <v>10039</v>
      </c>
      <c r="X127" s="112">
        <v>10654</v>
      </c>
      <c r="Y127" s="112">
        <v>11150</v>
      </c>
      <c r="Z127" s="112">
        <v>11684</v>
      </c>
      <c r="AB127" s="109" t="str">
        <f>TEXT(Z127,"###,###")</f>
        <v>11,684</v>
      </c>
      <c r="AD127" s="127">
        <f>Z127/$Z$7*100</f>
        <v>49.929490192726803</v>
      </c>
    </row>
    <row r="128" spans="19:32" x14ac:dyDescent="0.25">
      <c r="S128" s="101" t="s">
        <v>104</v>
      </c>
      <c r="T128" s="112"/>
      <c r="U128" s="112"/>
      <c r="V128" s="112">
        <v>9745</v>
      </c>
      <c r="W128" s="112">
        <v>9820</v>
      </c>
      <c r="X128" s="112">
        <v>10503</v>
      </c>
      <c r="Y128" s="112">
        <v>11063</v>
      </c>
      <c r="Z128" s="112">
        <v>11706</v>
      </c>
      <c r="AB128" s="109" t="str">
        <f>TEXT(Z128,"###,###")</f>
        <v>11,706</v>
      </c>
      <c r="AD128" s="127">
        <f>Z128/$Z$7*100</f>
        <v>50.023503269091066</v>
      </c>
    </row>
    <row r="130" spans="19:20" x14ac:dyDescent="0.25">
      <c r="S130" s="101" t="s">
        <v>262</v>
      </c>
      <c r="T130" s="127">
        <v>82.312721678560735</v>
      </c>
    </row>
    <row r="131" spans="19:20" x14ac:dyDescent="0.25">
      <c r="S131" s="101" t="s">
        <v>263</v>
      </c>
      <c r="T131" s="127">
        <v>9.1662749455151484</v>
      </c>
    </row>
    <row r="132" spans="19:20" x14ac:dyDescent="0.25">
      <c r="S132" s="101" t="s">
        <v>264</v>
      </c>
      <c r="T132" s="127">
        <v>8.5252766975770271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CCE95C57-A639-4C89-9A13-B97FB335CAC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1D56AAC0-A109-475E-A84A-6E5905420E1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1F76B4F6-C960-4211-931F-A21953C2925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EF9D46ED-9083-404D-9A55-C6E12909357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76FE73-8549-40FC-9653-63BE90E76746}">
  <sheetPr codeName="Sheet100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143</v>
      </c>
      <c r="T1" s="99"/>
      <c r="U1" s="99"/>
      <c r="V1" s="99"/>
      <c r="W1" s="99"/>
      <c r="X1" s="99"/>
      <c r="Y1" s="100" t="s">
        <v>227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184</v>
      </c>
      <c r="W2" s="103" t="s">
        <v>193</v>
      </c>
      <c r="X2" s="103" t="s">
        <v>261</v>
      </c>
      <c r="Y2" s="103" t="s">
        <v>267</v>
      </c>
      <c r="Z2" s="103" t="s">
        <v>273</v>
      </c>
      <c r="AB2" s="141" t="str">
        <f>$Z$2</f>
        <v>2021-22</v>
      </c>
      <c r="AC2" s="141"/>
      <c r="AD2" s="141"/>
      <c r="AE2" s="141"/>
      <c r="AF2" s="141"/>
    </row>
    <row r="3" spans="1:32" ht="15" customHeight="1" x14ac:dyDescent="0.25">
      <c r="A3" s="58" t="s">
        <v>272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143</v>
      </c>
      <c r="Y3" s="105" t="s">
        <v>227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10.36 Mount Gambier, South Australia,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21041</v>
      </c>
      <c r="W4" s="108">
        <v>19926</v>
      </c>
      <c r="X4" s="108">
        <v>20548</v>
      </c>
      <c r="Y4" s="108">
        <v>21828</v>
      </c>
      <c r="Z4" s="108">
        <v>23339</v>
      </c>
      <c r="AB4" s="109" t="str">
        <f>TEXT(Z4,"###,###")</f>
        <v>23,339</v>
      </c>
      <c r="AD4" s="110">
        <f>Z4/Y4-1</f>
        <v>6.9223016309327479E-2</v>
      </c>
      <c r="AF4" s="110">
        <f>Z4/V4-1</f>
        <v>0.10921534147616563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10934</v>
      </c>
      <c r="W5" s="108">
        <v>10221</v>
      </c>
      <c r="X5" s="108">
        <v>10393</v>
      </c>
      <c r="Y5" s="108">
        <v>10921</v>
      </c>
      <c r="Z5" s="108">
        <v>11612</v>
      </c>
      <c r="AB5" s="109" t="str">
        <f>TEXT(Z5,"###,###")</f>
        <v>11,612</v>
      </c>
      <c r="AD5" s="110">
        <f t="shared" ref="AD5:AD9" si="0">Z5/Y5-1</f>
        <v>6.327259408479069E-2</v>
      </c>
      <c r="AF5" s="110">
        <f t="shared" ref="AF5:AF9" si="1">Z5/V5-1</f>
        <v>6.200841412109015E-2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10112</v>
      </c>
      <c r="W6" s="108">
        <v>9707</v>
      </c>
      <c r="X6" s="108">
        <v>10155</v>
      </c>
      <c r="Y6" s="108">
        <v>10878</v>
      </c>
      <c r="Z6" s="108">
        <v>11699</v>
      </c>
      <c r="AB6" s="109" t="str">
        <f>TEXT(Z6,"###,###")</f>
        <v>11,699</v>
      </c>
      <c r="AD6" s="110">
        <f t="shared" si="0"/>
        <v>7.5473432616289804E-2</v>
      </c>
      <c r="AF6" s="110">
        <f t="shared" si="1"/>
        <v>0.15694224683544311</v>
      </c>
    </row>
    <row r="7" spans="1:32" ht="16.5" customHeight="1" thickBot="1" x14ac:dyDescent="0.3">
      <c r="A7" s="61" t="str">
        <f>"QUICK STATS for "&amp;Z2&amp;" *"</f>
        <v>QUICK STATS for 2021-22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14852</v>
      </c>
      <c r="W7" s="108">
        <v>14146</v>
      </c>
      <c r="X7" s="108">
        <v>14877</v>
      </c>
      <c r="Y7" s="108">
        <v>15130</v>
      </c>
      <c r="Z7" s="108">
        <v>15660</v>
      </c>
      <c r="AB7" s="109" t="str">
        <f>TEXT(Z7,"###,###")</f>
        <v>15,660</v>
      </c>
      <c r="AD7" s="110">
        <f t="shared" si="0"/>
        <v>3.5029742233972261E-2</v>
      </c>
      <c r="AF7" s="110">
        <f t="shared" si="1"/>
        <v>5.4403447347158629E-2</v>
      </c>
    </row>
    <row r="8" spans="1:32" ht="17.25" customHeight="1" x14ac:dyDescent="0.25">
      <c r="A8" s="62" t="s">
        <v>12</v>
      </c>
      <c r="B8" s="63"/>
      <c r="C8" s="29"/>
      <c r="D8" s="64" t="str">
        <f>AB4</f>
        <v>23,339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15,660</v>
      </c>
      <c r="P8" s="65"/>
      <c r="S8" s="107" t="s">
        <v>83</v>
      </c>
      <c r="T8" s="108"/>
      <c r="U8" s="108"/>
      <c r="V8" s="108">
        <v>39956</v>
      </c>
      <c r="W8" s="108">
        <v>39988</v>
      </c>
      <c r="X8" s="108">
        <v>41215.75</v>
      </c>
      <c r="Y8" s="108">
        <v>41163.72</v>
      </c>
      <c r="Z8" s="108">
        <v>41215</v>
      </c>
      <c r="AB8" s="109" t="str">
        <f>TEXT(Z8,"$###,###")</f>
        <v>$41,215</v>
      </c>
      <c r="AD8" s="110">
        <f t="shared" si="0"/>
        <v>1.2457571861823613E-3</v>
      </c>
      <c r="AF8" s="110">
        <f t="shared" si="1"/>
        <v>3.1509660626689362E-2</v>
      </c>
    </row>
    <row r="9" spans="1:32" x14ac:dyDescent="0.25">
      <c r="A9" s="30" t="s">
        <v>14</v>
      </c>
      <c r="B9" s="69"/>
      <c r="C9" s="70"/>
      <c r="D9" s="71">
        <f>AD104</f>
        <v>78.602339431852258</v>
      </c>
      <c r="E9" s="72" t="s">
        <v>84</v>
      </c>
      <c r="F9" s="24"/>
      <c r="G9" s="73" t="s">
        <v>81</v>
      </c>
      <c r="H9" s="70"/>
      <c r="I9" s="69"/>
      <c r="J9" s="70"/>
      <c r="K9" s="69"/>
      <c r="L9" s="69"/>
      <c r="M9" s="74"/>
      <c r="N9" s="70"/>
      <c r="O9" s="71">
        <f>AD127</f>
        <v>50.779054916985956</v>
      </c>
      <c r="P9" s="72" t="s">
        <v>84</v>
      </c>
      <c r="S9" s="107" t="s">
        <v>7</v>
      </c>
      <c r="T9" s="108"/>
      <c r="U9" s="108"/>
      <c r="V9" s="108">
        <v>737643500</v>
      </c>
      <c r="W9" s="108">
        <v>723487952</v>
      </c>
      <c r="X9" s="108">
        <v>783626896</v>
      </c>
      <c r="Y9" s="108">
        <v>822383878</v>
      </c>
      <c r="Z9" s="108">
        <v>870552075</v>
      </c>
      <c r="AB9" s="109" t="str">
        <f>TEXT(Z9/1000000,"$#,###.0")&amp;" mil"</f>
        <v>$870.6 mil</v>
      </c>
      <c r="AD9" s="110">
        <f t="shared" si="0"/>
        <v>5.857142666408155E-2</v>
      </c>
      <c r="AF9" s="110">
        <f t="shared" si="1"/>
        <v>0.18017995820474253</v>
      </c>
    </row>
    <row r="10" spans="1:32" x14ac:dyDescent="0.25">
      <c r="A10" s="30" t="s">
        <v>17</v>
      </c>
      <c r="B10" s="69"/>
      <c r="C10" s="70"/>
      <c r="D10" s="71">
        <f>AD105</f>
        <v>15.004927374780411</v>
      </c>
      <c r="E10" s="72" t="s">
        <v>84</v>
      </c>
      <c r="F10" s="24"/>
      <c r="G10" s="73" t="s">
        <v>82</v>
      </c>
      <c r="H10" s="70"/>
      <c r="I10" s="69"/>
      <c r="J10" s="70"/>
      <c r="K10" s="69"/>
      <c r="L10" s="69"/>
      <c r="M10" s="74"/>
      <c r="N10" s="70"/>
      <c r="O10" s="71">
        <f>AD128</f>
        <v>49.042145593869726</v>
      </c>
      <c r="P10" s="72" t="s">
        <v>84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85</v>
      </c>
      <c r="H11" s="77"/>
      <c r="I11" s="78"/>
      <c r="J11" s="78"/>
      <c r="K11" s="78"/>
      <c r="L11" s="78"/>
      <c r="M11" s="69"/>
      <c r="N11" s="70"/>
      <c r="O11" s="71">
        <f>T130</f>
        <v>86.570881226053643</v>
      </c>
      <c r="P11" s="72" t="s">
        <v>84</v>
      </c>
      <c r="S11" s="107" t="s">
        <v>29</v>
      </c>
      <c r="T11" s="112"/>
      <c r="U11" s="112"/>
      <c r="V11" s="112">
        <v>18973</v>
      </c>
      <c r="W11" s="112">
        <v>18216</v>
      </c>
      <c r="X11" s="112">
        <v>18549</v>
      </c>
      <c r="Y11" s="112">
        <v>19801</v>
      </c>
      <c r="Z11" s="112">
        <v>21244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6.5836526181353774</v>
      </c>
      <c r="P12" s="72" t="s">
        <v>84</v>
      </c>
      <c r="S12" s="107" t="s">
        <v>30</v>
      </c>
      <c r="T12" s="112"/>
      <c r="U12" s="112"/>
      <c r="V12" s="112">
        <v>2066</v>
      </c>
      <c r="W12" s="112">
        <v>1717</v>
      </c>
      <c r="X12" s="112">
        <v>2002</v>
      </c>
      <c r="Y12" s="112">
        <v>2027</v>
      </c>
      <c r="Z12" s="112">
        <v>2097</v>
      </c>
    </row>
    <row r="13" spans="1:32" ht="15" customHeight="1" x14ac:dyDescent="0.25">
      <c r="A13" s="30" t="s">
        <v>19</v>
      </c>
      <c r="B13" s="70"/>
      <c r="C13" s="70"/>
      <c r="D13" s="71">
        <f>AD108</f>
        <v>12.759758344402075</v>
      </c>
      <c r="E13" s="72" t="s">
        <v>84</v>
      </c>
      <c r="F13" s="24"/>
      <c r="G13" s="142" t="s">
        <v>265</v>
      </c>
      <c r="H13" s="143"/>
      <c r="I13" s="143"/>
      <c r="J13" s="143"/>
      <c r="K13" s="143"/>
      <c r="L13" s="143"/>
      <c r="M13" s="79"/>
      <c r="N13" s="70"/>
      <c r="O13" s="71">
        <f>T132</f>
        <v>6.8071519795657736</v>
      </c>
      <c r="P13" s="72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16.7573589271177</v>
      </c>
      <c r="E14" s="72" t="s">
        <v>84</v>
      </c>
      <c r="F14" s="24"/>
      <c r="G14" s="76" t="s">
        <v>94</v>
      </c>
      <c r="H14" s="69"/>
      <c r="I14" s="69"/>
      <c r="J14" s="69"/>
      <c r="K14" s="75"/>
      <c r="L14" s="70"/>
      <c r="M14" s="69"/>
      <c r="N14" s="70"/>
      <c r="O14" s="75" t="str">
        <f>AB118</f>
        <v>41.3</v>
      </c>
      <c r="P14" s="72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25.510947341359959</v>
      </c>
      <c r="E15" s="72" t="s">
        <v>84</v>
      </c>
      <c r="F15" s="24"/>
      <c r="G15" s="33" t="s">
        <v>259</v>
      </c>
      <c r="H15" s="70"/>
      <c r="I15" s="70"/>
      <c r="J15" s="70"/>
      <c r="K15" s="80"/>
      <c r="L15" s="70"/>
      <c r="M15" s="70"/>
      <c r="N15" s="70"/>
      <c r="O15" s="71">
        <f>AB38</f>
        <v>20.123858775458086</v>
      </c>
      <c r="P15" s="72" t="s">
        <v>84</v>
      </c>
      <c r="S15" s="115" t="s">
        <v>60</v>
      </c>
      <c r="T15" s="115"/>
      <c r="U15" s="116"/>
      <c r="V15" s="116">
        <v>1601</v>
      </c>
      <c r="W15" s="116">
        <v>1693</v>
      </c>
      <c r="X15" s="116">
        <v>1752</v>
      </c>
      <c r="Y15" s="112">
        <v>1849</v>
      </c>
      <c r="Z15" s="112">
        <v>1832</v>
      </c>
      <c r="AB15" s="117">
        <f t="shared" ref="AB15:AB34" si="2">IF(Z15="np",0,Z15/$Z$34)</f>
        <v>7.8495222588799859E-2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38.613479583529717</v>
      </c>
      <c r="E16" s="83" t="s">
        <v>84</v>
      </c>
      <c r="F16" s="24"/>
      <c r="G16" s="84" t="s">
        <v>260</v>
      </c>
      <c r="H16" s="35"/>
      <c r="I16" s="35"/>
      <c r="J16" s="35"/>
      <c r="K16" s="36"/>
      <c r="L16" s="35"/>
      <c r="M16" s="35"/>
      <c r="N16" s="35"/>
      <c r="O16" s="82">
        <f>AB37</f>
        <v>79.876141224541925</v>
      </c>
      <c r="P16" s="37" t="s">
        <v>84</v>
      </c>
      <c r="S16" s="115" t="s">
        <v>61</v>
      </c>
      <c r="T16" s="115"/>
      <c r="U16" s="116"/>
      <c r="V16" s="116">
        <v>88</v>
      </c>
      <c r="W16" s="116">
        <v>85</v>
      </c>
      <c r="X16" s="116">
        <v>91</v>
      </c>
      <c r="Y16" s="112">
        <v>91</v>
      </c>
      <c r="Z16" s="112">
        <v>94</v>
      </c>
      <c r="AB16" s="117">
        <f t="shared" si="2"/>
        <v>4.0275932987702988E-3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2172</v>
      </c>
      <c r="W17" s="116">
        <v>1743</v>
      </c>
      <c r="X17" s="116">
        <v>1694</v>
      </c>
      <c r="Y17" s="112">
        <v>1802</v>
      </c>
      <c r="Z17" s="112">
        <v>1895</v>
      </c>
      <c r="AB17" s="117">
        <f t="shared" si="2"/>
        <v>8.1194567033720383E-2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268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63</v>
      </c>
      <c r="T18" s="115"/>
      <c r="U18" s="116"/>
      <c r="V18" s="116">
        <v>102</v>
      </c>
      <c r="W18" s="116">
        <v>97</v>
      </c>
      <c r="X18" s="116">
        <v>95</v>
      </c>
      <c r="Y18" s="112">
        <v>116</v>
      </c>
      <c r="Z18" s="112">
        <v>113</v>
      </c>
      <c r="AB18" s="117">
        <f t="shared" si="2"/>
        <v>4.8416813059685504E-3</v>
      </c>
    </row>
    <row r="19" spans="1:28" x14ac:dyDescent="0.25">
      <c r="A19" s="61" t="str">
        <f>$S$1&amp;" ("&amp;$V$2&amp;" to "&amp;$Z$2&amp;")"</f>
        <v>Mount Gambier (2017-18 to 2021-22)</v>
      </c>
      <c r="B19" s="61"/>
      <c r="C19" s="61"/>
      <c r="D19" s="61"/>
      <c r="E19" s="61"/>
      <c r="F19" s="61"/>
      <c r="G19" s="61" t="str">
        <f>$S$1&amp;" ("&amp;$V$2&amp;" to "&amp;$Z$2&amp;")"</f>
        <v>Mount Gambier (2017-18 to 2021-22)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64</v>
      </c>
      <c r="T19" s="115"/>
      <c r="U19" s="116"/>
      <c r="V19" s="116">
        <v>1145</v>
      </c>
      <c r="W19" s="116">
        <v>1062</v>
      </c>
      <c r="X19" s="116">
        <v>1207</v>
      </c>
      <c r="Y19" s="112">
        <v>1315</v>
      </c>
      <c r="Z19" s="112">
        <v>1423</v>
      </c>
      <c r="AB19" s="117">
        <f t="shared" si="2"/>
        <v>6.0970907065426967E-2</v>
      </c>
    </row>
    <row r="20" spans="1:28" x14ac:dyDescent="0.25">
      <c r="S20" s="115" t="s">
        <v>65</v>
      </c>
      <c r="T20" s="115"/>
      <c r="U20" s="116"/>
      <c r="V20" s="116">
        <v>654</v>
      </c>
      <c r="W20" s="116">
        <v>665</v>
      </c>
      <c r="X20" s="116">
        <v>687</v>
      </c>
      <c r="Y20" s="112">
        <v>775</v>
      </c>
      <c r="Z20" s="112">
        <v>661</v>
      </c>
      <c r="AB20" s="117">
        <f t="shared" si="2"/>
        <v>2.8321693303054972E-2</v>
      </c>
    </row>
    <row r="21" spans="1:28" x14ac:dyDescent="0.25">
      <c r="S21" s="115" t="s">
        <v>66</v>
      </c>
      <c r="T21" s="115"/>
      <c r="U21" s="116"/>
      <c r="V21" s="116">
        <v>2577</v>
      </c>
      <c r="W21" s="116">
        <v>2434</v>
      </c>
      <c r="X21" s="116">
        <v>2404</v>
      </c>
      <c r="Y21" s="112">
        <v>2497</v>
      </c>
      <c r="Z21" s="112">
        <v>2744</v>
      </c>
      <c r="AB21" s="117">
        <f t="shared" si="2"/>
        <v>0.11757144693431595</v>
      </c>
    </row>
    <row r="22" spans="1:28" x14ac:dyDescent="0.25">
      <c r="S22" s="115" t="s">
        <v>67</v>
      </c>
      <c r="T22" s="115"/>
      <c r="U22" s="116"/>
      <c r="V22" s="116">
        <v>1784</v>
      </c>
      <c r="W22" s="116">
        <v>1841</v>
      </c>
      <c r="X22" s="116">
        <v>1734</v>
      </c>
      <c r="Y22" s="112">
        <v>2087</v>
      </c>
      <c r="Z22" s="112">
        <v>2338</v>
      </c>
      <c r="AB22" s="117">
        <f t="shared" si="2"/>
        <v>0.10017567162260593</v>
      </c>
    </row>
    <row r="23" spans="1:28" x14ac:dyDescent="0.25">
      <c r="S23" s="115" t="s">
        <v>68</v>
      </c>
      <c r="T23" s="115"/>
      <c r="U23" s="116"/>
      <c r="V23" s="116">
        <v>767</v>
      </c>
      <c r="W23" s="116">
        <v>748</v>
      </c>
      <c r="X23" s="116">
        <v>752</v>
      </c>
      <c r="Y23" s="112">
        <v>764</v>
      </c>
      <c r="Z23" s="112">
        <v>775</v>
      </c>
      <c r="AB23" s="117">
        <f t="shared" si="2"/>
        <v>3.3206221346244486E-2</v>
      </c>
    </row>
    <row r="24" spans="1:28" x14ac:dyDescent="0.25">
      <c r="S24" s="115" t="s">
        <v>69</v>
      </c>
      <c r="T24" s="115"/>
      <c r="U24" s="116"/>
      <c r="V24" s="116">
        <v>140</v>
      </c>
      <c r="W24" s="116">
        <v>127</v>
      </c>
      <c r="X24" s="116">
        <v>139</v>
      </c>
      <c r="Y24" s="112">
        <v>128</v>
      </c>
      <c r="Z24" s="112">
        <v>123</v>
      </c>
      <c r="AB24" s="117">
        <f t="shared" si="2"/>
        <v>5.2701486781781565E-3</v>
      </c>
    </row>
    <row r="25" spans="1:28" x14ac:dyDescent="0.25">
      <c r="S25" s="115" t="s">
        <v>70</v>
      </c>
      <c r="T25" s="115"/>
      <c r="U25" s="116"/>
      <c r="V25" s="116">
        <v>480</v>
      </c>
      <c r="W25" s="116">
        <v>426</v>
      </c>
      <c r="X25" s="116">
        <v>510</v>
      </c>
      <c r="Y25" s="112">
        <v>506</v>
      </c>
      <c r="Z25" s="112">
        <v>558</v>
      </c>
      <c r="AB25" s="117">
        <f t="shared" si="2"/>
        <v>2.3908479369296028E-2</v>
      </c>
    </row>
    <row r="26" spans="1:28" x14ac:dyDescent="0.25">
      <c r="S26" s="115" t="s">
        <v>71</v>
      </c>
      <c r="T26" s="115"/>
      <c r="U26" s="116"/>
      <c r="V26" s="116">
        <v>313</v>
      </c>
      <c r="W26" s="116">
        <v>267</v>
      </c>
      <c r="X26" s="116">
        <v>352</v>
      </c>
      <c r="Y26" s="112">
        <v>355</v>
      </c>
      <c r="Z26" s="112">
        <v>373</v>
      </c>
      <c r="AB26" s="117">
        <f t="shared" si="2"/>
        <v>1.5981832983418313E-2</v>
      </c>
    </row>
    <row r="27" spans="1:28" x14ac:dyDescent="0.25">
      <c r="S27" s="115" t="s">
        <v>72</v>
      </c>
      <c r="T27" s="115"/>
      <c r="U27" s="116"/>
      <c r="V27" s="116">
        <v>580</v>
      </c>
      <c r="W27" s="116">
        <v>521</v>
      </c>
      <c r="X27" s="116">
        <v>580</v>
      </c>
      <c r="Y27" s="112">
        <v>612</v>
      </c>
      <c r="Z27" s="112">
        <v>688</v>
      </c>
      <c r="AB27" s="117">
        <f t="shared" si="2"/>
        <v>2.947855520802091E-2</v>
      </c>
    </row>
    <row r="28" spans="1:28" x14ac:dyDescent="0.25">
      <c r="S28" s="115" t="s">
        <v>73</v>
      </c>
      <c r="T28" s="115"/>
      <c r="U28" s="116"/>
      <c r="V28" s="116">
        <v>1129</v>
      </c>
      <c r="W28" s="116">
        <v>1220</v>
      </c>
      <c r="X28" s="116">
        <v>1312</v>
      </c>
      <c r="Y28" s="112">
        <v>1486</v>
      </c>
      <c r="Z28" s="112">
        <v>1669</v>
      </c>
      <c r="AB28" s="117">
        <f t="shared" si="2"/>
        <v>7.1511204421783284E-2</v>
      </c>
    </row>
    <row r="29" spans="1:28" x14ac:dyDescent="0.25">
      <c r="S29" s="115" t="s">
        <v>74</v>
      </c>
      <c r="T29" s="115"/>
      <c r="U29" s="116"/>
      <c r="V29" s="116">
        <v>983</v>
      </c>
      <c r="W29" s="116">
        <v>1052</v>
      </c>
      <c r="X29" s="116">
        <v>929</v>
      </c>
      <c r="Y29" s="112">
        <v>884</v>
      </c>
      <c r="Z29" s="112">
        <v>1159</v>
      </c>
      <c r="AB29" s="117">
        <f t="shared" si="2"/>
        <v>4.9659368439093361E-2</v>
      </c>
    </row>
    <row r="30" spans="1:28" x14ac:dyDescent="0.25">
      <c r="S30" s="115" t="s">
        <v>75</v>
      </c>
      <c r="T30" s="115"/>
      <c r="U30" s="116"/>
      <c r="V30" s="116">
        <v>1549</v>
      </c>
      <c r="W30" s="116">
        <v>1423</v>
      </c>
      <c r="X30" s="116">
        <v>1510</v>
      </c>
      <c r="Y30" s="112">
        <v>1456</v>
      </c>
      <c r="Z30" s="112">
        <v>1548</v>
      </c>
      <c r="AB30" s="117">
        <f t="shared" si="2"/>
        <v>6.6326749218047043E-2</v>
      </c>
    </row>
    <row r="31" spans="1:28" x14ac:dyDescent="0.25">
      <c r="S31" s="115" t="s">
        <v>76</v>
      </c>
      <c r="T31" s="115"/>
      <c r="U31" s="116"/>
      <c r="V31" s="116">
        <v>2479</v>
      </c>
      <c r="W31" s="116">
        <v>2487</v>
      </c>
      <c r="X31" s="116">
        <v>2724</v>
      </c>
      <c r="Y31" s="112">
        <v>3151</v>
      </c>
      <c r="Z31" s="112">
        <v>3337</v>
      </c>
      <c r="AB31" s="117">
        <f t="shared" si="2"/>
        <v>0.1429795621063456</v>
      </c>
    </row>
    <row r="32" spans="1:28" ht="15.75" customHeight="1" x14ac:dyDescent="0.25">
      <c r="A32" s="61" t="str">
        <f>"Distribution of jobs per industry "&amp;"("&amp;Z2&amp;") *"</f>
        <v>Distribution of jobs per industry (2021-22)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77</v>
      </c>
      <c r="T32" s="115"/>
      <c r="U32" s="116"/>
      <c r="V32" s="116">
        <v>504</v>
      </c>
      <c r="W32" s="116">
        <v>505</v>
      </c>
      <c r="X32" s="116">
        <v>434</v>
      </c>
      <c r="Y32" s="112">
        <v>403</v>
      </c>
      <c r="Z32" s="112">
        <v>441</v>
      </c>
      <c r="AB32" s="117">
        <f t="shared" si="2"/>
        <v>1.8895411114443636E-2</v>
      </c>
    </row>
    <row r="33" spans="19:32" x14ac:dyDescent="0.25">
      <c r="S33" s="115" t="s">
        <v>78</v>
      </c>
      <c r="T33" s="115"/>
      <c r="U33" s="116"/>
      <c r="V33" s="116">
        <v>648</v>
      </c>
      <c r="W33" s="116">
        <v>600</v>
      </c>
      <c r="X33" s="116">
        <v>684</v>
      </c>
      <c r="Y33" s="112">
        <v>722</v>
      </c>
      <c r="Z33" s="112">
        <v>752</v>
      </c>
      <c r="AB33" s="117">
        <f t="shared" si="2"/>
        <v>3.222074639016239E-2</v>
      </c>
    </row>
    <row r="34" spans="19:32" x14ac:dyDescent="0.25">
      <c r="S34" s="118" t="s">
        <v>53</v>
      </c>
      <c r="T34" s="118"/>
      <c r="U34" s="119"/>
      <c r="V34" s="119">
        <v>21042</v>
      </c>
      <c r="W34" s="119">
        <v>19926</v>
      </c>
      <c r="X34" s="119">
        <v>20549</v>
      </c>
      <c r="Y34" s="120">
        <v>21828</v>
      </c>
      <c r="Z34" s="120">
        <v>23339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12263</v>
      </c>
      <c r="W37" s="112">
        <v>11553</v>
      </c>
      <c r="X37" s="112">
        <v>12287</v>
      </c>
      <c r="Y37" s="112">
        <v>12319</v>
      </c>
      <c r="Z37" s="112">
        <v>12511</v>
      </c>
      <c r="AB37" s="132">
        <f>Z37/Z40*100</f>
        <v>79.876141224541925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2591</v>
      </c>
      <c r="W38" s="112">
        <v>2598</v>
      </c>
      <c r="X38" s="112">
        <v>2590</v>
      </c>
      <c r="Y38" s="112">
        <v>2812</v>
      </c>
      <c r="Z38" s="112">
        <v>3152</v>
      </c>
      <c r="AB38" s="132">
        <f>Z38/Z40*100</f>
        <v>20.123858775458086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14854</v>
      </c>
      <c r="W40" s="112">
        <v>14151</v>
      </c>
      <c r="X40" s="112">
        <v>14877</v>
      </c>
      <c r="Y40" s="112">
        <v>15131</v>
      </c>
      <c r="Z40" s="112">
        <v>15663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19</v>
      </c>
      <c r="W44" s="112">
        <v>29</v>
      </c>
      <c r="X44" s="112">
        <v>23</v>
      </c>
      <c r="Y44" s="112">
        <v>31</v>
      </c>
      <c r="Z44" s="112">
        <v>46</v>
      </c>
    </row>
    <row r="45" spans="19:32" x14ac:dyDescent="0.25">
      <c r="S45" s="115" t="s">
        <v>37</v>
      </c>
      <c r="T45" s="115"/>
      <c r="U45" s="112"/>
      <c r="V45" s="112">
        <v>290</v>
      </c>
      <c r="W45" s="112">
        <v>299</v>
      </c>
      <c r="X45" s="112">
        <v>327</v>
      </c>
      <c r="Y45" s="112">
        <v>404</v>
      </c>
      <c r="Z45" s="112">
        <v>444</v>
      </c>
    </row>
    <row r="46" spans="19:32" x14ac:dyDescent="0.25">
      <c r="S46" s="115" t="s">
        <v>38</v>
      </c>
      <c r="T46" s="115"/>
      <c r="U46" s="112"/>
      <c r="V46" s="112">
        <v>754</v>
      </c>
      <c r="W46" s="112">
        <v>673</v>
      </c>
      <c r="X46" s="112">
        <v>607</v>
      </c>
      <c r="Y46" s="112">
        <v>692</v>
      </c>
      <c r="Z46" s="112">
        <v>794</v>
      </c>
    </row>
    <row r="47" spans="19:32" x14ac:dyDescent="0.25">
      <c r="S47" s="115" t="s">
        <v>39</v>
      </c>
      <c r="T47" s="115"/>
      <c r="U47" s="112"/>
      <c r="V47" s="112">
        <v>983</v>
      </c>
      <c r="W47" s="112">
        <v>949</v>
      </c>
      <c r="X47" s="112">
        <v>950</v>
      </c>
      <c r="Y47" s="112">
        <v>1080</v>
      </c>
      <c r="Z47" s="112">
        <v>1078</v>
      </c>
    </row>
    <row r="48" spans="19:32" x14ac:dyDescent="0.25">
      <c r="S48" s="115" t="s">
        <v>40</v>
      </c>
      <c r="T48" s="115"/>
      <c r="U48" s="112"/>
      <c r="V48" s="112">
        <v>1251</v>
      </c>
      <c r="W48" s="112">
        <v>1295</v>
      </c>
      <c r="X48" s="112">
        <v>1245</v>
      </c>
      <c r="Y48" s="112">
        <v>1316</v>
      </c>
      <c r="Z48" s="112">
        <v>1541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1124</v>
      </c>
      <c r="W49" s="112">
        <v>1073</v>
      </c>
      <c r="X49" s="112">
        <v>1039</v>
      </c>
      <c r="Y49" s="112">
        <v>1178</v>
      </c>
      <c r="Z49" s="112">
        <v>1375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Mount Gambier (2021-22)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980</v>
      </c>
      <c r="W50" s="112">
        <v>984</v>
      </c>
      <c r="X50" s="112">
        <v>1020</v>
      </c>
      <c r="Y50" s="112">
        <v>1086</v>
      </c>
      <c r="Z50" s="112">
        <v>1105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1002</v>
      </c>
      <c r="W51" s="112">
        <v>926</v>
      </c>
      <c r="X51" s="112">
        <v>888</v>
      </c>
      <c r="Y51" s="112">
        <v>863</v>
      </c>
      <c r="Z51" s="112">
        <v>928</v>
      </c>
    </row>
    <row r="52" spans="1:26" ht="15" customHeight="1" x14ac:dyDescent="0.25">
      <c r="S52" s="115" t="s">
        <v>44</v>
      </c>
      <c r="T52" s="115"/>
      <c r="U52" s="112"/>
      <c r="V52" s="112">
        <v>1069</v>
      </c>
      <c r="W52" s="112">
        <v>992</v>
      </c>
      <c r="X52" s="112">
        <v>992</v>
      </c>
      <c r="Y52" s="112">
        <v>914</v>
      </c>
      <c r="Z52" s="112">
        <v>844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1009</v>
      </c>
      <c r="W53" s="112">
        <v>866</v>
      </c>
      <c r="X53" s="112">
        <v>934</v>
      </c>
      <c r="Y53" s="112">
        <v>973</v>
      </c>
      <c r="Z53" s="112">
        <v>1037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951</v>
      </c>
      <c r="W54" s="112">
        <v>867</v>
      </c>
      <c r="X54" s="112">
        <v>961</v>
      </c>
      <c r="Y54" s="112">
        <v>917</v>
      </c>
      <c r="Z54" s="112">
        <v>868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798</v>
      </c>
      <c r="W55" s="112">
        <v>632</v>
      </c>
      <c r="X55" s="112">
        <v>681</v>
      </c>
      <c r="Y55" s="112">
        <v>713</v>
      </c>
      <c r="Z55" s="112">
        <v>769</v>
      </c>
    </row>
    <row r="56" spans="1:26" ht="15" customHeight="1" x14ac:dyDescent="0.25">
      <c r="S56" s="115" t="s">
        <v>48</v>
      </c>
      <c r="T56" s="115"/>
      <c r="U56" s="112"/>
      <c r="V56" s="112">
        <v>417</v>
      </c>
      <c r="W56" s="112">
        <v>381</v>
      </c>
      <c r="X56" s="112">
        <v>447</v>
      </c>
      <c r="Y56" s="112">
        <v>453</v>
      </c>
      <c r="Z56" s="112">
        <v>465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145</v>
      </c>
      <c r="W57" s="112">
        <v>134</v>
      </c>
      <c r="X57" s="112">
        <v>148</v>
      </c>
      <c r="Y57" s="112">
        <v>172</v>
      </c>
      <c r="Z57" s="112">
        <v>192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83</v>
      </c>
      <c r="W58" s="112">
        <v>60</v>
      </c>
      <c r="X58" s="112">
        <v>70</v>
      </c>
      <c r="Y58" s="112">
        <v>68</v>
      </c>
      <c r="Z58" s="112">
        <v>71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30</v>
      </c>
      <c r="W59" s="112">
        <v>32</v>
      </c>
      <c r="X59" s="112">
        <v>45</v>
      </c>
      <c r="Y59" s="112">
        <v>46</v>
      </c>
      <c r="Z59" s="112">
        <v>46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20</v>
      </c>
      <c r="W60" s="112">
        <v>20</v>
      </c>
      <c r="X60" s="112">
        <v>17</v>
      </c>
      <c r="Y60" s="112">
        <v>15</v>
      </c>
      <c r="Z60" s="112">
        <v>19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10936</v>
      </c>
      <c r="W61" s="112">
        <v>10220</v>
      </c>
      <c r="X61" s="112">
        <v>10392</v>
      </c>
      <c r="Y61" s="112">
        <v>10921</v>
      </c>
      <c r="Z61" s="112">
        <v>11615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24</v>
      </c>
      <c r="W63" s="112">
        <v>21</v>
      </c>
      <c r="X63" s="112">
        <v>44</v>
      </c>
      <c r="Y63" s="112">
        <v>35</v>
      </c>
      <c r="Z63" s="112">
        <v>51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362</v>
      </c>
      <c r="W64" s="112">
        <v>373</v>
      </c>
      <c r="X64" s="112">
        <v>373</v>
      </c>
      <c r="Y64" s="112">
        <v>416</v>
      </c>
      <c r="Z64" s="112">
        <v>505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Mount Gambier (2021-22)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728</v>
      </c>
      <c r="W65" s="112">
        <v>712</v>
      </c>
      <c r="X65" s="112">
        <v>728</v>
      </c>
      <c r="Y65" s="112">
        <v>864</v>
      </c>
      <c r="Z65" s="112">
        <v>948</v>
      </c>
    </row>
    <row r="66" spans="1:26" x14ac:dyDescent="0.25">
      <c r="S66" s="115" t="s">
        <v>39</v>
      </c>
      <c r="T66" s="115"/>
      <c r="U66" s="112"/>
      <c r="V66" s="112">
        <v>942</v>
      </c>
      <c r="W66" s="112">
        <v>923</v>
      </c>
      <c r="X66" s="112">
        <v>936</v>
      </c>
      <c r="Y66" s="112">
        <v>974</v>
      </c>
      <c r="Z66" s="112">
        <v>986</v>
      </c>
    </row>
    <row r="67" spans="1:26" x14ac:dyDescent="0.25">
      <c r="S67" s="115" t="s">
        <v>40</v>
      </c>
      <c r="T67" s="115"/>
      <c r="U67" s="112"/>
      <c r="V67" s="112">
        <v>1050</v>
      </c>
      <c r="W67" s="112">
        <v>1062</v>
      </c>
      <c r="X67" s="112">
        <v>1141</v>
      </c>
      <c r="Y67" s="112">
        <v>1256</v>
      </c>
      <c r="Z67" s="112">
        <v>1409</v>
      </c>
    </row>
    <row r="68" spans="1:26" x14ac:dyDescent="0.25">
      <c r="S68" s="115" t="s">
        <v>41</v>
      </c>
      <c r="T68" s="115"/>
      <c r="U68" s="112"/>
      <c r="V68" s="112">
        <v>969</v>
      </c>
      <c r="W68" s="112">
        <v>940</v>
      </c>
      <c r="X68" s="112">
        <v>980</v>
      </c>
      <c r="Y68" s="112">
        <v>1082</v>
      </c>
      <c r="Z68" s="112">
        <v>1266</v>
      </c>
    </row>
    <row r="69" spans="1:26" x14ac:dyDescent="0.25">
      <c r="S69" s="115" t="s">
        <v>42</v>
      </c>
      <c r="T69" s="115"/>
      <c r="U69" s="112"/>
      <c r="V69" s="112">
        <v>947</v>
      </c>
      <c r="W69" s="112">
        <v>988</v>
      </c>
      <c r="X69" s="112">
        <v>985</v>
      </c>
      <c r="Y69" s="112">
        <v>1038</v>
      </c>
      <c r="Z69" s="112">
        <v>1068</v>
      </c>
    </row>
    <row r="70" spans="1:26" x14ac:dyDescent="0.25">
      <c r="S70" s="115" t="s">
        <v>43</v>
      </c>
      <c r="T70" s="115"/>
      <c r="U70" s="112"/>
      <c r="V70" s="112">
        <v>894</v>
      </c>
      <c r="W70" s="112">
        <v>809</v>
      </c>
      <c r="X70" s="112">
        <v>832</v>
      </c>
      <c r="Y70" s="112">
        <v>925</v>
      </c>
      <c r="Z70" s="112">
        <v>1031</v>
      </c>
    </row>
    <row r="71" spans="1:26" x14ac:dyDescent="0.25">
      <c r="S71" s="115" t="s">
        <v>44</v>
      </c>
      <c r="T71" s="115"/>
      <c r="U71" s="112"/>
      <c r="V71" s="112">
        <v>1105</v>
      </c>
      <c r="W71" s="112">
        <v>1005</v>
      </c>
      <c r="X71" s="112">
        <v>1001</v>
      </c>
      <c r="Y71" s="112">
        <v>984</v>
      </c>
      <c r="Z71" s="112">
        <v>976</v>
      </c>
    </row>
    <row r="72" spans="1:26" x14ac:dyDescent="0.25">
      <c r="S72" s="115" t="s">
        <v>45</v>
      </c>
      <c r="T72" s="115"/>
      <c r="U72" s="112"/>
      <c r="V72" s="112">
        <v>1006</v>
      </c>
      <c r="W72" s="112">
        <v>934</v>
      </c>
      <c r="X72" s="112">
        <v>965</v>
      </c>
      <c r="Y72" s="112">
        <v>1055</v>
      </c>
      <c r="Z72" s="112">
        <v>1094</v>
      </c>
    </row>
    <row r="73" spans="1:26" x14ac:dyDescent="0.25">
      <c r="S73" s="115" t="s">
        <v>46</v>
      </c>
      <c r="T73" s="115"/>
      <c r="U73" s="112"/>
      <c r="V73" s="112">
        <v>963</v>
      </c>
      <c r="W73" s="112">
        <v>898</v>
      </c>
      <c r="X73" s="112">
        <v>961</v>
      </c>
      <c r="Y73" s="112">
        <v>955</v>
      </c>
      <c r="Z73" s="112">
        <v>952</v>
      </c>
    </row>
    <row r="74" spans="1:26" x14ac:dyDescent="0.25">
      <c r="S74" s="115" t="s">
        <v>47</v>
      </c>
      <c r="T74" s="115"/>
      <c r="U74" s="112"/>
      <c r="V74" s="112">
        <v>618</v>
      </c>
      <c r="W74" s="112">
        <v>579</v>
      </c>
      <c r="X74" s="112">
        <v>684</v>
      </c>
      <c r="Y74" s="112">
        <v>742</v>
      </c>
      <c r="Z74" s="112">
        <v>817</v>
      </c>
    </row>
    <row r="75" spans="1:26" x14ac:dyDescent="0.25">
      <c r="S75" s="115" t="s">
        <v>48</v>
      </c>
      <c r="T75" s="115"/>
      <c r="U75" s="112"/>
      <c r="V75" s="112">
        <v>292</v>
      </c>
      <c r="W75" s="112">
        <v>290</v>
      </c>
      <c r="X75" s="112">
        <v>325</v>
      </c>
      <c r="Y75" s="112">
        <v>328</v>
      </c>
      <c r="Z75" s="112">
        <v>365</v>
      </c>
    </row>
    <row r="76" spans="1:26" x14ac:dyDescent="0.25">
      <c r="S76" s="115" t="s">
        <v>49</v>
      </c>
      <c r="T76" s="115"/>
      <c r="U76" s="112"/>
      <c r="V76" s="112">
        <v>99</v>
      </c>
      <c r="W76" s="112">
        <v>87</v>
      </c>
      <c r="X76" s="112">
        <v>108</v>
      </c>
      <c r="Y76" s="112">
        <v>126</v>
      </c>
      <c r="Z76" s="112">
        <v>133</v>
      </c>
    </row>
    <row r="77" spans="1:26" x14ac:dyDescent="0.25">
      <c r="S77" s="115" t="s">
        <v>50</v>
      </c>
      <c r="T77" s="115"/>
      <c r="U77" s="112"/>
      <c r="V77" s="112">
        <v>52</v>
      </c>
      <c r="W77" s="112">
        <v>52</v>
      </c>
      <c r="X77" s="112">
        <v>55</v>
      </c>
      <c r="Y77" s="112">
        <v>60</v>
      </c>
      <c r="Z77" s="112">
        <v>57</v>
      </c>
    </row>
    <row r="78" spans="1:26" x14ac:dyDescent="0.25">
      <c r="S78" s="115" t="s">
        <v>51</v>
      </c>
      <c r="T78" s="115"/>
      <c r="U78" s="112"/>
      <c r="V78" s="112">
        <v>32</v>
      </c>
      <c r="W78" s="112">
        <v>21</v>
      </c>
      <c r="X78" s="112">
        <v>27</v>
      </c>
      <c r="Y78" s="112">
        <v>23</v>
      </c>
      <c r="Z78" s="112">
        <v>29</v>
      </c>
    </row>
    <row r="79" spans="1:26" x14ac:dyDescent="0.25">
      <c r="S79" s="115" t="s">
        <v>52</v>
      </c>
      <c r="T79" s="115"/>
      <c r="U79" s="112"/>
      <c r="V79" s="112">
        <v>26</v>
      </c>
      <c r="W79" s="112">
        <v>19</v>
      </c>
      <c r="X79" s="112">
        <v>20</v>
      </c>
      <c r="Y79" s="112">
        <v>15</v>
      </c>
      <c r="Z79" s="112">
        <v>16</v>
      </c>
    </row>
    <row r="80" spans="1:26" x14ac:dyDescent="0.25">
      <c r="S80" s="118" t="s">
        <v>53</v>
      </c>
      <c r="T80" s="118"/>
      <c r="U80" s="112"/>
      <c r="V80" s="112">
        <v>10106</v>
      </c>
      <c r="W80" s="112">
        <v>9708</v>
      </c>
      <c r="X80" s="112">
        <v>10151</v>
      </c>
      <c r="Y80" s="112">
        <v>10878</v>
      </c>
      <c r="Z80" s="112">
        <v>11700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Mount Gambier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585</v>
      </c>
      <c r="W83" s="112">
        <v>587</v>
      </c>
      <c r="X83" s="112">
        <v>584</v>
      </c>
      <c r="Y83" s="112">
        <v>598</v>
      </c>
      <c r="Z83" s="112">
        <v>596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190</v>
      </c>
      <c r="G84" s="140"/>
      <c r="H84" s="48"/>
      <c r="I84" s="48"/>
      <c r="J84" s="48"/>
      <c r="K84" s="48"/>
      <c r="L84" s="140" t="s">
        <v>0</v>
      </c>
      <c r="M84" s="140"/>
      <c r="N84" s="140" t="s">
        <v>190</v>
      </c>
      <c r="O84" s="140"/>
      <c r="S84" s="115" t="s">
        <v>57</v>
      </c>
      <c r="T84" s="115"/>
      <c r="U84" s="112"/>
      <c r="V84" s="112">
        <v>601</v>
      </c>
      <c r="W84" s="112">
        <v>572</v>
      </c>
      <c r="X84" s="112">
        <v>578</v>
      </c>
      <c r="Y84" s="112">
        <v>567</v>
      </c>
      <c r="Z84" s="112">
        <v>597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2017-18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2017-18</v>
      </c>
      <c r="O85" s="140"/>
      <c r="S85" s="115" t="s">
        <v>185</v>
      </c>
      <c r="T85" s="115"/>
      <c r="U85" s="112"/>
      <c r="V85" s="112">
        <v>1387</v>
      </c>
      <c r="W85" s="112">
        <v>1352</v>
      </c>
      <c r="X85" s="112">
        <v>1437</v>
      </c>
      <c r="Y85" s="112">
        <v>1491</v>
      </c>
      <c r="Z85" s="112">
        <v>1574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23,339</v>
      </c>
      <c r="D86" s="94">
        <f t="shared" ref="D86:D91" si="4">AD4</f>
        <v>6.9223016309327479E-2</v>
      </c>
      <c r="E86" s="95">
        <f t="shared" ref="E86:E91" si="5">AD4</f>
        <v>6.9223016309327479E-2</v>
      </c>
      <c r="F86" s="94">
        <f t="shared" ref="F86:F91" si="6">AF4</f>
        <v>0.10921534147616563</v>
      </c>
      <c r="G86" s="95">
        <f t="shared" ref="G86:G91" si="7">AF4</f>
        <v>0.10921534147616563</v>
      </c>
      <c r="H86" s="97"/>
      <c r="I86" s="97"/>
      <c r="J86" s="139" t="str">
        <f>'State data for spotlight'!J4</f>
        <v>1,514,413</v>
      </c>
      <c r="K86" s="139"/>
      <c r="L86" s="94">
        <f>'State data for spotlight'!L4</f>
        <v>9.9608707048718825E-2</v>
      </c>
      <c r="M86" s="95">
        <f>'State data for spotlight'!L4</f>
        <v>9.9608707048718825E-2</v>
      </c>
      <c r="N86" s="94">
        <f>'State data for spotlight'!N4</f>
        <v>0.18326365128713196</v>
      </c>
      <c r="O86" s="95">
        <f>'State data for spotlight'!N4</f>
        <v>0.18326365128713196</v>
      </c>
      <c r="S86" s="115" t="s">
        <v>186</v>
      </c>
      <c r="T86" s="115"/>
      <c r="U86" s="112"/>
      <c r="V86" s="112">
        <v>431</v>
      </c>
      <c r="W86" s="112">
        <v>462</v>
      </c>
      <c r="X86" s="112">
        <v>458</v>
      </c>
      <c r="Y86" s="112">
        <v>499</v>
      </c>
      <c r="Z86" s="112">
        <v>527</v>
      </c>
    </row>
    <row r="87" spans="1:30" ht="15" customHeight="1" x14ac:dyDescent="0.25">
      <c r="A87" s="96" t="s">
        <v>4</v>
      </c>
      <c r="B87" s="49"/>
      <c r="C87" s="97" t="str">
        <f t="shared" si="3"/>
        <v>11,612</v>
      </c>
      <c r="D87" s="94">
        <f t="shared" si="4"/>
        <v>6.327259408479069E-2</v>
      </c>
      <c r="E87" s="95">
        <f t="shared" si="5"/>
        <v>6.327259408479069E-2</v>
      </c>
      <c r="F87" s="94">
        <f t="shared" si="6"/>
        <v>6.200841412109015E-2</v>
      </c>
      <c r="G87" s="95">
        <f t="shared" si="7"/>
        <v>6.200841412109015E-2</v>
      </c>
      <c r="H87" s="97"/>
      <c r="I87" s="97"/>
      <c r="J87" s="139" t="str">
        <f>'State data for spotlight'!J5</f>
        <v>761,173</v>
      </c>
      <c r="K87" s="139"/>
      <c r="L87" s="94">
        <f>'State data for spotlight'!L5</f>
        <v>8.820771036521724E-2</v>
      </c>
      <c r="M87" s="95">
        <f>'State data for spotlight'!L5</f>
        <v>8.820771036521724E-2</v>
      </c>
      <c r="N87" s="94">
        <f>'State data for spotlight'!N5</f>
        <v>0.15461673464868042</v>
      </c>
      <c r="O87" s="95">
        <f>'State data for spotlight'!N5</f>
        <v>0.15461673464868042</v>
      </c>
      <c r="S87" s="115" t="s">
        <v>187</v>
      </c>
      <c r="T87" s="115"/>
      <c r="U87" s="112"/>
      <c r="V87" s="112">
        <v>271</v>
      </c>
      <c r="W87" s="112">
        <v>247</v>
      </c>
      <c r="X87" s="112">
        <v>241</v>
      </c>
      <c r="Y87" s="112">
        <v>235</v>
      </c>
      <c r="Z87" s="112">
        <v>240</v>
      </c>
    </row>
    <row r="88" spans="1:30" ht="15" customHeight="1" x14ac:dyDescent="0.25">
      <c r="A88" s="96" t="s">
        <v>5</v>
      </c>
      <c r="B88" s="49"/>
      <c r="C88" s="97" t="str">
        <f t="shared" si="3"/>
        <v>11,699</v>
      </c>
      <c r="D88" s="94">
        <f t="shared" si="4"/>
        <v>7.5473432616289804E-2</v>
      </c>
      <c r="E88" s="95">
        <f t="shared" si="5"/>
        <v>7.5473432616289804E-2</v>
      </c>
      <c r="F88" s="94">
        <f t="shared" si="6"/>
        <v>0.15694224683544311</v>
      </c>
      <c r="G88" s="95">
        <f t="shared" si="7"/>
        <v>0.15694224683544311</v>
      </c>
      <c r="H88" s="97"/>
      <c r="I88" s="97"/>
      <c r="J88" s="139" t="str">
        <f>'State data for spotlight'!J6</f>
        <v>752,279</v>
      </c>
      <c r="K88" s="139"/>
      <c r="L88" s="94">
        <f>'State data for spotlight'!L6</f>
        <v>0.11150035312508311</v>
      </c>
      <c r="M88" s="95">
        <f>'State data for spotlight'!L6</f>
        <v>0.11150035312508311</v>
      </c>
      <c r="N88" s="94">
        <f>'State data for spotlight'!N6</f>
        <v>0.212174288554841</v>
      </c>
      <c r="O88" s="95">
        <f>'State data for spotlight'!N6</f>
        <v>0.212174288554841</v>
      </c>
      <c r="S88" s="115" t="s">
        <v>188</v>
      </c>
      <c r="T88" s="115"/>
      <c r="U88" s="112"/>
      <c r="V88" s="112">
        <v>491</v>
      </c>
      <c r="W88" s="112">
        <v>468</v>
      </c>
      <c r="X88" s="112">
        <v>471</v>
      </c>
      <c r="Y88" s="112">
        <v>476</v>
      </c>
      <c r="Z88" s="112">
        <v>508</v>
      </c>
    </row>
    <row r="89" spans="1:30" ht="15" customHeight="1" x14ac:dyDescent="0.25">
      <c r="A89" s="49" t="s">
        <v>6</v>
      </c>
      <c r="B89" s="49"/>
      <c r="C89" s="97" t="str">
        <f t="shared" si="3"/>
        <v>15,660</v>
      </c>
      <c r="D89" s="94">
        <f t="shared" si="4"/>
        <v>3.5029742233972261E-2</v>
      </c>
      <c r="E89" s="95">
        <f t="shared" si="5"/>
        <v>3.5029742233972261E-2</v>
      </c>
      <c r="F89" s="94">
        <f t="shared" si="6"/>
        <v>5.4403447347158629E-2</v>
      </c>
      <c r="G89" s="95">
        <f t="shared" si="7"/>
        <v>5.4403447347158629E-2</v>
      </c>
      <c r="H89" s="97"/>
      <c r="I89" s="97"/>
      <c r="J89" s="139" t="str">
        <f>'State data for spotlight'!J7</f>
        <v>1,001,542</v>
      </c>
      <c r="K89" s="139"/>
      <c r="L89" s="94">
        <f>'State data for spotlight'!L7</f>
        <v>4.4621130813623067E-2</v>
      </c>
      <c r="M89" s="95">
        <f>'State data for spotlight'!L7</f>
        <v>4.4621130813623067E-2</v>
      </c>
      <c r="N89" s="94">
        <f>'State data for spotlight'!N7</f>
        <v>9.6689701842120446E-2</v>
      </c>
      <c r="O89" s="95">
        <f>'State data for spotlight'!N7</f>
        <v>9.6689701842120446E-2</v>
      </c>
      <c r="S89" s="115" t="s">
        <v>189</v>
      </c>
      <c r="T89" s="115"/>
      <c r="U89" s="112"/>
      <c r="V89" s="112">
        <v>1013</v>
      </c>
      <c r="W89" s="112">
        <v>972</v>
      </c>
      <c r="X89" s="112">
        <v>1006</v>
      </c>
      <c r="Y89" s="112">
        <v>1009</v>
      </c>
      <c r="Z89" s="112">
        <v>988</v>
      </c>
    </row>
    <row r="90" spans="1:30" ht="15" customHeight="1" x14ac:dyDescent="0.25">
      <c r="A90" s="49" t="s">
        <v>96</v>
      </c>
      <c r="B90" s="49"/>
      <c r="C90" s="97" t="str">
        <f t="shared" si="3"/>
        <v>$41,215</v>
      </c>
      <c r="D90" s="94">
        <f t="shared" si="4"/>
        <v>1.2457571861823613E-3</v>
      </c>
      <c r="E90" s="95">
        <f t="shared" si="5"/>
        <v>1.2457571861823613E-3</v>
      </c>
      <c r="F90" s="94">
        <f t="shared" si="6"/>
        <v>3.1509660626689362E-2</v>
      </c>
      <c r="G90" s="95">
        <f t="shared" si="7"/>
        <v>3.1509660626689362E-2</v>
      </c>
      <c r="H90" s="97"/>
      <c r="I90" s="97"/>
      <c r="J90" s="97"/>
      <c r="K90" s="97" t="str">
        <f>'State data for spotlight'!J8</f>
        <v>$45,481</v>
      </c>
      <c r="L90" s="94">
        <f>'State data for spotlight'!L8</f>
        <v>-7.6896036558571357E-4</v>
      </c>
      <c r="M90" s="95">
        <f>'State data for spotlight'!L8</f>
        <v>-7.6896036558571357E-4</v>
      </c>
      <c r="N90" s="94">
        <f>'State data for spotlight'!N8</f>
        <v>6.4433558502420718E-2</v>
      </c>
      <c r="O90" s="95">
        <f>'State data for spotlight'!N8</f>
        <v>6.4433558502420718E-2</v>
      </c>
      <c r="S90" s="115" t="s">
        <v>58</v>
      </c>
      <c r="T90" s="115"/>
      <c r="U90" s="112"/>
      <c r="V90" s="112">
        <v>1520</v>
      </c>
      <c r="W90" s="112">
        <v>1431</v>
      </c>
      <c r="X90" s="112">
        <v>1496</v>
      </c>
      <c r="Y90" s="112">
        <v>1532</v>
      </c>
      <c r="Z90" s="112">
        <v>1584</v>
      </c>
    </row>
    <row r="91" spans="1:30" ht="15" customHeight="1" x14ac:dyDescent="0.25">
      <c r="A91" s="49" t="s">
        <v>7</v>
      </c>
      <c r="B91" s="49"/>
      <c r="C91" s="97" t="str">
        <f t="shared" si="3"/>
        <v>$870.6 mil</v>
      </c>
      <c r="D91" s="94">
        <f t="shared" si="4"/>
        <v>5.857142666408155E-2</v>
      </c>
      <c r="E91" s="95">
        <f t="shared" si="5"/>
        <v>5.857142666408155E-2</v>
      </c>
      <c r="F91" s="94">
        <f t="shared" si="6"/>
        <v>0.18017995820474253</v>
      </c>
      <c r="G91" s="95">
        <f t="shared" si="7"/>
        <v>0.18017995820474253</v>
      </c>
      <c r="H91" s="97"/>
      <c r="I91" s="97"/>
      <c r="J91" s="97"/>
      <c r="K91" s="97" t="str">
        <f>'State data for spotlight'!J9</f>
        <v>$63.1 bil</v>
      </c>
      <c r="L91" s="94">
        <f>'State data for spotlight'!L9</f>
        <v>8.5795971195826271E-2</v>
      </c>
      <c r="M91" s="95">
        <f>'State data for spotlight'!L9</f>
        <v>8.5795971195826271E-2</v>
      </c>
      <c r="N91" s="94">
        <f>'State data for spotlight'!N9</f>
        <v>0.25141602644572436</v>
      </c>
      <c r="O91" s="95">
        <f>'State data for spotlight'!N9</f>
        <v>0.25141602644572436</v>
      </c>
      <c r="S91" s="118" t="s">
        <v>53</v>
      </c>
      <c r="T91" s="118"/>
      <c r="U91" s="112"/>
      <c r="V91" s="112">
        <v>7668</v>
      </c>
      <c r="W91" s="112">
        <v>7275</v>
      </c>
      <c r="X91" s="112">
        <v>7601</v>
      </c>
      <c r="Y91" s="112">
        <v>7707</v>
      </c>
      <c r="Z91" s="112">
        <v>7955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191</v>
      </c>
      <c r="S93" s="115" t="s">
        <v>56</v>
      </c>
      <c r="T93" s="115"/>
      <c r="U93" s="112"/>
      <c r="V93" s="112">
        <v>393</v>
      </c>
      <c r="W93" s="112">
        <v>396</v>
      </c>
      <c r="X93" s="112">
        <v>432</v>
      </c>
      <c r="Y93" s="112">
        <v>453</v>
      </c>
      <c r="Z93" s="112">
        <v>431</v>
      </c>
    </row>
    <row r="94" spans="1:30" ht="15" customHeight="1" x14ac:dyDescent="0.25">
      <c r="A94" s="135" t="s">
        <v>192</v>
      </c>
      <c r="S94" s="115" t="s">
        <v>57</v>
      </c>
      <c r="T94" s="115"/>
      <c r="U94" s="112"/>
      <c r="V94" s="112">
        <v>1185</v>
      </c>
      <c r="W94" s="112">
        <v>1128</v>
      </c>
      <c r="X94" s="112">
        <v>1189</v>
      </c>
      <c r="Y94" s="112">
        <v>1185</v>
      </c>
      <c r="Z94" s="112">
        <v>1255</v>
      </c>
    </row>
    <row r="95" spans="1:30" ht="15" customHeight="1" x14ac:dyDescent="0.25">
      <c r="A95" s="136" t="s">
        <v>266</v>
      </c>
      <c r="S95" s="115" t="s">
        <v>185</v>
      </c>
      <c r="T95" s="115"/>
      <c r="U95" s="112"/>
      <c r="V95" s="112">
        <v>206</v>
      </c>
      <c r="W95" s="112">
        <v>199</v>
      </c>
      <c r="X95" s="112">
        <v>222</v>
      </c>
      <c r="Y95" s="112">
        <v>223</v>
      </c>
      <c r="Z95" s="112">
        <v>254</v>
      </c>
    </row>
    <row r="96" spans="1:30" ht="15" customHeight="1" x14ac:dyDescent="0.25">
      <c r="A96" s="134" t="s">
        <v>258</v>
      </c>
      <c r="S96" s="115" t="s">
        <v>186</v>
      </c>
      <c r="T96" s="115"/>
      <c r="U96" s="112"/>
      <c r="V96" s="112">
        <v>1326</v>
      </c>
      <c r="W96" s="112">
        <v>1348</v>
      </c>
      <c r="X96" s="112">
        <v>1434</v>
      </c>
      <c r="Y96" s="112">
        <v>1484</v>
      </c>
      <c r="Z96" s="112">
        <v>1529</v>
      </c>
    </row>
    <row r="97" spans="1:32" ht="15" customHeight="1" x14ac:dyDescent="0.25">
      <c r="A97" s="136" t="s">
        <v>269</v>
      </c>
      <c r="S97" s="115" t="s">
        <v>187</v>
      </c>
      <c r="T97" s="115"/>
      <c r="U97" s="112"/>
      <c r="V97" s="112">
        <v>1172</v>
      </c>
      <c r="W97" s="112">
        <v>1107</v>
      </c>
      <c r="X97" s="112">
        <v>1141</v>
      </c>
      <c r="Y97" s="112">
        <v>1162</v>
      </c>
      <c r="Z97" s="112">
        <v>1194</v>
      </c>
    </row>
    <row r="98" spans="1:32" ht="15" customHeight="1" x14ac:dyDescent="0.25">
      <c r="A98" s="136" t="s">
        <v>275</v>
      </c>
      <c r="S98" s="115" t="s">
        <v>188</v>
      </c>
      <c r="T98" s="115"/>
      <c r="U98" s="112"/>
      <c r="V98" s="112">
        <v>1026</v>
      </c>
      <c r="W98" s="112">
        <v>999</v>
      </c>
      <c r="X98" s="112">
        <v>990</v>
      </c>
      <c r="Y98" s="112">
        <v>974</v>
      </c>
      <c r="Z98" s="112">
        <v>1021</v>
      </c>
    </row>
    <row r="99" spans="1:32" ht="15" customHeight="1" x14ac:dyDescent="0.25">
      <c r="S99" s="115" t="s">
        <v>189</v>
      </c>
      <c r="T99" s="115"/>
      <c r="U99" s="112"/>
      <c r="V99" s="112">
        <v>51</v>
      </c>
      <c r="W99" s="112">
        <v>49</v>
      </c>
      <c r="X99" s="112">
        <v>52</v>
      </c>
      <c r="Y99" s="112">
        <v>57</v>
      </c>
      <c r="Z99" s="112">
        <v>54</v>
      </c>
    </row>
    <row r="100" spans="1:32" ht="15" customHeight="1" x14ac:dyDescent="0.25">
      <c r="S100" s="115" t="s">
        <v>58</v>
      </c>
      <c r="T100" s="115"/>
      <c r="U100" s="112"/>
      <c r="V100" s="112">
        <v>650</v>
      </c>
      <c r="W100" s="112">
        <v>663</v>
      </c>
      <c r="X100" s="112">
        <v>717</v>
      </c>
      <c r="Y100" s="112">
        <v>766</v>
      </c>
      <c r="Z100" s="112">
        <v>796</v>
      </c>
    </row>
    <row r="101" spans="1:32" x14ac:dyDescent="0.25">
      <c r="A101" s="18"/>
      <c r="S101" s="118" t="s">
        <v>53</v>
      </c>
      <c r="T101" s="118"/>
      <c r="U101" s="112"/>
      <c r="V101" s="112">
        <v>7178</v>
      </c>
      <c r="W101" s="112">
        <v>6874</v>
      </c>
      <c r="X101" s="112">
        <v>7282</v>
      </c>
      <c r="Y101" s="112">
        <v>7405</v>
      </c>
      <c r="Z101" s="112">
        <v>7676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184</v>
      </c>
      <c r="W103" s="106" t="s">
        <v>193</v>
      </c>
      <c r="X103" s="106" t="s">
        <v>261</v>
      </c>
      <c r="Y103" s="106" t="s">
        <v>267</v>
      </c>
      <c r="Z103" s="106" t="s">
        <v>273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15747</v>
      </c>
      <c r="W104" s="112">
        <v>15308</v>
      </c>
      <c r="X104" s="112">
        <v>16398</v>
      </c>
      <c r="Y104" s="112">
        <v>16897</v>
      </c>
      <c r="Z104" s="112">
        <v>18345</v>
      </c>
      <c r="AB104" s="109" t="str">
        <f>TEXT(Z104,"###,###")</f>
        <v>18,345</v>
      </c>
      <c r="AD104" s="130">
        <f>Z104/($Z$4)*100</f>
        <v>78.602339431852258</v>
      </c>
      <c r="AF104" s="109"/>
    </row>
    <row r="105" spans="1:32" x14ac:dyDescent="0.25">
      <c r="S105" s="115" t="s">
        <v>17</v>
      </c>
      <c r="T105" s="115"/>
      <c r="U105" s="112"/>
      <c r="V105" s="112">
        <v>3405</v>
      </c>
      <c r="W105" s="112">
        <v>3341</v>
      </c>
      <c r="X105" s="112">
        <v>3414</v>
      </c>
      <c r="Y105" s="112">
        <v>3439</v>
      </c>
      <c r="Z105" s="112">
        <v>3502</v>
      </c>
      <c r="AB105" s="109" t="str">
        <f>TEXT(Z105,"###,###")</f>
        <v>3,502</v>
      </c>
      <c r="AD105" s="130">
        <f>Z105/($Z$4)*100</f>
        <v>15.004927374780411</v>
      </c>
      <c r="AF105" s="109"/>
    </row>
    <row r="106" spans="1:32" x14ac:dyDescent="0.25">
      <c r="S106" s="118" t="s">
        <v>53</v>
      </c>
      <c r="T106" s="118"/>
      <c r="U106" s="120"/>
      <c r="V106" s="120">
        <v>19152</v>
      </c>
      <c r="W106" s="120">
        <v>18649</v>
      </c>
      <c r="X106" s="120">
        <v>19812</v>
      </c>
      <c r="Y106" s="120">
        <v>20336</v>
      </c>
      <c r="Z106" s="120">
        <v>21847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2975</v>
      </c>
      <c r="W108" s="112">
        <v>2621</v>
      </c>
      <c r="X108" s="112">
        <v>2779</v>
      </c>
      <c r="Y108" s="112">
        <v>2738</v>
      </c>
      <c r="Z108" s="112">
        <v>2978</v>
      </c>
      <c r="AB108" s="109" t="str">
        <f>TEXT(Z108,"###,###")</f>
        <v>2,978</v>
      </c>
      <c r="AD108" s="130">
        <f>Z108/($Z$4)*100</f>
        <v>12.759758344402075</v>
      </c>
      <c r="AF108" s="109"/>
    </row>
    <row r="109" spans="1:32" x14ac:dyDescent="0.25">
      <c r="S109" s="115" t="s">
        <v>20</v>
      </c>
      <c r="T109" s="115"/>
      <c r="U109" s="112"/>
      <c r="V109" s="112">
        <v>3603</v>
      </c>
      <c r="W109" s="112">
        <v>3230</v>
      </c>
      <c r="X109" s="112">
        <v>3608</v>
      </c>
      <c r="Y109" s="112">
        <v>3978</v>
      </c>
      <c r="Z109" s="112">
        <v>3911</v>
      </c>
      <c r="AB109" s="109" t="str">
        <f>TEXT(Z109,"###,###")</f>
        <v>3,911</v>
      </c>
      <c r="AD109" s="130">
        <f>Z109/($Z$4)*100</f>
        <v>16.7573589271177</v>
      </c>
      <c r="AF109" s="109"/>
    </row>
    <row r="110" spans="1:32" x14ac:dyDescent="0.25">
      <c r="S110" s="115" t="s">
        <v>21</v>
      </c>
      <c r="T110" s="115"/>
      <c r="U110" s="112"/>
      <c r="V110" s="112">
        <v>5072</v>
      </c>
      <c r="W110" s="112">
        <v>4895</v>
      </c>
      <c r="X110" s="112">
        <v>4936</v>
      </c>
      <c r="Y110" s="112">
        <v>5555</v>
      </c>
      <c r="Z110" s="112">
        <v>5954</v>
      </c>
      <c r="AB110" s="109" t="str">
        <f>TEXT(Z110,"###,###")</f>
        <v>5,954</v>
      </c>
      <c r="AD110" s="130">
        <f>Z110/($Z$4)*100</f>
        <v>25.510947341359959</v>
      </c>
      <c r="AF110" s="109"/>
    </row>
    <row r="111" spans="1:32" x14ac:dyDescent="0.25">
      <c r="S111" s="115" t="s">
        <v>22</v>
      </c>
      <c r="T111" s="115"/>
      <c r="U111" s="112"/>
      <c r="V111" s="112">
        <v>7515</v>
      </c>
      <c r="W111" s="112">
        <v>7691</v>
      </c>
      <c r="X111" s="112">
        <v>7574</v>
      </c>
      <c r="Y111" s="112">
        <v>8065</v>
      </c>
      <c r="Z111" s="112">
        <v>9012</v>
      </c>
      <c r="AB111" s="109" t="str">
        <f>TEXT(Z111,"###,###")</f>
        <v>9,012</v>
      </c>
      <c r="AD111" s="130">
        <f>Z111/($Z$4)*100</f>
        <v>38.613479583529717</v>
      </c>
      <c r="AF111" s="109"/>
    </row>
    <row r="112" spans="1:32" x14ac:dyDescent="0.25">
      <c r="S112" s="118" t="s">
        <v>53</v>
      </c>
      <c r="T112" s="118"/>
      <c r="U112" s="112"/>
      <c r="V112" s="112">
        <v>21045</v>
      </c>
      <c r="W112" s="112">
        <v>19927</v>
      </c>
      <c r="X112" s="112">
        <v>20549</v>
      </c>
      <c r="Y112" s="112">
        <v>21828</v>
      </c>
      <c r="Z112" s="112">
        <v>23339</v>
      </c>
    </row>
    <row r="113" spans="19:32" x14ac:dyDescent="0.25">
      <c r="AB113" s="125" t="s">
        <v>24</v>
      </c>
      <c r="AC113" s="106"/>
      <c r="AD113" s="106" t="s">
        <v>182</v>
      </c>
      <c r="AF113" s="106" t="s">
        <v>183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41.81</v>
      </c>
      <c r="W118" s="131">
        <v>41.16</v>
      </c>
      <c r="X118" s="131">
        <v>41.87</v>
      </c>
      <c r="Y118" s="131">
        <v>41.57</v>
      </c>
      <c r="Z118" s="131">
        <v>41.29</v>
      </c>
      <c r="AB118" s="109" t="str">
        <f>TEXT(Z118,"##.0")</f>
        <v>41.3</v>
      </c>
    </row>
    <row r="120" spans="19:32" x14ac:dyDescent="0.25">
      <c r="S120" s="101" t="s">
        <v>98</v>
      </c>
      <c r="T120" s="112"/>
      <c r="U120" s="112"/>
      <c r="V120" s="112">
        <v>12781</v>
      </c>
      <c r="W120" s="112">
        <v>12433</v>
      </c>
      <c r="X120" s="112">
        <v>12878</v>
      </c>
      <c r="Y120" s="112">
        <v>13107</v>
      </c>
      <c r="Z120" s="112">
        <v>13557</v>
      </c>
      <c r="AB120" s="109" t="str">
        <f>TEXT(Z120,"###,###")</f>
        <v>13,557</v>
      </c>
    </row>
    <row r="121" spans="19:32" x14ac:dyDescent="0.25">
      <c r="S121" s="101" t="s">
        <v>99</v>
      </c>
      <c r="T121" s="112"/>
      <c r="U121" s="112"/>
      <c r="V121" s="112">
        <v>1152</v>
      </c>
      <c r="W121" s="112">
        <v>881</v>
      </c>
      <c r="X121" s="112">
        <v>1085</v>
      </c>
      <c r="Y121" s="112">
        <v>1063</v>
      </c>
      <c r="Z121" s="112">
        <v>1031</v>
      </c>
      <c r="AB121" s="109" t="str">
        <f>TEXT(Z121,"###,###")</f>
        <v>1,031</v>
      </c>
    </row>
    <row r="122" spans="19:32" x14ac:dyDescent="0.25">
      <c r="S122" s="101" t="s">
        <v>100</v>
      </c>
      <c r="T122" s="112"/>
      <c r="U122" s="112"/>
      <c r="V122" s="112">
        <v>918</v>
      </c>
      <c r="W122" s="112">
        <v>833</v>
      </c>
      <c r="X122" s="112">
        <v>918</v>
      </c>
      <c r="Y122" s="112">
        <v>966</v>
      </c>
      <c r="Z122" s="112">
        <v>1066</v>
      </c>
      <c r="AB122" s="109" t="str">
        <f>TEXT(Z122,"###,###")</f>
        <v>1,066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13699</v>
      </c>
      <c r="W124" s="112">
        <v>13266</v>
      </c>
      <c r="X124" s="112">
        <v>13796</v>
      </c>
      <c r="Y124" s="112">
        <v>14073</v>
      </c>
      <c r="Z124" s="112">
        <v>14623</v>
      </c>
      <c r="AB124" s="109" t="str">
        <f>TEXT(Z124,"###,###")</f>
        <v>14,623</v>
      </c>
      <c r="AD124" s="127">
        <f>Z124/$Z$7*100</f>
        <v>93.378033205619417</v>
      </c>
    </row>
    <row r="125" spans="19:32" x14ac:dyDescent="0.25">
      <c r="S125" s="101" t="s">
        <v>102</v>
      </c>
      <c r="T125" s="112"/>
      <c r="U125" s="112"/>
      <c r="V125" s="112">
        <v>2070</v>
      </c>
      <c r="W125" s="112">
        <v>1714</v>
      </c>
      <c r="X125" s="112">
        <v>2003</v>
      </c>
      <c r="Y125" s="112">
        <v>2029</v>
      </c>
      <c r="Z125" s="112">
        <v>2097</v>
      </c>
      <c r="AB125" s="109" t="str">
        <f>TEXT(Z125,"###,###")</f>
        <v>2,097</v>
      </c>
      <c r="AD125" s="127">
        <f>Z125/$Z$7*100</f>
        <v>13.39080459770115</v>
      </c>
    </row>
    <row r="127" spans="19:32" x14ac:dyDescent="0.25">
      <c r="S127" s="101" t="s">
        <v>103</v>
      </c>
      <c r="T127" s="112"/>
      <c r="U127" s="112"/>
      <c r="V127" s="112">
        <v>7673</v>
      </c>
      <c r="W127" s="112">
        <v>7275</v>
      </c>
      <c r="X127" s="112">
        <v>7601</v>
      </c>
      <c r="Y127" s="112">
        <v>7704</v>
      </c>
      <c r="Z127" s="112">
        <v>7952</v>
      </c>
      <c r="AB127" s="109" t="str">
        <f>TEXT(Z127,"###,###")</f>
        <v>7,952</v>
      </c>
      <c r="AD127" s="127">
        <f>Z127/$Z$7*100</f>
        <v>50.779054916985956</v>
      </c>
    </row>
    <row r="128" spans="19:32" x14ac:dyDescent="0.25">
      <c r="S128" s="101" t="s">
        <v>104</v>
      </c>
      <c r="T128" s="112"/>
      <c r="U128" s="112"/>
      <c r="V128" s="112">
        <v>7178</v>
      </c>
      <c r="W128" s="112">
        <v>6871</v>
      </c>
      <c r="X128" s="112">
        <v>7277</v>
      </c>
      <c r="Y128" s="112">
        <v>7407</v>
      </c>
      <c r="Z128" s="112">
        <v>7680</v>
      </c>
      <c r="AB128" s="109" t="str">
        <f>TEXT(Z128,"###,###")</f>
        <v>7,680</v>
      </c>
      <c r="AD128" s="127">
        <f>Z128/$Z$7*100</f>
        <v>49.042145593869726</v>
      </c>
    </row>
    <row r="130" spans="19:20" x14ac:dyDescent="0.25">
      <c r="S130" s="101" t="s">
        <v>262</v>
      </c>
      <c r="T130" s="127">
        <v>86.570881226053643</v>
      </c>
    </row>
    <row r="131" spans="19:20" x14ac:dyDescent="0.25">
      <c r="S131" s="101" t="s">
        <v>263</v>
      </c>
      <c r="T131" s="127">
        <v>6.5836526181353774</v>
      </c>
    </row>
    <row r="132" spans="19:20" x14ac:dyDescent="0.25">
      <c r="S132" s="101" t="s">
        <v>264</v>
      </c>
      <c r="T132" s="127">
        <v>6.8071519795657736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D039A59-BFC2-4479-A632-355C02183BD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1E10E5EA-350D-4430-8EF2-33F10C75D01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7E07DB8F-C7DA-44C5-91D3-9C2F3785B1E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2A86305E-F17F-4B82-AFE3-C16C64A6C34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2CCB26-6EB3-45B6-90FC-82C9A7EE7237}">
  <sheetPr codeName="Sheet101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144</v>
      </c>
      <c r="T1" s="99"/>
      <c r="U1" s="99"/>
      <c r="V1" s="99"/>
      <c r="W1" s="99"/>
      <c r="X1" s="99"/>
      <c r="Y1" s="100" t="s">
        <v>228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184</v>
      </c>
      <c r="W2" s="103" t="s">
        <v>193</v>
      </c>
      <c r="X2" s="103" t="s">
        <v>261</v>
      </c>
      <c r="Y2" s="103" t="s">
        <v>267</v>
      </c>
      <c r="Z2" s="103" t="s">
        <v>273</v>
      </c>
      <c r="AB2" s="141" t="str">
        <f>$Z$2</f>
        <v>2021-22</v>
      </c>
      <c r="AC2" s="141"/>
      <c r="AD2" s="141"/>
      <c r="AE2" s="141"/>
      <c r="AF2" s="141"/>
    </row>
    <row r="3" spans="1:32" ht="15" customHeight="1" x14ac:dyDescent="0.25">
      <c r="A3" s="58" t="s">
        <v>272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144</v>
      </c>
      <c r="Y3" s="105" t="s">
        <v>228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10.37 Mount Remarkable, South Australia,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2178</v>
      </c>
      <c r="W4" s="108">
        <v>1950</v>
      </c>
      <c r="X4" s="108">
        <v>2265</v>
      </c>
      <c r="Y4" s="108">
        <v>2312</v>
      </c>
      <c r="Z4" s="108">
        <v>2433</v>
      </c>
      <c r="AB4" s="109" t="str">
        <f>TEXT(Z4,"###,###")</f>
        <v>2,433</v>
      </c>
      <c r="AD4" s="110">
        <f>Z4/Y4-1</f>
        <v>5.2335640138408301E-2</v>
      </c>
      <c r="AF4" s="110">
        <f>Z4/V4-1</f>
        <v>0.11707988980716255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1181</v>
      </c>
      <c r="W5" s="108">
        <v>1039</v>
      </c>
      <c r="X5" s="108">
        <v>1198</v>
      </c>
      <c r="Y5" s="108">
        <v>1226</v>
      </c>
      <c r="Z5" s="108">
        <v>1227</v>
      </c>
      <c r="AB5" s="109" t="str">
        <f>TEXT(Z5,"###,###")</f>
        <v>1,227</v>
      </c>
      <c r="AD5" s="110">
        <f t="shared" ref="AD5:AD9" si="0">Z5/Y5-1</f>
        <v>8.1566068515503964E-4</v>
      </c>
      <c r="AF5" s="110">
        <f t="shared" ref="AF5:AF9" si="1">Z5/V5-1</f>
        <v>3.8950042337002611E-2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999</v>
      </c>
      <c r="W6" s="108">
        <v>914</v>
      </c>
      <c r="X6" s="108">
        <v>1063</v>
      </c>
      <c r="Y6" s="108">
        <v>1083</v>
      </c>
      <c r="Z6" s="108">
        <v>1198</v>
      </c>
      <c r="AB6" s="109" t="str">
        <f>TEXT(Z6,"###,###")</f>
        <v>1,198</v>
      </c>
      <c r="AD6" s="110">
        <f t="shared" si="0"/>
        <v>0.1061865189289013</v>
      </c>
      <c r="AF6" s="110">
        <f t="shared" si="1"/>
        <v>0.19919919919919926</v>
      </c>
    </row>
    <row r="7" spans="1:32" ht="16.5" customHeight="1" thickBot="1" x14ac:dyDescent="0.3">
      <c r="A7" s="61" t="str">
        <f>"QUICK STATS for "&amp;Z2&amp;" *"</f>
        <v>QUICK STATS for 2021-22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1474</v>
      </c>
      <c r="W7" s="108">
        <v>1246</v>
      </c>
      <c r="X7" s="108">
        <v>1498</v>
      </c>
      <c r="Y7" s="108">
        <v>1519</v>
      </c>
      <c r="Z7" s="108">
        <v>1553</v>
      </c>
      <c r="AB7" s="109" t="str">
        <f>TEXT(Z7,"###,###")</f>
        <v>1,553</v>
      </c>
      <c r="AD7" s="110">
        <f t="shared" si="0"/>
        <v>2.2383146807109844E-2</v>
      </c>
      <c r="AF7" s="110">
        <f t="shared" si="1"/>
        <v>5.3595658073269936E-2</v>
      </c>
    </row>
    <row r="8" spans="1:32" ht="17.25" customHeight="1" x14ac:dyDescent="0.25">
      <c r="A8" s="62" t="s">
        <v>12</v>
      </c>
      <c r="B8" s="63"/>
      <c r="C8" s="29"/>
      <c r="D8" s="64" t="str">
        <f>AB4</f>
        <v>2,433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1,553</v>
      </c>
      <c r="P8" s="65"/>
      <c r="S8" s="107" t="s">
        <v>83</v>
      </c>
      <c r="T8" s="108"/>
      <c r="U8" s="108"/>
      <c r="V8" s="108">
        <v>35201.379999999997</v>
      </c>
      <c r="W8" s="108">
        <v>34171</v>
      </c>
      <c r="X8" s="108">
        <v>34753.78</v>
      </c>
      <c r="Y8" s="108">
        <v>35931</v>
      </c>
      <c r="Z8" s="108">
        <v>34230.36</v>
      </c>
      <c r="AB8" s="109" t="str">
        <f>TEXT(Z8,"$###,###")</f>
        <v>$34,230</v>
      </c>
      <c r="AD8" s="110">
        <f t="shared" si="0"/>
        <v>-4.7330717207981987E-2</v>
      </c>
      <c r="AF8" s="110">
        <f t="shared" si="1"/>
        <v>-2.7584714008371147E-2</v>
      </c>
    </row>
    <row r="9" spans="1:32" x14ac:dyDescent="0.25">
      <c r="A9" s="30" t="s">
        <v>14</v>
      </c>
      <c r="B9" s="69"/>
      <c r="C9" s="70"/>
      <c r="D9" s="71">
        <f>AD104</f>
        <v>55.774763666255659</v>
      </c>
      <c r="E9" s="72" t="s">
        <v>84</v>
      </c>
      <c r="F9" s="24"/>
      <c r="G9" s="73" t="s">
        <v>81</v>
      </c>
      <c r="H9" s="70"/>
      <c r="I9" s="69"/>
      <c r="J9" s="70"/>
      <c r="K9" s="69"/>
      <c r="L9" s="69"/>
      <c r="M9" s="74"/>
      <c r="N9" s="70"/>
      <c r="O9" s="71">
        <f>AD127</f>
        <v>51.641983258209912</v>
      </c>
      <c r="P9" s="72" t="s">
        <v>84</v>
      </c>
      <c r="S9" s="107" t="s">
        <v>7</v>
      </c>
      <c r="T9" s="108"/>
      <c r="U9" s="108"/>
      <c r="V9" s="108">
        <v>66455245</v>
      </c>
      <c r="W9" s="108">
        <v>52289574</v>
      </c>
      <c r="X9" s="108">
        <v>59210062</v>
      </c>
      <c r="Y9" s="108">
        <v>67765732</v>
      </c>
      <c r="Z9" s="108">
        <v>81941904</v>
      </c>
      <c r="AB9" s="109" t="str">
        <f>TEXT(Z9/1000000,"$#,###.0")&amp;" mil"</f>
        <v>$81.9 mil</v>
      </c>
      <c r="AD9" s="110">
        <f t="shared" si="0"/>
        <v>0.20919381495060074</v>
      </c>
      <c r="AF9" s="110">
        <f t="shared" si="1"/>
        <v>0.23303892717572561</v>
      </c>
    </row>
    <row r="10" spans="1:32" x14ac:dyDescent="0.25">
      <c r="A10" s="30" t="s">
        <v>17</v>
      </c>
      <c r="B10" s="69"/>
      <c r="C10" s="70"/>
      <c r="D10" s="71">
        <f>AD105</f>
        <v>20.879572544184136</v>
      </c>
      <c r="E10" s="72" t="s">
        <v>84</v>
      </c>
      <c r="F10" s="24"/>
      <c r="G10" s="73" t="s">
        <v>82</v>
      </c>
      <c r="H10" s="70"/>
      <c r="I10" s="69"/>
      <c r="J10" s="70"/>
      <c r="K10" s="69"/>
      <c r="L10" s="69"/>
      <c r="M10" s="74"/>
      <c r="N10" s="70"/>
      <c r="O10" s="71">
        <f>AD128</f>
        <v>48.036059240180293</v>
      </c>
      <c r="P10" s="72" t="s">
        <v>84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85</v>
      </c>
      <c r="H11" s="77"/>
      <c r="I11" s="78"/>
      <c r="J11" s="78"/>
      <c r="K11" s="78"/>
      <c r="L11" s="78"/>
      <c r="M11" s="69"/>
      <c r="N11" s="70"/>
      <c r="O11" s="71">
        <f>T130</f>
        <v>61.622665808113332</v>
      </c>
      <c r="P11" s="72" t="s">
        <v>84</v>
      </c>
      <c r="S11" s="107" t="s">
        <v>29</v>
      </c>
      <c r="T11" s="112"/>
      <c r="U11" s="112"/>
      <c r="V11" s="112">
        <v>1604</v>
      </c>
      <c r="W11" s="112">
        <v>1530</v>
      </c>
      <c r="X11" s="112">
        <v>1693</v>
      </c>
      <c r="Y11" s="112">
        <v>1717</v>
      </c>
      <c r="Z11" s="112">
        <v>1832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21.184803605924017</v>
      </c>
      <c r="P12" s="72" t="s">
        <v>84</v>
      </c>
      <c r="S12" s="107" t="s">
        <v>30</v>
      </c>
      <c r="T12" s="112"/>
      <c r="U12" s="112"/>
      <c r="V12" s="112">
        <v>575</v>
      </c>
      <c r="W12" s="112">
        <v>422</v>
      </c>
      <c r="X12" s="112">
        <v>573</v>
      </c>
      <c r="Y12" s="112">
        <v>595</v>
      </c>
      <c r="Z12" s="112">
        <v>599</v>
      </c>
    </row>
    <row r="13" spans="1:32" ht="15" customHeight="1" x14ac:dyDescent="0.25">
      <c r="A13" s="30" t="s">
        <v>19</v>
      </c>
      <c r="B13" s="70"/>
      <c r="C13" s="70"/>
      <c r="D13" s="71">
        <f>AD108</f>
        <v>15.166461159062885</v>
      </c>
      <c r="E13" s="72" t="s">
        <v>84</v>
      </c>
      <c r="F13" s="24"/>
      <c r="G13" s="142" t="s">
        <v>265</v>
      </c>
      <c r="H13" s="143"/>
      <c r="I13" s="143"/>
      <c r="J13" s="143"/>
      <c r="K13" s="143"/>
      <c r="L13" s="143"/>
      <c r="M13" s="79"/>
      <c r="N13" s="70"/>
      <c r="O13" s="71">
        <f>T132</f>
        <v>17.06374758531874</v>
      </c>
      <c r="P13" s="72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14.960953555281545</v>
      </c>
      <c r="E14" s="72" t="s">
        <v>84</v>
      </c>
      <c r="F14" s="24"/>
      <c r="G14" s="76" t="s">
        <v>94</v>
      </c>
      <c r="H14" s="69"/>
      <c r="I14" s="69"/>
      <c r="J14" s="69"/>
      <c r="K14" s="75"/>
      <c r="L14" s="70"/>
      <c r="M14" s="69"/>
      <c r="N14" s="70"/>
      <c r="O14" s="75" t="str">
        <f>AB118</f>
        <v>48.0</v>
      </c>
      <c r="P14" s="72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16.152897657213316</v>
      </c>
      <c r="E15" s="72" t="s">
        <v>84</v>
      </c>
      <c r="F15" s="24"/>
      <c r="G15" s="33" t="s">
        <v>259</v>
      </c>
      <c r="H15" s="70"/>
      <c r="I15" s="70"/>
      <c r="J15" s="70"/>
      <c r="K15" s="80"/>
      <c r="L15" s="70"/>
      <c r="M15" s="70"/>
      <c r="N15" s="70"/>
      <c r="O15" s="71">
        <f>AB38</f>
        <v>16.559691912708601</v>
      </c>
      <c r="P15" s="72" t="s">
        <v>84</v>
      </c>
      <c r="S15" s="115" t="s">
        <v>60</v>
      </c>
      <c r="T15" s="115"/>
      <c r="U15" s="116"/>
      <c r="V15" s="116">
        <v>322</v>
      </c>
      <c r="W15" s="116">
        <v>308</v>
      </c>
      <c r="X15" s="116">
        <v>336</v>
      </c>
      <c r="Y15" s="112">
        <v>379</v>
      </c>
      <c r="Z15" s="112">
        <v>353</v>
      </c>
      <c r="AB15" s="117">
        <f t="shared" ref="AB15:AB34" si="2">IF(Z15="np",0,Z15/$Z$34)</f>
        <v>0.14496919917864476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30.250719276613236</v>
      </c>
      <c r="E16" s="83" t="s">
        <v>84</v>
      </c>
      <c r="F16" s="24"/>
      <c r="G16" s="84" t="s">
        <v>260</v>
      </c>
      <c r="H16" s="35"/>
      <c r="I16" s="35"/>
      <c r="J16" s="35"/>
      <c r="K16" s="36"/>
      <c r="L16" s="35"/>
      <c r="M16" s="35"/>
      <c r="N16" s="35"/>
      <c r="O16" s="82">
        <f>AB37</f>
        <v>83.440308087291399</v>
      </c>
      <c r="P16" s="37" t="s">
        <v>84</v>
      </c>
      <c r="S16" s="115" t="s">
        <v>61</v>
      </c>
      <c r="T16" s="115"/>
      <c r="U16" s="116"/>
      <c r="V16" s="116">
        <v>38</v>
      </c>
      <c r="W16" s="116">
        <v>31</v>
      </c>
      <c r="X16" s="116">
        <v>56</v>
      </c>
      <c r="Y16" s="112">
        <v>47</v>
      </c>
      <c r="Z16" s="112">
        <v>49</v>
      </c>
      <c r="AB16" s="117">
        <f t="shared" si="2"/>
        <v>2.0123203285420943E-2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120</v>
      </c>
      <c r="W17" s="116">
        <v>99</v>
      </c>
      <c r="X17" s="116">
        <v>91</v>
      </c>
      <c r="Y17" s="112">
        <v>95</v>
      </c>
      <c r="Z17" s="112">
        <v>99</v>
      </c>
      <c r="AB17" s="117">
        <f t="shared" si="2"/>
        <v>4.0657084188911702E-2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268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63</v>
      </c>
      <c r="T18" s="115"/>
      <c r="U18" s="116"/>
      <c r="V18" s="116">
        <v>13</v>
      </c>
      <c r="W18" s="116">
        <v>10</v>
      </c>
      <c r="X18" s="116">
        <v>14</v>
      </c>
      <c r="Y18" s="112">
        <v>8</v>
      </c>
      <c r="Z18" s="112">
        <v>17</v>
      </c>
      <c r="AB18" s="117">
        <f t="shared" si="2"/>
        <v>6.9815195071868579E-3</v>
      </c>
    </row>
    <row r="19" spans="1:28" x14ac:dyDescent="0.25">
      <c r="A19" s="61" t="str">
        <f>$S$1&amp;" ("&amp;$V$2&amp;" to "&amp;$Z$2&amp;")"</f>
        <v>Mount Remarkable (2017-18 to 2021-22)</v>
      </c>
      <c r="B19" s="61"/>
      <c r="C19" s="61"/>
      <c r="D19" s="61"/>
      <c r="E19" s="61"/>
      <c r="F19" s="61"/>
      <c r="G19" s="61" t="str">
        <f>$S$1&amp;" ("&amp;$V$2&amp;" to "&amp;$Z$2&amp;")"</f>
        <v>Mount Remarkable (2017-18 to 2021-22)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64</v>
      </c>
      <c r="T19" s="115"/>
      <c r="U19" s="116"/>
      <c r="V19" s="116">
        <v>116</v>
      </c>
      <c r="W19" s="116">
        <v>102</v>
      </c>
      <c r="X19" s="116">
        <v>120</v>
      </c>
      <c r="Y19" s="112">
        <v>126</v>
      </c>
      <c r="Z19" s="112">
        <v>127</v>
      </c>
      <c r="AB19" s="117">
        <f t="shared" si="2"/>
        <v>5.2156057494866528E-2</v>
      </c>
    </row>
    <row r="20" spans="1:28" x14ac:dyDescent="0.25">
      <c r="S20" s="115" t="s">
        <v>65</v>
      </c>
      <c r="T20" s="115"/>
      <c r="U20" s="116"/>
      <c r="V20" s="116">
        <v>41</v>
      </c>
      <c r="W20" s="116">
        <v>48</v>
      </c>
      <c r="X20" s="116">
        <v>59</v>
      </c>
      <c r="Y20" s="112">
        <v>68</v>
      </c>
      <c r="Z20" s="112">
        <v>64</v>
      </c>
      <c r="AB20" s="117">
        <f t="shared" si="2"/>
        <v>2.6283367556468172E-2</v>
      </c>
    </row>
    <row r="21" spans="1:28" x14ac:dyDescent="0.25">
      <c r="S21" s="115" t="s">
        <v>66</v>
      </c>
      <c r="T21" s="115"/>
      <c r="U21" s="116"/>
      <c r="V21" s="116">
        <v>88</v>
      </c>
      <c r="W21" s="116">
        <v>86</v>
      </c>
      <c r="X21" s="116">
        <v>87</v>
      </c>
      <c r="Y21" s="112">
        <v>101</v>
      </c>
      <c r="Z21" s="112">
        <v>115</v>
      </c>
      <c r="AB21" s="117">
        <f t="shared" si="2"/>
        <v>4.7227926078028747E-2</v>
      </c>
    </row>
    <row r="22" spans="1:28" x14ac:dyDescent="0.25">
      <c r="S22" s="115" t="s">
        <v>67</v>
      </c>
      <c r="T22" s="115"/>
      <c r="U22" s="116"/>
      <c r="V22" s="116">
        <v>101</v>
      </c>
      <c r="W22" s="116">
        <v>107</v>
      </c>
      <c r="X22" s="116">
        <v>114</v>
      </c>
      <c r="Y22" s="112">
        <v>107</v>
      </c>
      <c r="Z22" s="112">
        <v>137</v>
      </c>
      <c r="AB22" s="117">
        <f t="shared" si="2"/>
        <v>5.6262833675564679E-2</v>
      </c>
    </row>
    <row r="23" spans="1:28" x14ac:dyDescent="0.25">
      <c r="S23" s="115" t="s">
        <v>68</v>
      </c>
      <c r="T23" s="115"/>
      <c r="U23" s="116"/>
      <c r="V23" s="116">
        <v>97</v>
      </c>
      <c r="W23" s="116">
        <v>79</v>
      </c>
      <c r="X23" s="116">
        <v>93</v>
      </c>
      <c r="Y23" s="112">
        <v>87</v>
      </c>
      <c r="Z23" s="112">
        <v>83</v>
      </c>
      <c r="AB23" s="117">
        <f t="shared" si="2"/>
        <v>3.4086242299794664E-2</v>
      </c>
    </row>
    <row r="24" spans="1:28" x14ac:dyDescent="0.25">
      <c r="S24" s="115" t="s">
        <v>69</v>
      </c>
      <c r="T24" s="115"/>
      <c r="U24" s="116"/>
      <c r="V24" s="116">
        <v>4</v>
      </c>
      <c r="W24" s="116">
        <v>3</v>
      </c>
      <c r="X24" s="116">
        <v>8</v>
      </c>
      <c r="Y24" s="112">
        <v>14</v>
      </c>
      <c r="Z24" s="112">
        <v>20</v>
      </c>
      <c r="AB24" s="117">
        <f t="shared" si="2"/>
        <v>8.2135523613963042E-3</v>
      </c>
    </row>
    <row r="25" spans="1:28" x14ac:dyDescent="0.25">
      <c r="S25" s="115" t="s">
        <v>70</v>
      </c>
      <c r="T25" s="115"/>
      <c r="U25" s="116"/>
      <c r="V25" s="116">
        <v>39</v>
      </c>
      <c r="W25" s="116">
        <v>32</v>
      </c>
      <c r="X25" s="116">
        <v>45</v>
      </c>
      <c r="Y25" s="112">
        <v>45</v>
      </c>
      <c r="Z25" s="112">
        <v>34</v>
      </c>
      <c r="AB25" s="117">
        <f t="shared" si="2"/>
        <v>1.3963039014373716E-2</v>
      </c>
    </row>
    <row r="26" spans="1:28" x14ac:dyDescent="0.25">
      <c r="S26" s="115" t="s">
        <v>71</v>
      </c>
      <c r="T26" s="115"/>
      <c r="U26" s="116"/>
      <c r="V26" s="116">
        <v>21</v>
      </c>
      <c r="W26" s="116">
        <v>21</v>
      </c>
      <c r="X26" s="116">
        <v>22</v>
      </c>
      <c r="Y26" s="112">
        <v>29</v>
      </c>
      <c r="Z26" s="112">
        <v>42</v>
      </c>
      <c r="AB26" s="117">
        <f t="shared" si="2"/>
        <v>1.724845995893224E-2</v>
      </c>
    </row>
    <row r="27" spans="1:28" x14ac:dyDescent="0.25">
      <c r="S27" s="115" t="s">
        <v>72</v>
      </c>
      <c r="T27" s="115"/>
      <c r="U27" s="116"/>
      <c r="V27" s="116">
        <v>41</v>
      </c>
      <c r="W27" s="116">
        <v>43</v>
      </c>
      <c r="X27" s="116">
        <v>64</v>
      </c>
      <c r="Y27" s="112">
        <v>63</v>
      </c>
      <c r="Z27" s="112">
        <v>56</v>
      </c>
      <c r="AB27" s="117">
        <f t="shared" si="2"/>
        <v>2.299794661190965E-2</v>
      </c>
    </row>
    <row r="28" spans="1:28" x14ac:dyDescent="0.25">
      <c r="S28" s="115" t="s">
        <v>73</v>
      </c>
      <c r="T28" s="115"/>
      <c r="U28" s="116"/>
      <c r="V28" s="116">
        <v>94</v>
      </c>
      <c r="W28" s="116">
        <v>118</v>
      </c>
      <c r="X28" s="116">
        <v>114</v>
      </c>
      <c r="Y28" s="112">
        <v>103</v>
      </c>
      <c r="Z28" s="112">
        <v>110</v>
      </c>
      <c r="AB28" s="117">
        <f t="shared" si="2"/>
        <v>4.5174537987679675E-2</v>
      </c>
    </row>
    <row r="29" spans="1:28" x14ac:dyDescent="0.25">
      <c r="S29" s="115" t="s">
        <v>74</v>
      </c>
      <c r="T29" s="115"/>
      <c r="U29" s="116"/>
      <c r="V29" s="116">
        <v>105</v>
      </c>
      <c r="W29" s="116">
        <v>147</v>
      </c>
      <c r="X29" s="116">
        <v>131</v>
      </c>
      <c r="Y29" s="112">
        <v>124</v>
      </c>
      <c r="Z29" s="112">
        <v>165</v>
      </c>
      <c r="AB29" s="117">
        <f t="shared" si="2"/>
        <v>6.7761806981519512E-2</v>
      </c>
    </row>
    <row r="30" spans="1:28" x14ac:dyDescent="0.25">
      <c r="S30" s="115" t="s">
        <v>75</v>
      </c>
      <c r="T30" s="115"/>
      <c r="U30" s="116"/>
      <c r="V30" s="116">
        <v>195</v>
      </c>
      <c r="W30" s="116">
        <v>155</v>
      </c>
      <c r="X30" s="116">
        <v>180</v>
      </c>
      <c r="Y30" s="112">
        <v>191</v>
      </c>
      <c r="Z30" s="112">
        <v>199</v>
      </c>
      <c r="AB30" s="117">
        <f t="shared" si="2"/>
        <v>8.1724845995893219E-2</v>
      </c>
    </row>
    <row r="31" spans="1:28" x14ac:dyDescent="0.25">
      <c r="S31" s="115" t="s">
        <v>76</v>
      </c>
      <c r="T31" s="115"/>
      <c r="U31" s="116"/>
      <c r="V31" s="116">
        <v>211</v>
      </c>
      <c r="W31" s="116">
        <v>185</v>
      </c>
      <c r="X31" s="116">
        <v>240</v>
      </c>
      <c r="Y31" s="112">
        <v>248</v>
      </c>
      <c r="Z31" s="112">
        <v>288</v>
      </c>
      <c r="AB31" s="117">
        <f t="shared" si="2"/>
        <v>0.11827515400410678</v>
      </c>
    </row>
    <row r="32" spans="1:28" ht="15.75" customHeight="1" x14ac:dyDescent="0.25">
      <c r="A32" s="61" t="str">
        <f>"Distribution of jobs per industry "&amp;"("&amp;Z2&amp;") *"</f>
        <v>Distribution of jobs per industry (2021-22)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77</v>
      </c>
      <c r="T32" s="115"/>
      <c r="U32" s="116"/>
      <c r="V32" s="116">
        <v>13</v>
      </c>
      <c r="W32" s="116">
        <v>14</v>
      </c>
      <c r="X32" s="116">
        <v>20</v>
      </c>
      <c r="Y32" s="112">
        <v>23</v>
      </c>
      <c r="Z32" s="112">
        <v>19</v>
      </c>
      <c r="AB32" s="117">
        <f t="shared" si="2"/>
        <v>7.8028747433264885E-3</v>
      </c>
    </row>
    <row r="33" spans="19:32" x14ac:dyDescent="0.25">
      <c r="S33" s="115" t="s">
        <v>78</v>
      </c>
      <c r="T33" s="115"/>
      <c r="U33" s="116"/>
      <c r="V33" s="116">
        <v>85</v>
      </c>
      <c r="W33" s="116">
        <v>80</v>
      </c>
      <c r="X33" s="116">
        <v>98</v>
      </c>
      <c r="Y33" s="112">
        <v>86</v>
      </c>
      <c r="Z33" s="112">
        <v>96</v>
      </c>
      <c r="AB33" s="117">
        <f t="shared" si="2"/>
        <v>3.9425051334702262E-2</v>
      </c>
    </row>
    <row r="34" spans="19:32" x14ac:dyDescent="0.25">
      <c r="S34" s="118" t="s">
        <v>53</v>
      </c>
      <c r="T34" s="118"/>
      <c r="U34" s="119"/>
      <c r="V34" s="119">
        <v>2176</v>
      </c>
      <c r="W34" s="119">
        <v>1950</v>
      </c>
      <c r="X34" s="119">
        <v>2263</v>
      </c>
      <c r="Y34" s="120">
        <v>2312</v>
      </c>
      <c r="Z34" s="120">
        <v>2435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1276</v>
      </c>
      <c r="W37" s="112">
        <v>1038</v>
      </c>
      <c r="X37" s="112">
        <v>1279</v>
      </c>
      <c r="Y37" s="112">
        <v>1283</v>
      </c>
      <c r="Z37" s="112">
        <v>1300</v>
      </c>
      <c r="AB37" s="132">
        <f>Z37/Z40*100</f>
        <v>83.440308087291399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198</v>
      </c>
      <c r="W38" s="112">
        <v>205</v>
      </c>
      <c r="X38" s="112">
        <v>218</v>
      </c>
      <c r="Y38" s="112">
        <v>244</v>
      </c>
      <c r="Z38" s="112">
        <v>258</v>
      </c>
      <c r="AB38" s="132">
        <f>Z38/Z40*100</f>
        <v>16.559691912708601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1474</v>
      </c>
      <c r="W40" s="112">
        <v>1243</v>
      </c>
      <c r="X40" s="112">
        <v>1497</v>
      </c>
      <c r="Y40" s="112">
        <v>1527</v>
      </c>
      <c r="Z40" s="112">
        <v>1558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7</v>
      </c>
      <c r="W44" s="112">
        <v>0</v>
      </c>
      <c r="X44" s="112">
        <v>4</v>
      </c>
      <c r="Y44" s="112">
        <v>2</v>
      </c>
      <c r="Z44" s="112">
        <v>3</v>
      </c>
    </row>
    <row r="45" spans="19:32" x14ac:dyDescent="0.25">
      <c r="S45" s="115" t="s">
        <v>37</v>
      </c>
      <c r="T45" s="115"/>
      <c r="U45" s="112"/>
      <c r="V45" s="112">
        <v>27</v>
      </c>
      <c r="W45" s="112">
        <v>20</v>
      </c>
      <c r="X45" s="112">
        <v>32</v>
      </c>
      <c r="Y45" s="112">
        <v>30</v>
      </c>
      <c r="Z45" s="112">
        <v>27</v>
      </c>
    </row>
    <row r="46" spans="19:32" x14ac:dyDescent="0.25">
      <c r="S46" s="115" t="s">
        <v>38</v>
      </c>
      <c r="T46" s="115"/>
      <c r="U46" s="112"/>
      <c r="V46" s="112">
        <v>60</v>
      </c>
      <c r="W46" s="112">
        <v>60</v>
      </c>
      <c r="X46" s="112">
        <v>37</v>
      </c>
      <c r="Y46" s="112">
        <v>51</v>
      </c>
      <c r="Z46" s="112">
        <v>51</v>
      </c>
    </row>
    <row r="47" spans="19:32" x14ac:dyDescent="0.25">
      <c r="S47" s="115" t="s">
        <v>39</v>
      </c>
      <c r="T47" s="115"/>
      <c r="U47" s="112"/>
      <c r="V47" s="112">
        <v>104</v>
      </c>
      <c r="W47" s="112">
        <v>113</v>
      </c>
      <c r="X47" s="112">
        <v>71</v>
      </c>
      <c r="Y47" s="112">
        <v>100</v>
      </c>
      <c r="Z47" s="112">
        <v>90</v>
      </c>
    </row>
    <row r="48" spans="19:32" x14ac:dyDescent="0.25">
      <c r="S48" s="115" t="s">
        <v>40</v>
      </c>
      <c r="T48" s="115"/>
      <c r="U48" s="112"/>
      <c r="V48" s="112">
        <v>100</v>
      </c>
      <c r="W48" s="112">
        <v>78</v>
      </c>
      <c r="X48" s="112">
        <v>100</v>
      </c>
      <c r="Y48" s="112">
        <v>91</v>
      </c>
      <c r="Z48" s="112">
        <v>106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72</v>
      </c>
      <c r="W49" s="112">
        <v>65</v>
      </c>
      <c r="X49" s="112">
        <v>87</v>
      </c>
      <c r="Y49" s="112">
        <v>91</v>
      </c>
      <c r="Z49" s="112">
        <v>95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Mount Remarkable (2021-22)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55</v>
      </c>
      <c r="W50" s="112">
        <v>57</v>
      </c>
      <c r="X50" s="112">
        <v>76</v>
      </c>
      <c r="Y50" s="112">
        <v>72</v>
      </c>
      <c r="Z50" s="112">
        <v>96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99</v>
      </c>
      <c r="W51" s="112">
        <v>83</v>
      </c>
      <c r="X51" s="112">
        <v>81</v>
      </c>
      <c r="Y51" s="112">
        <v>68</v>
      </c>
      <c r="Z51" s="112">
        <v>55</v>
      </c>
    </row>
    <row r="52" spans="1:26" ht="15" customHeight="1" x14ac:dyDescent="0.25">
      <c r="S52" s="115" t="s">
        <v>44</v>
      </c>
      <c r="T52" s="115"/>
      <c r="U52" s="112"/>
      <c r="V52" s="112">
        <v>110</v>
      </c>
      <c r="W52" s="112">
        <v>88</v>
      </c>
      <c r="X52" s="112">
        <v>108</v>
      </c>
      <c r="Y52" s="112">
        <v>103</v>
      </c>
      <c r="Z52" s="112">
        <v>114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117</v>
      </c>
      <c r="W53" s="112">
        <v>114</v>
      </c>
      <c r="X53" s="112">
        <v>140</v>
      </c>
      <c r="Y53" s="112">
        <v>126</v>
      </c>
      <c r="Z53" s="112">
        <v>104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165</v>
      </c>
      <c r="W54" s="112">
        <v>134</v>
      </c>
      <c r="X54" s="112">
        <v>166</v>
      </c>
      <c r="Y54" s="112">
        <v>159</v>
      </c>
      <c r="Z54" s="112">
        <v>134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151</v>
      </c>
      <c r="W55" s="112">
        <v>131</v>
      </c>
      <c r="X55" s="112">
        <v>176</v>
      </c>
      <c r="Y55" s="112">
        <v>189</v>
      </c>
      <c r="Z55" s="112">
        <v>182</v>
      </c>
    </row>
    <row r="56" spans="1:26" ht="15" customHeight="1" x14ac:dyDescent="0.25">
      <c r="S56" s="115" t="s">
        <v>48</v>
      </c>
      <c r="T56" s="115"/>
      <c r="U56" s="112"/>
      <c r="V56" s="112">
        <v>47</v>
      </c>
      <c r="W56" s="112">
        <v>48</v>
      </c>
      <c r="X56" s="112">
        <v>60</v>
      </c>
      <c r="Y56" s="112">
        <v>71</v>
      </c>
      <c r="Z56" s="112">
        <v>106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43</v>
      </c>
      <c r="W57" s="112">
        <v>32</v>
      </c>
      <c r="X57" s="112">
        <v>40</v>
      </c>
      <c r="Y57" s="112">
        <v>40</v>
      </c>
      <c r="Z57" s="112">
        <v>35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11</v>
      </c>
      <c r="W58" s="112">
        <v>4</v>
      </c>
      <c r="X58" s="112">
        <v>15</v>
      </c>
      <c r="Y58" s="112">
        <v>20</v>
      </c>
      <c r="Z58" s="112">
        <v>25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14</v>
      </c>
      <c r="W59" s="112">
        <v>5</v>
      </c>
      <c r="X59" s="112">
        <v>9</v>
      </c>
      <c r="Y59" s="112">
        <v>4</v>
      </c>
      <c r="Z59" s="112">
        <v>6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9</v>
      </c>
      <c r="W60" s="112">
        <v>3</v>
      </c>
      <c r="X60" s="112">
        <v>10</v>
      </c>
      <c r="Y60" s="112">
        <v>9</v>
      </c>
      <c r="Z60" s="112">
        <v>11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1180</v>
      </c>
      <c r="W61" s="112">
        <v>1039</v>
      </c>
      <c r="X61" s="112">
        <v>1203</v>
      </c>
      <c r="Y61" s="112">
        <v>1226</v>
      </c>
      <c r="Z61" s="112">
        <v>1231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4</v>
      </c>
      <c r="X63" s="112">
        <v>5</v>
      </c>
      <c r="Y63" s="112">
        <v>7</v>
      </c>
      <c r="Z63" s="112">
        <v>6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18</v>
      </c>
      <c r="W64" s="112">
        <v>11</v>
      </c>
      <c r="X64" s="112">
        <v>22</v>
      </c>
      <c r="Y64" s="112">
        <v>22</v>
      </c>
      <c r="Z64" s="112">
        <v>38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Mount Remarkable (2021-22)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55</v>
      </c>
      <c r="W65" s="112">
        <v>50</v>
      </c>
      <c r="X65" s="112">
        <v>37</v>
      </c>
      <c r="Y65" s="112">
        <v>41</v>
      </c>
      <c r="Z65" s="112">
        <v>61</v>
      </c>
    </row>
    <row r="66" spans="1:26" x14ac:dyDescent="0.25">
      <c r="S66" s="115" t="s">
        <v>39</v>
      </c>
      <c r="T66" s="115"/>
      <c r="U66" s="112"/>
      <c r="V66" s="112">
        <v>77</v>
      </c>
      <c r="W66" s="112">
        <v>95</v>
      </c>
      <c r="X66" s="112">
        <v>87</v>
      </c>
      <c r="Y66" s="112">
        <v>75</v>
      </c>
      <c r="Z66" s="112">
        <v>96</v>
      </c>
    </row>
    <row r="67" spans="1:26" x14ac:dyDescent="0.25">
      <c r="S67" s="115" t="s">
        <v>40</v>
      </c>
      <c r="T67" s="115"/>
      <c r="U67" s="112"/>
      <c r="V67" s="112">
        <v>45</v>
      </c>
      <c r="W67" s="112">
        <v>65</v>
      </c>
      <c r="X67" s="112">
        <v>84</v>
      </c>
      <c r="Y67" s="112">
        <v>64</v>
      </c>
      <c r="Z67" s="112">
        <v>95</v>
      </c>
    </row>
    <row r="68" spans="1:26" x14ac:dyDescent="0.25">
      <c r="S68" s="115" t="s">
        <v>41</v>
      </c>
      <c r="T68" s="115"/>
      <c r="U68" s="112"/>
      <c r="V68" s="112">
        <v>69</v>
      </c>
      <c r="W68" s="112">
        <v>62</v>
      </c>
      <c r="X68" s="112">
        <v>67</v>
      </c>
      <c r="Y68" s="112">
        <v>69</v>
      </c>
      <c r="Z68" s="112">
        <v>72</v>
      </c>
    </row>
    <row r="69" spans="1:26" x14ac:dyDescent="0.25">
      <c r="S69" s="115" t="s">
        <v>42</v>
      </c>
      <c r="T69" s="115"/>
      <c r="U69" s="112"/>
      <c r="V69" s="112">
        <v>75</v>
      </c>
      <c r="W69" s="112">
        <v>68</v>
      </c>
      <c r="X69" s="112">
        <v>89</v>
      </c>
      <c r="Y69" s="112">
        <v>93</v>
      </c>
      <c r="Z69" s="112">
        <v>81</v>
      </c>
    </row>
    <row r="70" spans="1:26" x14ac:dyDescent="0.25">
      <c r="S70" s="115" t="s">
        <v>43</v>
      </c>
      <c r="T70" s="115"/>
      <c r="U70" s="112"/>
      <c r="V70" s="112">
        <v>43</v>
      </c>
      <c r="W70" s="112">
        <v>54</v>
      </c>
      <c r="X70" s="112">
        <v>76</v>
      </c>
      <c r="Y70" s="112">
        <v>89</v>
      </c>
      <c r="Z70" s="112">
        <v>92</v>
      </c>
    </row>
    <row r="71" spans="1:26" x14ac:dyDescent="0.25">
      <c r="S71" s="115" t="s">
        <v>44</v>
      </c>
      <c r="T71" s="115"/>
      <c r="U71" s="112"/>
      <c r="V71" s="112">
        <v>107</v>
      </c>
      <c r="W71" s="112">
        <v>91</v>
      </c>
      <c r="X71" s="112">
        <v>88</v>
      </c>
      <c r="Y71" s="112">
        <v>87</v>
      </c>
      <c r="Z71" s="112">
        <v>89</v>
      </c>
    </row>
    <row r="72" spans="1:26" x14ac:dyDescent="0.25">
      <c r="S72" s="115" t="s">
        <v>45</v>
      </c>
      <c r="T72" s="115"/>
      <c r="U72" s="112"/>
      <c r="V72" s="112">
        <v>136</v>
      </c>
      <c r="W72" s="112">
        <v>118</v>
      </c>
      <c r="X72" s="112">
        <v>144</v>
      </c>
      <c r="Y72" s="112">
        <v>118</v>
      </c>
      <c r="Z72" s="112">
        <v>132</v>
      </c>
    </row>
    <row r="73" spans="1:26" x14ac:dyDescent="0.25">
      <c r="S73" s="115" t="s">
        <v>46</v>
      </c>
      <c r="T73" s="115"/>
      <c r="U73" s="112"/>
      <c r="V73" s="112">
        <v>159</v>
      </c>
      <c r="W73" s="112">
        <v>143</v>
      </c>
      <c r="X73" s="112">
        <v>162</v>
      </c>
      <c r="Y73" s="112">
        <v>174</v>
      </c>
      <c r="Z73" s="112">
        <v>143</v>
      </c>
    </row>
    <row r="74" spans="1:26" x14ac:dyDescent="0.25">
      <c r="S74" s="115" t="s">
        <v>47</v>
      </c>
      <c r="T74" s="115"/>
      <c r="U74" s="112"/>
      <c r="V74" s="112">
        <v>102</v>
      </c>
      <c r="W74" s="112">
        <v>76</v>
      </c>
      <c r="X74" s="112">
        <v>109</v>
      </c>
      <c r="Y74" s="112">
        <v>128</v>
      </c>
      <c r="Z74" s="112">
        <v>170</v>
      </c>
    </row>
    <row r="75" spans="1:26" x14ac:dyDescent="0.25">
      <c r="S75" s="115" t="s">
        <v>48</v>
      </c>
      <c r="T75" s="115"/>
      <c r="U75" s="112"/>
      <c r="V75" s="112">
        <v>61</v>
      </c>
      <c r="W75" s="112">
        <v>43</v>
      </c>
      <c r="X75" s="112">
        <v>56</v>
      </c>
      <c r="Y75" s="112">
        <v>70</v>
      </c>
      <c r="Z75" s="112">
        <v>75</v>
      </c>
    </row>
    <row r="76" spans="1:26" x14ac:dyDescent="0.25">
      <c r="S76" s="115" t="s">
        <v>49</v>
      </c>
      <c r="T76" s="115"/>
      <c r="U76" s="112"/>
      <c r="V76" s="112">
        <v>20</v>
      </c>
      <c r="W76" s="112">
        <v>14</v>
      </c>
      <c r="X76" s="112">
        <v>21</v>
      </c>
      <c r="Y76" s="112">
        <v>23</v>
      </c>
      <c r="Z76" s="112">
        <v>31</v>
      </c>
    </row>
    <row r="77" spans="1:26" x14ac:dyDescent="0.25">
      <c r="S77" s="115" t="s">
        <v>50</v>
      </c>
      <c r="T77" s="115"/>
      <c r="U77" s="112"/>
      <c r="V77" s="112">
        <v>14</v>
      </c>
      <c r="W77" s="112">
        <v>8</v>
      </c>
      <c r="X77" s="112">
        <v>12</v>
      </c>
      <c r="Y77" s="112">
        <v>12</v>
      </c>
      <c r="Z77" s="112">
        <v>14</v>
      </c>
    </row>
    <row r="78" spans="1:26" x14ac:dyDescent="0.25">
      <c r="S78" s="115" t="s">
        <v>51</v>
      </c>
      <c r="T78" s="115"/>
      <c r="U78" s="112"/>
      <c r="V78" s="112">
        <v>8</v>
      </c>
      <c r="W78" s="112">
        <v>0</v>
      </c>
      <c r="X78" s="112">
        <v>4</v>
      </c>
      <c r="Y78" s="112">
        <v>5</v>
      </c>
      <c r="Z78" s="112">
        <v>4</v>
      </c>
    </row>
    <row r="79" spans="1:26" x14ac:dyDescent="0.25">
      <c r="S79" s="115" t="s">
        <v>52</v>
      </c>
      <c r="T79" s="115"/>
      <c r="U79" s="112"/>
      <c r="V79" s="112">
        <v>4</v>
      </c>
      <c r="W79" s="112">
        <v>6</v>
      </c>
      <c r="X79" s="112">
        <v>8</v>
      </c>
      <c r="Y79" s="112">
        <v>6</v>
      </c>
      <c r="Z79" s="112">
        <v>8</v>
      </c>
    </row>
    <row r="80" spans="1:26" x14ac:dyDescent="0.25">
      <c r="S80" s="118" t="s">
        <v>53</v>
      </c>
      <c r="T80" s="118"/>
      <c r="U80" s="112"/>
      <c r="V80" s="112">
        <v>998</v>
      </c>
      <c r="W80" s="112">
        <v>914</v>
      </c>
      <c r="X80" s="112">
        <v>1060</v>
      </c>
      <c r="Y80" s="112">
        <v>1083</v>
      </c>
      <c r="Z80" s="112">
        <v>1200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Mount Remarkable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42</v>
      </c>
      <c r="W83" s="112">
        <v>49</v>
      </c>
      <c r="X83" s="112">
        <v>44</v>
      </c>
      <c r="Y83" s="112">
        <v>43</v>
      </c>
      <c r="Z83" s="112">
        <v>50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190</v>
      </c>
      <c r="G84" s="140"/>
      <c r="H84" s="48"/>
      <c r="I84" s="48"/>
      <c r="J84" s="48"/>
      <c r="K84" s="48"/>
      <c r="L84" s="140" t="s">
        <v>0</v>
      </c>
      <c r="M84" s="140"/>
      <c r="N84" s="140" t="s">
        <v>190</v>
      </c>
      <c r="O84" s="140"/>
      <c r="S84" s="115" t="s">
        <v>57</v>
      </c>
      <c r="T84" s="115"/>
      <c r="U84" s="112"/>
      <c r="V84" s="112">
        <v>40</v>
      </c>
      <c r="W84" s="112">
        <v>38</v>
      </c>
      <c r="X84" s="112">
        <v>42</v>
      </c>
      <c r="Y84" s="112">
        <v>45</v>
      </c>
      <c r="Z84" s="112">
        <v>51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2017-18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2017-18</v>
      </c>
      <c r="O85" s="140"/>
      <c r="S85" s="115" t="s">
        <v>185</v>
      </c>
      <c r="T85" s="115"/>
      <c r="U85" s="112"/>
      <c r="V85" s="112">
        <v>133</v>
      </c>
      <c r="W85" s="112">
        <v>121</v>
      </c>
      <c r="X85" s="112">
        <v>151</v>
      </c>
      <c r="Y85" s="112">
        <v>135</v>
      </c>
      <c r="Z85" s="112">
        <v>139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2,433</v>
      </c>
      <c r="D86" s="94">
        <f t="shared" ref="D86:D91" si="4">AD4</f>
        <v>5.2335640138408301E-2</v>
      </c>
      <c r="E86" s="95">
        <f t="shared" ref="E86:E91" si="5">AD4</f>
        <v>5.2335640138408301E-2</v>
      </c>
      <c r="F86" s="94">
        <f t="shared" ref="F86:F91" si="6">AF4</f>
        <v>0.11707988980716255</v>
      </c>
      <c r="G86" s="95">
        <f t="shared" ref="G86:G91" si="7">AF4</f>
        <v>0.11707988980716255</v>
      </c>
      <c r="H86" s="97"/>
      <c r="I86" s="97"/>
      <c r="J86" s="139" t="str">
        <f>'State data for spotlight'!J4</f>
        <v>1,514,413</v>
      </c>
      <c r="K86" s="139"/>
      <c r="L86" s="94">
        <f>'State data for spotlight'!L4</f>
        <v>9.9608707048718825E-2</v>
      </c>
      <c r="M86" s="95">
        <f>'State data for spotlight'!L4</f>
        <v>9.9608707048718825E-2</v>
      </c>
      <c r="N86" s="94">
        <f>'State data for spotlight'!N4</f>
        <v>0.18326365128713196</v>
      </c>
      <c r="O86" s="95">
        <f>'State data for spotlight'!N4</f>
        <v>0.18326365128713196</v>
      </c>
      <c r="S86" s="115" t="s">
        <v>186</v>
      </c>
      <c r="T86" s="115"/>
      <c r="U86" s="112"/>
      <c r="V86" s="112">
        <v>29</v>
      </c>
      <c r="W86" s="112">
        <v>26</v>
      </c>
      <c r="X86" s="112">
        <v>24</v>
      </c>
      <c r="Y86" s="112">
        <v>33</v>
      </c>
      <c r="Z86" s="112">
        <v>24</v>
      </c>
    </row>
    <row r="87" spans="1:30" ht="15" customHeight="1" x14ac:dyDescent="0.25">
      <c r="A87" s="96" t="s">
        <v>4</v>
      </c>
      <c r="B87" s="49"/>
      <c r="C87" s="97" t="str">
        <f t="shared" si="3"/>
        <v>1,227</v>
      </c>
      <c r="D87" s="94">
        <f t="shared" si="4"/>
        <v>8.1566068515503964E-4</v>
      </c>
      <c r="E87" s="95">
        <f t="shared" si="5"/>
        <v>8.1566068515503964E-4</v>
      </c>
      <c r="F87" s="94">
        <f t="shared" si="6"/>
        <v>3.8950042337002611E-2</v>
      </c>
      <c r="G87" s="95">
        <f t="shared" si="7"/>
        <v>3.8950042337002611E-2</v>
      </c>
      <c r="H87" s="97"/>
      <c r="I87" s="97"/>
      <c r="J87" s="139" t="str">
        <f>'State data for spotlight'!J5</f>
        <v>761,173</v>
      </c>
      <c r="K87" s="139"/>
      <c r="L87" s="94">
        <f>'State data for spotlight'!L5</f>
        <v>8.820771036521724E-2</v>
      </c>
      <c r="M87" s="95">
        <f>'State data for spotlight'!L5</f>
        <v>8.820771036521724E-2</v>
      </c>
      <c r="N87" s="94">
        <f>'State data for spotlight'!N5</f>
        <v>0.15461673464868042</v>
      </c>
      <c r="O87" s="95">
        <f>'State data for spotlight'!N5</f>
        <v>0.15461673464868042</v>
      </c>
      <c r="S87" s="115" t="s">
        <v>187</v>
      </c>
      <c r="T87" s="115"/>
      <c r="U87" s="112"/>
      <c r="V87" s="112">
        <v>14</v>
      </c>
      <c r="W87" s="112">
        <v>14</v>
      </c>
      <c r="X87" s="112">
        <v>12</v>
      </c>
      <c r="Y87" s="112">
        <v>18</v>
      </c>
      <c r="Z87" s="112">
        <v>17</v>
      </c>
    </row>
    <row r="88" spans="1:30" ht="15" customHeight="1" x14ac:dyDescent="0.25">
      <c r="A88" s="96" t="s">
        <v>5</v>
      </c>
      <c r="B88" s="49"/>
      <c r="C88" s="97" t="str">
        <f t="shared" si="3"/>
        <v>1,198</v>
      </c>
      <c r="D88" s="94">
        <f t="shared" si="4"/>
        <v>0.1061865189289013</v>
      </c>
      <c r="E88" s="95">
        <f t="shared" si="5"/>
        <v>0.1061865189289013</v>
      </c>
      <c r="F88" s="94">
        <f t="shared" si="6"/>
        <v>0.19919919919919926</v>
      </c>
      <c r="G88" s="95">
        <f t="shared" si="7"/>
        <v>0.19919919919919926</v>
      </c>
      <c r="H88" s="97"/>
      <c r="I88" s="97"/>
      <c r="J88" s="139" t="str">
        <f>'State data for spotlight'!J6</f>
        <v>752,279</v>
      </c>
      <c r="K88" s="139"/>
      <c r="L88" s="94">
        <f>'State data for spotlight'!L6</f>
        <v>0.11150035312508311</v>
      </c>
      <c r="M88" s="95">
        <f>'State data for spotlight'!L6</f>
        <v>0.11150035312508311</v>
      </c>
      <c r="N88" s="94">
        <f>'State data for spotlight'!N6</f>
        <v>0.212174288554841</v>
      </c>
      <c r="O88" s="95">
        <f>'State data for spotlight'!N6</f>
        <v>0.212174288554841</v>
      </c>
      <c r="S88" s="115" t="s">
        <v>188</v>
      </c>
      <c r="T88" s="115"/>
      <c r="U88" s="112"/>
      <c r="V88" s="112">
        <v>16</v>
      </c>
      <c r="W88" s="112">
        <v>11</v>
      </c>
      <c r="X88" s="112">
        <v>11</v>
      </c>
      <c r="Y88" s="112">
        <v>10</v>
      </c>
      <c r="Z88" s="112">
        <v>13</v>
      </c>
    </row>
    <row r="89" spans="1:30" ht="15" customHeight="1" x14ac:dyDescent="0.25">
      <c r="A89" s="49" t="s">
        <v>6</v>
      </c>
      <c r="B89" s="49"/>
      <c r="C89" s="97" t="str">
        <f t="shared" si="3"/>
        <v>1,553</v>
      </c>
      <c r="D89" s="94">
        <f t="shared" si="4"/>
        <v>2.2383146807109844E-2</v>
      </c>
      <c r="E89" s="95">
        <f t="shared" si="5"/>
        <v>2.2383146807109844E-2</v>
      </c>
      <c r="F89" s="94">
        <f t="shared" si="6"/>
        <v>5.3595658073269936E-2</v>
      </c>
      <c r="G89" s="95">
        <f t="shared" si="7"/>
        <v>5.3595658073269936E-2</v>
      </c>
      <c r="H89" s="97"/>
      <c r="I89" s="97"/>
      <c r="J89" s="139" t="str">
        <f>'State data for spotlight'!J7</f>
        <v>1,001,542</v>
      </c>
      <c r="K89" s="139"/>
      <c r="L89" s="94">
        <f>'State data for spotlight'!L7</f>
        <v>4.4621130813623067E-2</v>
      </c>
      <c r="M89" s="95">
        <f>'State data for spotlight'!L7</f>
        <v>4.4621130813623067E-2</v>
      </c>
      <c r="N89" s="94">
        <f>'State data for spotlight'!N7</f>
        <v>9.6689701842120446E-2</v>
      </c>
      <c r="O89" s="95">
        <f>'State data for spotlight'!N7</f>
        <v>9.6689701842120446E-2</v>
      </c>
      <c r="S89" s="115" t="s">
        <v>189</v>
      </c>
      <c r="T89" s="115"/>
      <c r="U89" s="112"/>
      <c r="V89" s="112">
        <v>83</v>
      </c>
      <c r="W89" s="112">
        <v>79</v>
      </c>
      <c r="X89" s="112">
        <v>105</v>
      </c>
      <c r="Y89" s="112">
        <v>92</v>
      </c>
      <c r="Z89" s="112">
        <v>95</v>
      </c>
    </row>
    <row r="90" spans="1:30" ht="15" customHeight="1" x14ac:dyDescent="0.25">
      <c r="A90" s="49" t="s">
        <v>96</v>
      </c>
      <c r="B90" s="49"/>
      <c r="C90" s="97" t="str">
        <f t="shared" si="3"/>
        <v>$34,230</v>
      </c>
      <c r="D90" s="94">
        <f t="shared" si="4"/>
        <v>-4.7330717207981987E-2</v>
      </c>
      <c r="E90" s="95">
        <f t="shared" si="5"/>
        <v>-4.7330717207981987E-2</v>
      </c>
      <c r="F90" s="94">
        <f t="shared" si="6"/>
        <v>-2.7584714008371147E-2</v>
      </c>
      <c r="G90" s="95">
        <f t="shared" si="7"/>
        <v>-2.7584714008371147E-2</v>
      </c>
      <c r="H90" s="97"/>
      <c r="I90" s="97"/>
      <c r="J90" s="97"/>
      <c r="K90" s="97" t="str">
        <f>'State data for spotlight'!J8</f>
        <v>$45,481</v>
      </c>
      <c r="L90" s="94">
        <f>'State data for spotlight'!L8</f>
        <v>-7.6896036558571357E-4</v>
      </c>
      <c r="M90" s="95">
        <f>'State data for spotlight'!L8</f>
        <v>-7.6896036558571357E-4</v>
      </c>
      <c r="N90" s="94">
        <f>'State data for spotlight'!N8</f>
        <v>6.4433558502420718E-2</v>
      </c>
      <c r="O90" s="95">
        <f>'State data for spotlight'!N8</f>
        <v>6.4433558502420718E-2</v>
      </c>
      <c r="S90" s="115" t="s">
        <v>58</v>
      </c>
      <c r="T90" s="115"/>
      <c r="U90" s="112"/>
      <c r="V90" s="112">
        <v>137</v>
      </c>
      <c r="W90" s="112">
        <v>120</v>
      </c>
      <c r="X90" s="112">
        <v>132</v>
      </c>
      <c r="Y90" s="112">
        <v>129</v>
      </c>
      <c r="Z90" s="112">
        <v>121</v>
      </c>
    </row>
    <row r="91" spans="1:30" ht="15" customHeight="1" x14ac:dyDescent="0.25">
      <c r="A91" s="49" t="s">
        <v>7</v>
      </c>
      <c r="B91" s="49"/>
      <c r="C91" s="97" t="str">
        <f t="shared" si="3"/>
        <v>$81.9 mil</v>
      </c>
      <c r="D91" s="94">
        <f t="shared" si="4"/>
        <v>0.20919381495060074</v>
      </c>
      <c r="E91" s="95">
        <f t="shared" si="5"/>
        <v>0.20919381495060074</v>
      </c>
      <c r="F91" s="94">
        <f t="shared" si="6"/>
        <v>0.23303892717572561</v>
      </c>
      <c r="G91" s="95">
        <f t="shared" si="7"/>
        <v>0.23303892717572561</v>
      </c>
      <c r="H91" s="97"/>
      <c r="I91" s="97"/>
      <c r="J91" s="97"/>
      <c r="K91" s="97" t="str">
        <f>'State data for spotlight'!J9</f>
        <v>$63.1 bil</v>
      </c>
      <c r="L91" s="94">
        <f>'State data for spotlight'!L9</f>
        <v>8.5795971195826271E-2</v>
      </c>
      <c r="M91" s="95">
        <f>'State data for spotlight'!L9</f>
        <v>8.5795971195826271E-2</v>
      </c>
      <c r="N91" s="94">
        <f>'State data for spotlight'!N9</f>
        <v>0.25141602644572436</v>
      </c>
      <c r="O91" s="95">
        <f>'State data for spotlight'!N9</f>
        <v>0.25141602644572436</v>
      </c>
      <c r="S91" s="118" t="s">
        <v>53</v>
      </c>
      <c r="T91" s="118"/>
      <c r="U91" s="112"/>
      <c r="V91" s="112">
        <v>787</v>
      </c>
      <c r="W91" s="112">
        <v>640</v>
      </c>
      <c r="X91" s="112">
        <v>789</v>
      </c>
      <c r="Y91" s="112">
        <v>804</v>
      </c>
      <c r="Z91" s="112">
        <v>803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191</v>
      </c>
      <c r="S93" s="115" t="s">
        <v>56</v>
      </c>
      <c r="T93" s="115"/>
      <c r="U93" s="112"/>
      <c r="V93" s="112">
        <v>31</v>
      </c>
      <c r="W93" s="112">
        <v>36</v>
      </c>
      <c r="X93" s="112">
        <v>50</v>
      </c>
      <c r="Y93" s="112">
        <v>45</v>
      </c>
      <c r="Z93" s="112">
        <v>49</v>
      </c>
    </row>
    <row r="94" spans="1:30" ht="15" customHeight="1" x14ac:dyDescent="0.25">
      <c r="A94" s="135" t="s">
        <v>192</v>
      </c>
      <c r="S94" s="115" t="s">
        <v>57</v>
      </c>
      <c r="T94" s="115"/>
      <c r="U94" s="112"/>
      <c r="V94" s="112">
        <v>138</v>
      </c>
      <c r="W94" s="112">
        <v>129</v>
      </c>
      <c r="X94" s="112">
        <v>144</v>
      </c>
      <c r="Y94" s="112">
        <v>159</v>
      </c>
      <c r="Z94" s="112">
        <v>167</v>
      </c>
    </row>
    <row r="95" spans="1:30" ht="15" customHeight="1" x14ac:dyDescent="0.25">
      <c r="A95" s="136" t="s">
        <v>266</v>
      </c>
      <c r="S95" s="115" t="s">
        <v>185</v>
      </c>
      <c r="T95" s="115"/>
      <c r="U95" s="112"/>
      <c r="V95" s="112">
        <v>26</v>
      </c>
      <c r="W95" s="112">
        <v>27</v>
      </c>
      <c r="X95" s="112">
        <v>24</v>
      </c>
      <c r="Y95" s="112">
        <v>24</v>
      </c>
      <c r="Z95" s="112">
        <v>24</v>
      </c>
    </row>
    <row r="96" spans="1:30" ht="15" customHeight="1" x14ac:dyDescent="0.25">
      <c r="A96" s="134" t="s">
        <v>258</v>
      </c>
      <c r="S96" s="115" t="s">
        <v>186</v>
      </c>
      <c r="T96" s="115"/>
      <c r="U96" s="112"/>
      <c r="V96" s="112">
        <v>121</v>
      </c>
      <c r="W96" s="112">
        <v>114</v>
      </c>
      <c r="X96" s="112">
        <v>113</v>
      </c>
      <c r="Y96" s="112">
        <v>111</v>
      </c>
      <c r="Z96" s="112">
        <v>104</v>
      </c>
    </row>
    <row r="97" spans="1:32" ht="15" customHeight="1" x14ac:dyDescent="0.25">
      <c r="A97" s="136" t="s">
        <v>269</v>
      </c>
      <c r="S97" s="115" t="s">
        <v>187</v>
      </c>
      <c r="T97" s="115"/>
      <c r="U97" s="112"/>
      <c r="V97" s="112">
        <v>89</v>
      </c>
      <c r="W97" s="112">
        <v>90</v>
      </c>
      <c r="X97" s="112">
        <v>90</v>
      </c>
      <c r="Y97" s="112">
        <v>100</v>
      </c>
      <c r="Z97" s="112">
        <v>110</v>
      </c>
    </row>
    <row r="98" spans="1:32" ht="15" customHeight="1" x14ac:dyDescent="0.25">
      <c r="A98" s="136" t="s">
        <v>275</v>
      </c>
      <c r="S98" s="115" t="s">
        <v>188</v>
      </c>
      <c r="T98" s="115"/>
      <c r="U98" s="112"/>
      <c r="V98" s="112">
        <v>27</v>
      </c>
      <c r="W98" s="112">
        <v>31</v>
      </c>
      <c r="X98" s="112">
        <v>38</v>
      </c>
      <c r="Y98" s="112">
        <v>33</v>
      </c>
      <c r="Z98" s="112">
        <v>38</v>
      </c>
    </row>
    <row r="99" spans="1:32" ht="15" customHeight="1" x14ac:dyDescent="0.25">
      <c r="S99" s="115" t="s">
        <v>189</v>
      </c>
      <c r="T99" s="115"/>
      <c r="U99" s="112"/>
      <c r="V99" s="112">
        <v>10</v>
      </c>
      <c r="W99" s="112">
        <v>7</v>
      </c>
      <c r="X99" s="112">
        <v>11</v>
      </c>
      <c r="Y99" s="112">
        <v>9</v>
      </c>
      <c r="Z99" s="112">
        <v>13</v>
      </c>
    </row>
    <row r="100" spans="1:32" ht="15" customHeight="1" x14ac:dyDescent="0.25">
      <c r="S100" s="115" t="s">
        <v>58</v>
      </c>
      <c r="T100" s="115"/>
      <c r="U100" s="112"/>
      <c r="V100" s="112">
        <v>54</v>
      </c>
      <c r="W100" s="112">
        <v>55</v>
      </c>
      <c r="X100" s="112">
        <v>55</v>
      </c>
      <c r="Y100" s="112">
        <v>51</v>
      </c>
      <c r="Z100" s="112">
        <v>52</v>
      </c>
    </row>
    <row r="101" spans="1:32" x14ac:dyDescent="0.25">
      <c r="A101" s="18"/>
      <c r="S101" s="118" t="s">
        <v>53</v>
      </c>
      <c r="T101" s="118"/>
      <c r="U101" s="112"/>
      <c r="V101" s="112">
        <v>687</v>
      </c>
      <c r="W101" s="112">
        <v>603</v>
      </c>
      <c r="X101" s="112">
        <v>705</v>
      </c>
      <c r="Y101" s="112">
        <v>711</v>
      </c>
      <c r="Z101" s="112">
        <v>750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184</v>
      </c>
      <c r="W103" s="106" t="s">
        <v>193</v>
      </c>
      <c r="X103" s="106" t="s">
        <v>261</v>
      </c>
      <c r="Y103" s="106" t="s">
        <v>267</v>
      </c>
      <c r="Z103" s="106" t="s">
        <v>273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1180</v>
      </c>
      <c r="W104" s="112">
        <v>1197</v>
      </c>
      <c r="X104" s="112">
        <v>1269</v>
      </c>
      <c r="Y104" s="112">
        <v>1276</v>
      </c>
      <c r="Z104" s="112">
        <v>1357</v>
      </c>
      <c r="AB104" s="109" t="str">
        <f>TEXT(Z104,"###,###")</f>
        <v>1,357</v>
      </c>
      <c r="AD104" s="130">
        <f>Z104/($Z$4)*100</f>
        <v>55.774763666255659</v>
      </c>
      <c r="AF104" s="109"/>
    </row>
    <row r="105" spans="1:32" x14ac:dyDescent="0.25">
      <c r="S105" s="115" t="s">
        <v>17</v>
      </c>
      <c r="T105" s="115"/>
      <c r="U105" s="112"/>
      <c r="V105" s="112">
        <v>408</v>
      </c>
      <c r="W105" s="112">
        <v>385</v>
      </c>
      <c r="X105" s="112">
        <v>443</v>
      </c>
      <c r="Y105" s="112">
        <v>447</v>
      </c>
      <c r="Z105" s="112">
        <v>508</v>
      </c>
      <c r="AB105" s="109" t="str">
        <f>TEXT(Z105,"###,###")</f>
        <v>508</v>
      </c>
      <c r="AD105" s="130">
        <f>Z105/($Z$4)*100</f>
        <v>20.879572544184136</v>
      </c>
      <c r="AF105" s="109"/>
    </row>
    <row r="106" spans="1:32" x14ac:dyDescent="0.25">
      <c r="S106" s="118" t="s">
        <v>53</v>
      </c>
      <c r="T106" s="118"/>
      <c r="U106" s="120"/>
      <c r="V106" s="120">
        <v>1588</v>
      </c>
      <c r="W106" s="120">
        <v>1582</v>
      </c>
      <c r="X106" s="120">
        <v>1712</v>
      </c>
      <c r="Y106" s="120">
        <v>1723</v>
      </c>
      <c r="Z106" s="120">
        <v>1865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329</v>
      </c>
      <c r="W108" s="112">
        <v>274</v>
      </c>
      <c r="X108" s="112">
        <v>340</v>
      </c>
      <c r="Y108" s="112">
        <v>368</v>
      </c>
      <c r="Z108" s="112">
        <v>369</v>
      </c>
      <c r="AB108" s="109" t="str">
        <f>TEXT(Z108,"###,###")</f>
        <v>369</v>
      </c>
      <c r="AD108" s="130">
        <f>Z108/($Z$4)*100</f>
        <v>15.166461159062885</v>
      </c>
      <c r="AF108" s="109"/>
    </row>
    <row r="109" spans="1:32" x14ac:dyDescent="0.25">
      <c r="S109" s="115" t="s">
        <v>20</v>
      </c>
      <c r="T109" s="115"/>
      <c r="U109" s="112"/>
      <c r="V109" s="112">
        <v>272</v>
      </c>
      <c r="W109" s="112">
        <v>264</v>
      </c>
      <c r="X109" s="112">
        <v>272</v>
      </c>
      <c r="Y109" s="112">
        <v>328</v>
      </c>
      <c r="Z109" s="112">
        <v>364</v>
      </c>
      <c r="AB109" s="109" t="str">
        <f>TEXT(Z109,"###,###")</f>
        <v>364</v>
      </c>
      <c r="AD109" s="130">
        <f>Z109/($Z$4)*100</f>
        <v>14.960953555281545</v>
      </c>
      <c r="AF109" s="109"/>
    </row>
    <row r="110" spans="1:32" x14ac:dyDescent="0.25">
      <c r="S110" s="115" t="s">
        <v>21</v>
      </c>
      <c r="T110" s="115"/>
      <c r="U110" s="112"/>
      <c r="V110" s="112">
        <v>312</v>
      </c>
      <c r="W110" s="112">
        <v>353</v>
      </c>
      <c r="X110" s="112">
        <v>356</v>
      </c>
      <c r="Y110" s="112">
        <v>328</v>
      </c>
      <c r="Z110" s="112">
        <v>393</v>
      </c>
      <c r="AB110" s="109" t="str">
        <f>TEXT(Z110,"###,###")</f>
        <v>393</v>
      </c>
      <c r="AD110" s="130">
        <f>Z110/($Z$4)*100</f>
        <v>16.152897657213316</v>
      </c>
      <c r="AF110" s="109"/>
    </row>
    <row r="111" spans="1:32" x14ac:dyDescent="0.25">
      <c r="S111" s="115" t="s">
        <v>22</v>
      </c>
      <c r="T111" s="115"/>
      <c r="U111" s="112"/>
      <c r="V111" s="112">
        <v>669</v>
      </c>
      <c r="W111" s="112">
        <v>638</v>
      </c>
      <c r="X111" s="112">
        <v>729</v>
      </c>
      <c r="Y111" s="112">
        <v>699</v>
      </c>
      <c r="Z111" s="112">
        <v>736</v>
      </c>
      <c r="AB111" s="109" t="str">
        <f>TEXT(Z111,"###,###")</f>
        <v>736</v>
      </c>
      <c r="AD111" s="130">
        <f>Z111/($Z$4)*100</f>
        <v>30.250719276613236</v>
      </c>
      <c r="AF111" s="109"/>
    </row>
    <row r="112" spans="1:32" x14ac:dyDescent="0.25">
      <c r="S112" s="118" t="s">
        <v>53</v>
      </c>
      <c r="T112" s="118"/>
      <c r="U112" s="112"/>
      <c r="V112" s="112">
        <v>2176</v>
      </c>
      <c r="W112" s="112">
        <v>1953</v>
      </c>
      <c r="X112" s="112">
        <v>2260</v>
      </c>
      <c r="Y112" s="112">
        <v>2312</v>
      </c>
      <c r="Z112" s="112">
        <v>2435</v>
      </c>
    </row>
    <row r="113" spans="19:32" x14ac:dyDescent="0.25">
      <c r="AB113" s="125" t="s">
        <v>24</v>
      </c>
      <c r="AC113" s="106"/>
      <c r="AD113" s="106" t="s">
        <v>182</v>
      </c>
      <c r="AF113" s="106" t="s">
        <v>183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47.47</v>
      </c>
      <c r="W118" s="131">
        <v>46.27</v>
      </c>
      <c r="X118" s="131">
        <v>47.95</v>
      </c>
      <c r="Y118" s="131">
        <v>48.36</v>
      </c>
      <c r="Z118" s="131">
        <v>48.02</v>
      </c>
      <c r="AB118" s="109" t="str">
        <f>TEXT(Z118,"##.0")</f>
        <v>48.0</v>
      </c>
    </row>
    <row r="120" spans="19:32" x14ac:dyDescent="0.25">
      <c r="S120" s="101" t="s">
        <v>98</v>
      </c>
      <c r="T120" s="112"/>
      <c r="U120" s="112"/>
      <c r="V120" s="112">
        <v>898</v>
      </c>
      <c r="W120" s="112">
        <v>825</v>
      </c>
      <c r="X120" s="112">
        <v>924</v>
      </c>
      <c r="Y120" s="112">
        <v>928</v>
      </c>
      <c r="Z120" s="112">
        <v>957</v>
      </c>
      <c r="AB120" s="109" t="str">
        <f>TEXT(Z120,"###,###")</f>
        <v>957</v>
      </c>
    </row>
    <row r="121" spans="19:32" x14ac:dyDescent="0.25">
      <c r="S121" s="101" t="s">
        <v>99</v>
      </c>
      <c r="T121" s="112"/>
      <c r="U121" s="112"/>
      <c r="V121" s="112">
        <v>319</v>
      </c>
      <c r="W121" s="112">
        <v>201</v>
      </c>
      <c r="X121" s="112">
        <v>319</v>
      </c>
      <c r="Y121" s="112">
        <v>344</v>
      </c>
      <c r="Z121" s="112">
        <v>329</v>
      </c>
      <c r="AB121" s="109" t="str">
        <f>TEXT(Z121,"###,###")</f>
        <v>329</v>
      </c>
    </row>
    <row r="122" spans="19:32" x14ac:dyDescent="0.25">
      <c r="S122" s="101" t="s">
        <v>100</v>
      </c>
      <c r="T122" s="112"/>
      <c r="U122" s="112"/>
      <c r="V122" s="112">
        <v>253</v>
      </c>
      <c r="W122" s="112">
        <v>213</v>
      </c>
      <c r="X122" s="112">
        <v>251</v>
      </c>
      <c r="Y122" s="112">
        <v>251</v>
      </c>
      <c r="Z122" s="112">
        <v>265</v>
      </c>
      <c r="AB122" s="109" t="str">
        <f>TEXT(Z122,"###,###")</f>
        <v>265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1151</v>
      </c>
      <c r="W124" s="112">
        <v>1038</v>
      </c>
      <c r="X124" s="112">
        <v>1175</v>
      </c>
      <c r="Y124" s="112">
        <v>1179</v>
      </c>
      <c r="Z124" s="112">
        <v>1222</v>
      </c>
      <c r="AB124" s="109" t="str">
        <f>TEXT(Z124,"###,###")</f>
        <v>1,222</v>
      </c>
      <c r="AD124" s="127">
        <f>Z124/$Z$7*100</f>
        <v>78.686413393432062</v>
      </c>
    </row>
    <row r="125" spans="19:32" x14ac:dyDescent="0.25">
      <c r="S125" s="101" t="s">
        <v>102</v>
      </c>
      <c r="T125" s="112"/>
      <c r="U125" s="112"/>
      <c r="V125" s="112">
        <v>572</v>
      </c>
      <c r="W125" s="112">
        <v>414</v>
      </c>
      <c r="X125" s="112">
        <v>570</v>
      </c>
      <c r="Y125" s="112">
        <v>595</v>
      </c>
      <c r="Z125" s="112">
        <v>594</v>
      </c>
      <c r="AB125" s="109" t="str">
        <f>TEXT(Z125,"###,###")</f>
        <v>594</v>
      </c>
      <c r="AD125" s="127">
        <f>Z125/$Z$7*100</f>
        <v>38.248551191242761</v>
      </c>
    </row>
    <row r="127" spans="19:32" x14ac:dyDescent="0.25">
      <c r="S127" s="101" t="s">
        <v>103</v>
      </c>
      <c r="T127" s="112"/>
      <c r="U127" s="112"/>
      <c r="V127" s="112">
        <v>788</v>
      </c>
      <c r="W127" s="112">
        <v>643</v>
      </c>
      <c r="X127" s="112">
        <v>792</v>
      </c>
      <c r="Y127" s="112">
        <v>807</v>
      </c>
      <c r="Z127" s="112">
        <v>802</v>
      </c>
      <c r="AB127" s="109" t="str">
        <f>TEXT(Z127,"###,###")</f>
        <v>802</v>
      </c>
      <c r="AD127" s="127">
        <f>Z127/$Z$7*100</f>
        <v>51.641983258209912</v>
      </c>
    </row>
    <row r="128" spans="19:32" x14ac:dyDescent="0.25">
      <c r="S128" s="101" t="s">
        <v>104</v>
      </c>
      <c r="T128" s="112"/>
      <c r="U128" s="112"/>
      <c r="V128" s="112">
        <v>684</v>
      </c>
      <c r="W128" s="112">
        <v>603</v>
      </c>
      <c r="X128" s="112">
        <v>707</v>
      </c>
      <c r="Y128" s="112">
        <v>714</v>
      </c>
      <c r="Z128" s="112">
        <v>746</v>
      </c>
      <c r="AB128" s="109" t="str">
        <f>TEXT(Z128,"###,###")</f>
        <v>746</v>
      </c>
      <c r="AD128" s="127">
        <f>Z128/$Z$7*100</f>
        <v>48.036059240180293</v>
      </c>
    </row>
    <row r="130" spans="19:20" x14ac:dyDescent="0.25">
      <c r="S130" s="101" t="s">
        <v>262</v>
      </c>
      <c r="T130" s="127">
        <v>61.622665808113332</v>
      </c>
    </row>
    <row r="131" spans="19:20" x14ac:dyDescent="0.25">
      <c r="S131" s="101" t="s">
        <v>263</v>
      </c>
      <c r="T131" s="127">
        <v>21.184803605924017</v>
      </c>
    </row>
    <row r="132" spans="19:20" x14ac:dyDescent="0.25">
      <c r="S132" s="101" t="s">
        <v>264</v>
      </c>
      <c r="T132" s="127">
        <v>17.06374758531874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D97CDF2-8C3F-499F-A678-7E55106B98C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3BF3E538-B825-4AA2-9A94-7C4A4F73D24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B439EDEE-43DF-4E70-AC87-71C219FB676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45B793EB-7C6A-4D8C-91A7-38BFD25D36A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26FCB2-1DB2-4485-9152-8090EB9BC01B}">
  <sheetPr codeName="Sheet102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145</v>
      </c>
      <c r="T1" s="99"/>
      <c r="U1" s="99"/>
      <c r="V1" s="99"/>
      <c r="W1" s="99"/>
      <c r="X1" s="99"/>
      <c r="Y1" s="100" t="s">
        <v>229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184</v>
      </c>
      <c r="W2" s="103" t="s">
        <v>193</v>
      </c>
      <c r="X2" s="103" t="s">
        <v>261</v>
      </c>
      <c r="Y2" s="103" t="s">
        <v>267</v>
      </c>
      <c r="Z2" s="103" t="s">
        <v>273</v>
      </c>
      <c r="AB2" s="141" t="str">
        <f>$Z$2</f>
        <v>2021-22</v>
      </c>
      <c r="AC2" s="141"/>
      <c r="AD2" s="141"/>
      <c r="AE2" s="141"/>
      <c r="AF2" s="141"/>
    </row>
    <row r="3" spans="1:32" ht="15" customHeight="1" x14ac:dyDescent="0.25">
      <c r="A3" s="58" t="s">
        <v>272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145</v>
      </c>
      <c r="Y3" s="105" t="s">
        <v>229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10.38 Murray Bridge, South Australia,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15633</v>
      </c>
      <c r="W4" s="108">
        <v>14838</v>
      </c>
      <c r="X4" s="108">
        <v>14885</v>
      </c>
      <c r="Y4" s="108">
        <v>15858</v>
      </c>
      <c r="Z4" s="108">
        <v>16919</v>
      </c>
      <c r="AB4" s="109" t="str">
        <f>TEXT(Z4,"###,###")</f>
        <v>16,919</v>
      </c>
      <c r="AD4" s="110">
        <f>Z4/Y4-1</f>
        <v>6.6906293353512503E-2</v>
      </c>
      <c r="AF4" s="110">
        <f>Z4/V4-1</f>
        <v>8.2261881916458668E-2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8287</v>
      </c>
      <c r="W5" s="108">
        <v>7811</v>
      </c>
      <c r="X5" s="108">
        <v>7704</v>
      </c>
      <c r="Y5" s="108">
        <v>8207</v>
      </c>
      <c r="Z5" s="108">
        <v>8719</v>
      </c>
      <c r="AB5" s="109" t="str">
        <f>TEXT(Z5,"###,###")</f>
        <v>8,719</v>
      </c>
      <c r="AD5" s="110">
        <f t="shared" ref="AD5:AD9" si="0">Z5/Y5-1</f>
        <v>6.2385768246618678E-2</v>
      </c>
      <c r="AF5" s="110">
        <f t="shared" ref="AF5:AF9" si="1">Z5/V5-1</f>
        <v>5.2129841921081166E-2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7353</v>
      </c>
      <c r="W6" s="108">
        <v>7024</v>
      </c>
      <c r="X6" s="108">
        <v>7182</v>
      </c>
      <c r="Y6" s="108">
        <v>7641</v>
      </c>
      <c r="Z6" s="108">
        <v>8183</v>
      </c>
      <c r="AB6" s="109" t="str">
        <f>TEXT(Z6,"###,###")</f>
        <v>8,183</v>
      </c>
      <c r="AD6" s="110">
        <f t="shared" si="0"/>
        <v>7.0933123936657516E-2</v>
      </c>
      <c r="AF6" s="110">
        <f t="shared" si="1"/>
        <v>0.1128790969672242</v>
      </c>
    </row>
    <row r="7" spans="1:32" ht="16.5" customHeight="1" thickBot="1" x14ac:dyDescent="0.3">
      <c r="A7" s="61" t="str">
        <f>"QUICK STATS for "&amp;Z2&amp;" *"</f>
        <v>QUICK STATS for 2021-22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10740</v>
      </c>
      <c r="W7" s="108">
        <v>10366</v>
      </c>
      <c r="X7" s="108">
        <v>10509</v>
      </c>
      <c r="Y7" s="108">
        <v>10812</v>
      </c>
      <c r="Z7" s="108">
        <v>11223</v>
      </c>
      <c r="AB7" s="109" t="str">
        <f>TEXT(Z7,"###,###")</f>
        <v>11,223</v>
      </c>
      <c r="AD7" s="110">
        <f t="shared" si="0"/>
        <v>3.8013318534961149E-2</v>
      </c>
      <c r="AF7" s="110">
        <f t="shared" si="1"/>
        <v>4.4972067039106056E-2</v>
      </c>
    </row>
    <row r="8" spans="1:32" ht="17.25" customHeight="1" x14ac:dyDescent="0.25">
      <c r="A8" s="62" t="s">
        <v>12</v>
      </c>
      <c r="B8" s="63"/>
      <c r="C8" s="29"/>
      <c r="D8" s="64" t="str">
        <f>AB4</f>
        <v>16,919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11,223</v>
      </c>
      <c r="P8" s="65"/>
      <c r="S8" s="107" t="s">
        <v>83</v>
      </c>
      <c r="T8" s="108"/>
      <c r="U8" s="108"/>
      <c r="V8" s="108">
        <v>37508.29</v>
      </c>
      <c r="W8" s="108">
        <v>40043</v>
      </c>
      <c r="X8" s="108">
        <v>39897.57</v>
      </c>
      <c r="Y8" s="108">
        <v>40857.19</v>
      </c>
      <c r="Z8" s="108">
        <v>41803.64</v>
      </c>
      <c r="AB8" s="109" t="str">
        <f>TEXT(Z8,"$###,###")</f>
        <v>$41,804</v>
      </c>
      <c r="AD8" s="110">
        <f t="shared" si="0"/>
        <v>2.3164833411206232E-2</v>
      </c>
      <c r="AF8" s="110">
        <f t="shared" si="1"/>
        <v>0.11451735069767244</v>
      </c>
    </row>
    <row r="9" spans="1:32" x14ac:dyDescent="0.25">
      <c r="A9" s="30" t="s">
        <v>14</v>
      </c>
      <c r="B9" s="69"/>
      <c r="C9" s="70"/>
      <c r="D9" s="71">
        <f>AD104</f>
        <v>78.881730598735146</v>
      </c>
      <c r="E9" s="72" t="s">
        <v>84</v>
      </c>
      <c r="F9" s="24"/>
      <c r="G9" s="73" t="s">
        <v>81</v>
      </c>
      <c r="H9" s="70"/>
      <c r="I9" s="69"/>
      <c r="J9" s="70"/>
      <c r="K9" s="69"/>
      <c r="L9" s="69"/>
      <c r="M9" s="74"/>
      <c r="N9" s="70"/>
      <c r="O9" s="71">
        <f>AD127</f>
        <v>52.436959814666309</v>
      </c>
      <c r="P9" s="72" t="s">
        <v>84</v>
      </c>
      <c r="S9" s="107" t="s">
        <v>7</v>
      </c>
      <c r="T9" s="108"/>
      <c r="U9" s="108"/>
      <c r="V9" s="108">
        <v>474612403</v>
      </c>
      <c r="W9" s="108">
        <v>467368968</v>
      </c>
      <c r="X9" s="108">
        <v>495733247</v>
      </c>
      <c r="Y9" s="108">
        <v>526744985</v>
      </c>
      <c r="Z9" s="108">
        <v>569297411</v>
      </c>
      <c r="AB9" s="109" t="str">
        <f>TEXT(Z9/1000000,"$#,###.0")&amp;" mil"</f>
        <v>$569.3 mil</v>
      </c>
      <c r="AD9" s="110">
        <f t="shared" si="0"/>
        <v>8.0783732568426858E-2</v>
      </c>
      <c r="AF9" s="110">
        <f t="shared" si="1"/>
        <v>0.19949964940128218</v>
      </c>
    </row>
    <row r="10" spans="1:32" x14ac:dyDescent="0.25">
      <c r="A10" s="30" t="s">
        <v>17</v>
      </c>
      <c r="B10" s="69"/>
      <c r="C10" s="70"/>
      <c r="D10" s="71">
        <f>AD105</f>
        <v>12.459365210709853</v>
      </c>
      <c r="E10" s="72" t="s">
        <v>84</v>
      </c>
      <c r="F10" s="24"/>
      <c r="G10" s="73" t="s">
        <v>82</v>
      </c>
      <c r="H10" s="70"/>
      <c r="I10" s="69"/>
      <c r="J10" s="70"/>
      <c r="K10" s="69"/>
      <c r="L10" s="69"/>
      <c r="M10" s="74"/>
      <c r="N10" s="70"/>
      <c r="O10" s="71">
        <f>AD128</f>
        <v>47.438296355698114</v>
      </c>
      <c r="P10" s="72" t="s">
        <v>84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85</v>
      </c>
      <c r="H11" s="77"/>
      <c r="I11" s="78"/>
      <c r="J11" s="78"/>
      <c r="K11" s="78"/>
      <c r="L11" s="78"/>
      <c r="M11" s="69"/>
      <c r="N11" s="70"/>
      <c r="O11" s="71">
        <f>T130</f>
        <v>82.696248774837386</v>
      </c>
      <c r="P11" s="72" t="s">
        <v>84</v>
      </c>
      <c r="S11" s="107" t="s">
        <v>29</v>
      </c>
      <c r="T11" s="112"/>
      <c r="U11" s="112"/>
      <c r="V11" s="112">
        <v>13719</v>
      </c>
      <c r="W11" s="112">
        <v>12982</v>
      </c>
      <c r="X11" s="112">
        <v>13014</v>
      </c>
      <c r="Y11" s="112">
        <v>13949</v>
      </c>
      <c r="Z11" s="112">
        <v>14985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8.4112982268555641</v>
      </c>
      <c r="P12" s="72" t="s">
        <v>84</v>
      </c>
      <c r="S12" s="107" t="s">
        <v>30</v>
      </c>
      <c r="T12" s="112"/>
      <c r="U12" s="112"/>
      <c r="V12" s="112">
        <v>1912</v>
      </c>
      <c r="W12" s="112">
        <v>1857</v>
      </c>
      <c r="X12" s="112">
        <v>1872</v>
      </c>
      <c r="Y12" s="112">
        <v>1909</v>
      </c>
      <c r="Z12" s="112">
        <v>1938</v>
      </c>
    </row>
    <row r="13" spans="1:32" ht="15" customHeight="1" x14ac:dyDescent="0.25">
      <c r="A13" s="30" t="s">
        <v>19</v>
      </c>
      <c r="B13" s="70"/>
      <c r="C13" s="70"/>
      <c r="D13" s="71">
        <f>AD108</f>
        <v>13.198179561439801</v>
      </c>
      <c r="E13" s="72" t="s">
        <v>84</v>
      </c>
      <c r="F13" s="24"/>
      <c r="G13" s="142" t="s">
        <v>265</v>
      </c>
      <c r="H13" s="143"/>
      <c r="I13" s="143"/>
      <c r="J13" s="143"/>
      <c r="K13" s="143"/>
      <c r="L13" s="143"/>
      <c r="M13" s="79"/>
      <c r="N13" s="70"/>
      <c r="O13" s="71">
        <f>T132</f>
        <v>8.8924529983070482</v>
      </c>
      <c r="P13" s="72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15.148649447366866</v>
      </c>
      <c r="E14" s="72" t="s">
        <v>84</v>
      </c>
      <c r="F14" s="24"/>
      <c r="G14" s="76" t="s">
        <v>94</v>
      </c>
      <c r="H14" s="69"/>
      <c r="I14" s="69"/>
      <c r="J14" s="69"/>
      <c r="K14" s="75"/>
      <c r="L14" s="70"/>
      <c r="M14" s="69"/>
      <c r="N14" s="70"/>
      <c r="O14" s="75" t="str">
        <f>AB118</f>
        <v>41.9</v>
      </c>
      <c r="P14" s="72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24.510904899816772</v>
      </c>
      <c r="E15" s="72" t="s">
        <v>84</v>
      </c>
      <c r="F15" s="24"/>
      <c r="G15" s="33" t="s">
        <v>259</v>
      </c>
      <c r="H15" s="70"/>
      <c r="I15" s="70"/>
      <c r="J15" s="70"/>
      <c r="K15" s="80"/>
      <c r="L15" s="70"/>
      <c r="M15" s="70"/>
      <c r="N15" s="70"/>
      <c r="O15" s="71">
        <f>AB38</f>
        <v>18.756125813062461</v>
      </c>
      <c r="P15" s="72" t="s">
        <v>84</v>
      </c>
      <c r="S15" s="115" t="s">
        <v>60</v>
      </c>
      <c r="T15" s="115"/>
      <c r="U15" s="116"/>
      <c r="V15" s="116">
        <v>1002</v>
      </c>
      <c r="W15" s="116">
        <v>1086</v>
      </c>
      <c r="X15" s="116">
        <v>1091</v>
      </c>
      <c r="Y15" s="112">
        <v>1162</v>
      </c>
      <c r="Z15" s="112">
        <v>1259</v>
      </c>
      <c r="AB15" s="117">
        <f t="shared" ref="AB15:AB34" si="2">IF(Z15="np",0,Z15/$Z$34)</f>
        <v>7.4413381405520423E-2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38.453809326792367</v>
      </c>
      <c r="E16" s="83" t="s">
        <v>84</v>
      </c>
      <c r="F16" s="24"/>
      <c r="G16" s="84" t="s">
        <v>260</v>
      </c>
      <c r="H16" s="35"/>
      <c r="I16" s="35"/>
      <c r="J16" s="35"/>
      <c r="K16" s="36"/>
      <c r="L16" s="35"/>
      <c r="M16" s="35"/>
      <c r="N16" s="35"/>
      <c r="O16" s="82">
        <f>AB37</f>
        <v>81.243874186937532</v>
      </c>
      <c r="P16" s="37" t="s">
        <v>84</v>
      </c>
      <c r="S16" s="115" t="s">
        <v>61</v>
      </c>
      <c r="T16" s="115"/>
      <c r="U16" s="116"/>
      <c r="V16" s="116">
        <v>173</v>
      </c>
      <c r="W16" s="116">
        <v>162</v>
      </c>
      <c r="X16" s="116">
        <v>130</v>
      </c>
      <c r="Y16" s="112">
        <v>140</v>
      </c>
      <c r="Z16" s="112">
        <v>150</v>
      </c>
      <c r="AB16" s="117">
        <f t="shared" si="2"/>
        <v>8.8657722087593822E-3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1937</v>
      </c>
      <c r="W17" s="116">
        <v>1438</v>
      </c>
      <c r="X17" s="116">
        <v>1236</v>
      </c>
      <c r="Y17" s="112">
        <v>1211</v>
      </c>
      <c r="Z17" s="112">
        <v>1152</v>
      </c>
      <c r="AB17" s="117">
        <f t="shared" si="2"/>
        <v>6.8089130563272066E-2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268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63</v>
      </c>
      <c r="T18" s="115"/>
      <c r="U18" s="116"/>
      <c r="V18" s="116">
        <v>110</v>
      </c>
      <c r="W18" s="116">
        <v>117</v>
      </c>
      <c r="X18" s="116">
        <v>93</v>
      </c>
      <c r="Y18" s="112">
        <v>124</v>
      </c>
      <c r="Z18" s="112">
        <v>133</v>
      </c>
      <c r="AB18" s="117">
        <f t="shared" si="2"/>
        <v>7.8609846917666523E-3</v>
      </c>
    </row>
    <row r="19" spans="1:28" x14ac:dyDescent="0.25">
      <c r="A19" s="61" t="str">
        <f>$S$1&amp;" ("&amp;$V$2&amp;" to "&amp;$Z$2&amp;")"</f>
        <v>Murray Bridge (2017-18 to 2021-22)</v>
      </c>
      <c r="B19" s="61"/>
      <c r="C19" s="61"/>
      <c r="D19" s="61"/>
      <c r="E19" s="61"/>
      <c r="F19" s="61"/>
      <c r="G19" s="61" t="str">
        <f>$S$1&amp;" ("&amp;$V$2&amp;" to "&amp;$Z$2&amp;")"</f>
        <v>Murray Bridge (2017-18 to 2021-22)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64</v>
      </c>
      <c r="T19" s="115"/>
      <c r="U19" s="116"/>
      <c r="V19" s="116">
        <v>839</v>
      </c>
      <c r="W19" s="116">
        <v>864</v>
      </c>
      <c r="X19" s="116">
        <v>812</v>
      </c>
      <c r="Y19" s="112">
        <v>952</v>
      </c>
      <c r="Z19" s="112">
        <v>960</v>
      </c>
      <c r="AB19" s="117">
        <f t="shared" si="2"/>
        <v>5.6740942136060048E-2</v>
      </c>
    </row>
    <row r="20" spans="1:28" x14ac:dyDescent="0.25">
      <c r="S20" s="115" t="s">
        <v>65</v>
      </c>
      <c r="T20" s="115"/>
      <c r="U20" s="116"/>
      <c r="V20" s="116">
        <v>361</v>
      </c>
      <c r="W20" s="116">
        <v>277</v>
      </c>
      <c r="X20" s="116">
        <v>277</v>
      </c>
      <c r="Y20" s="112">
        <v>344</v>
      </c>
      <c r="Z20" s="112">
        <v>395</v>
      </c>
      <c r="AB20" s="117">
        <f t="shared" si="2"/>
        <v>2.3346533483066374E-2</v>
      </c>
    </row>
    <row r="21" spans="1:28" x14ac:dyDescent="0.25">
      <c r="S21" s="115" t="s">
        <v>66</v>
      </c>
      <c r="T21" s="115"/>
      <c r="U21" s="116"/>
      <c r="V21" s="116">
        <v>1566</v>
      </c>
      <c r="W21" s="116">
        <v>1494</v>
      </c>
      <c r="X21" s="116">
        <v>1697</v>
      </c>
      <c r="Y21" s="112">
        <v>1796</v>
      </c>
      <c r="Z21" s="112">
        <v>1894</v>
      </c>
      <c r="AB21" s="117">
        <f t="shared" si="2"/>
        <v>0.11194515042260181</v>
      </c>
    </row>
    <row r="22" spans="1:28" x14ac:dyDescent="0.25">
      <c r="S22" s="115" t="s">
        <v>67</v>
      </c>
      <c r="T22" s="115"/>
      <c r="U22" s="116"/>
      <c r="V22" s="116">
        <v>689</v>
      </c>
      <c r="W22" s="116">
        <v>786</v>
      </c>
      <c r="X22" s="116">
        <v>755</v>
      </c>
      <c r="Y22" s="112">
        <v>1053</v>
      </c>
      <c r="Z22" s="112">
        <v>1162</v>
      </c>
      <c r="AB22" s="117">
        <f t="shared" si="2"/>
        <v>6.8680182043856022E-2</v>
      </c>
    </row>
    <row r="23" spans="1:28" x14ac:dyDescent="0.25">
      <c r="S23" s="115" t="s">
        <v>68</v>
      </c>
      <c r="T23" s="115"/>
      <c r="U23" s="116"/>
      <c r="V23" s="116">
        <v>643</v>
      </c>
      <c r="W23" s="116">
        <v>564</v>
      </c>
      <c r="X23" s="116">
        <v>592</v>
      </c>
      <c r="Y23" s="112">
        <v>603</v>
      </c>
      <c r="Z23" s="112">
        <v>663</v>
      </c>
      <c r="AB23" s="117">
        <f t="shared" si="2"/>
        <v>3.918671316271647E-2</v>
      </c>
    </row>
    <row r="24" spans="1:28" x14ac:dyDescent="0.25">
      <c r="S24" s="115" t="s">
        <v>69</v>
      </c>
      <c r="T24" s="115"/>
      <c r="U24" s="116"/>
      <c r="V24" s="116">
        <v>103</v>
      </c>
      <c r="W24" s="116">
        <v>89</v>
      </c>
      <c r="X24" s="116">
        <v>75</v>
      </c>
      <c r="Y24" s="112">
        <v>68</v>
      </c>
      <c r="Z24" s="112">
        <v>68</v>
      </c>
      <c r="AB24" s="117">
        <f t="shared" si="2"/>
        <v>4.0191500679709205E-3</v>
      </c>
    </row>
    <row r="25" spans="1:28" x14ac:dyDescent="0.25">
      <c r="S25" s="115" t="s">
        <v>70</v>
      </c>
      <c r="T25" s="115"/>
      <c r="U25" s="116"/>
      <c r="V25" s="116">
        <v>380</v>
      </c>
      <c r="W25" s="116">
        <v>378</v>
      </c>
      <c r="X25" s="116">
        <v>406</v>
      </c>
      <c r="Y25" s="112">
        <v>402</v>
      </c>
      <c r="Z25" s="112">
        <v>413</v>
      </c>
      <c r="AB25" s="117">
        <f t="shared" si="2"/>
        <v>2.44104261481175E-2</v>
      </c>
    </row>
    <row r="26" spans="1:28" x14ac:dyDescent="0.25">
      <c r="S26" s="115" t="s">
        <v>71</v>
      </c>
      <c r="T26" s="115"/>
      <c r="U26" s="116"/>
      <c r="V26" s="116">
        <v>174</v>
      </c>
      <c r="W26" s="116">
        <v>200</v>
      </c>
      <c r="X26" s="116">
        <v>239</v>
      </c>
      <c r="Y26" s="112">
        <v>309</v>
      </c>
      <c r="Z26" s="112">
        <v>349</v>
      </c>
      <c r="AB26" s="117">
        <f t="shared" si="2"/>
        <v>2.0627696672380163E-2</v>
      </c>
    </row>
    <row r="27" spans="1:28" x14ac:dyDescent="0.25">
      <c r="S27" s="115" t="s">
        <v>72</v>
      </c>
      <c r="T27" s="115"/>
      <c r="U27" s="116"/>
      <c r="V27" s="116">
        <v>480</v>
      </c>
      <c r="W27" s="116">
        <v>531</v>
      </c>
      <c r="X27" s="116">
        <v>545</v>
      </c>
      <c r="Y27" s="112">
        <v>575</v>
      </c>
      <c r="Z27" s="112">
        <v>658</v>
      </c>
      <c r="AB27" s="117">
        <f t="shared" si="2"/>
        <v>3.8891187422424492E-2</v>
      </c>
    </row>
    <row r="28" spans="1:28" x14ac:dyDescent="0.25">
      <c r="S28" s="115" t="s">
        <v>73</v>
      </c>
      <c r="T28" s="115"/>
      <c r="U28" s="116"/>
      <c r="V28" s="116">
        <v>1805</v>
      </c>
      <c r="W28" s="116">
        <v>1988</v>
      </c>
      <c r="X28" s="116">
        <v>2029</v>
      </c>
      <c r="Y28" s="112">
        <v>2118</v>
      </c>
      <c r="Z28" s="112">
        <v>2142</v>
      </c>
      <c r="AB28" s="117">
        <f t="shared" si="2"/>
        <v>0.12660322714108399</v>
      </c>
    </row>
    <row r="29" spans="1:28" x14ac:dyDescent="0.25">
      <c r="S29" s="115" t="s">
        <v>74</v>
      </c>
      <c r="T29" s="115"/>
      <c r="U29" s="116"/>
      <c r="V29" s="116">
        <v>820</v>
      </c>
      <c r="W29" s="116">
        <v>891</v>
      </c>
      <c r="X29" s="116">
        <v>737</v>
      </c>
      <c r="Y29" s="112">
        <v>712</v>
      </c>
      <c r="Z29" s="112">
        <v>930</v>
      </c>
      <c r="AB29" s="117">
        <f t="shared" si="2"/>
        <v>5.4967787694308178E-2</v>
      </c>
    </row>
    <row r="30" spans="1:28" x14ac:dyDescent="0.25">
      <c r="S30" s="115" t="s">
        <v>75</v>
      </c>
      <c r="T30" s="115"/>
      <c r="U30" s="116"/>
      <c r="V30" s="116">
        <v>959</v>
      </c>
      <c r="W30" s="116">
        <v>750</v>
      </c>
      <c r="X30" s="116">
        <v>798</v>
      </c>
      <c r="Y30" s="112">
        <v>821</v>
      </c>
      <c r="Z30" s="112">
        <v>883</v>
      </c>
      <c r="AB30" s="117">
        <f t="shared" si="2"/>
        <v>5.2189845735563567E-2</v>
      </c>
    </row>
    <row r="31" spans="1:28" x14ac:dyDescent="0.25">
      <c r="S31" s="115" t="s">
        <v>76</v>
      </c>
      <c r="T31" s="115"/>
      <c r="U31" s="116"/>
      <c r="V31" s="116">
        <v>1556</v>
      </c>
      <c r="W31" s="116">
        <v>1556</v>
      </c>
      <c r="X31" s="116">
        <v>1668</v>
      </c>
      <c r="Y31" s="112">
        <v>1828</v>
      </c>
      <c r="Z31" s="112">
        <v>2030</v>
      </c>
      <c r="AB31" s="117">
        <f t="shared" si="2"/>
        <v>0.11998345055854365</v>
      </c>
    </row>
    <row r="32" spans="1:28" ht="15.75" customHeight="1" x14ac:dyDescent="0.25">
      <c r="A32" s="61" t="str">
        <f>"Distribution of jobs per industry "&amp;"("&amp;Z2&amp;") *"</f>
        <v>Distribution of jobs per industry (2021-22)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77</v>
      </c>
      <c r="T32" s="115"/>
      <c r="U32" s="116"/>
      <c r="V32" s="116">
        <v>265</v>
      </c>
      <c r="W32" s="116">
        <v>324</v>
      </c>
      <c r="X32" s="116">
        <v>392</v>
      </c>
      <c r="Y32" s="112">
        <v>394</v>
      </c>
      <c r="Z32" s="112">
        <v>398</v>
      </c>
      <c r="AB32" s="117">
        <f t="shared" si="2"/>
        <v>2.3523848927241561E-2</v>
      </c>
    </row>
    <row r="33" spans="19:32" x14ac:dyDescent="0.25">
      <c r="S33" s="115" t="s">
        <v>78</v>
      </c>
      <c r="T33" s="115"/>
      <c r="U33" s="116"/>
      <c r="V33" s="116">
        <v>458</v>
      </c>
      <c r="W33" s="116">
        <v>448</v>
      </c>
      <c r="X33" s="116">
        <v>498</v>
      </c>
      <c r="Y33" s="112">
        <v>534</v>
      </c>
      <c r="Z33" s="112">
        <v>567</v>
      </c>
      <c r="AB33" s="117">
        <f t="shared" si="2"/>
        <v>3.3512618949110465E-2</v>
      </c>
    </row>
    <row r="34" spans="19:32" x14ac:dyDescent="0.25">
      <c r="S34" s="118" t="s">
        <v>53</v>
      </c>
      <c r="T34" s="118"/>
      <c r="U34" s="119"/>
      <c r="V34" s="119">
        <v>15634</v>
      </c>
      <c r="W34" s="119">
        <v>14838</v>
      </c>
      <c r="X34" s="119">
        <v>14885</v>
      </c>
      <c r="Y34" s="120">
        <v>15858</v>
      </c>
      <c r="Z34" s="120">
        <v>16919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8836</v>
      </c>
      <c r="W37" s="112">
        <v>8717</v>
      </c>
      <c r="X37" s="112">
        <v>8663</v>
      </c>
      <c r="Y37" s="112">
        <v>8850</v>
      </c>
      <c r="Z37" s="112">
        <v>9118</v>
      </c>
      <c r="AB37" s="132">
        <f>Z37/Z40*100</f>
        <v>81.243874186937532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1908</v>
      </c>
      <c r="W38" s="112">
        <v>1645</v>
      </c>
      <c r="X38" s="112">
        <v>1847</v>
      </c>
      <c r="Y38" s="112">
        <v>1960</v>
      </c>
      <c r="Z38" s="112">
        <v>2105</v>
      </c>
      <c r="AB38" s="132">
        <f>Z38/Z40*100</f>
        <v>18.756125813062461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10744</v>
      </c>
      <c r="W40" s="112">
        <v>10362</v>
      </c>
      <c r="X40" s="112">
        <v>10510</v>
      </c>
      <c r="Y40" s="112">
        <v>10810</v>
      </c>
      <c r="Z40" s="112">
        <v>11223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8</v>
      </c>
      <c r="W44" s="112">
        <v>26</v>
      </c>
      <c r="X44" s="112">
        <v>9</v>
      </c>
      <c r="Y44" s="112">
        <v>19</v>
      </c>
      <c r="Z44" s="112">
        <v>30</v>
      </c>
    </row>
    <row r="45" spans="19:32" x14ac:dyDescent="0.25">
      <c r="S45" s="115" t="s">
        <v>37</v>
      </c>
      <c r="T45" s="115"/>
      <c r="U45" s="112"/>
      <c r="V45" s="112">
        <v>135</v>
      </c>
      <c r="W45" s="112">
        <v>166</v>
      </c>
      <c r="X45" s="112">
        <v>159</v>
      </c>
      <c r="Y45" s="112">
        <v>215</v>
      </c>
      <c r="Z45" s="112">
        <v>266</v>
      </c>
    </row>
    <row r="46" spans="19:32" x14ac:dyDescent="0.25">
      <c r="S46" s="115" t="s">
        <v>38</v>
      </c>
      <c r="T46" s="115"/>
      <c r="U46" s="112"/>
      <c r="V46" s="112">
        <v>478</v>
      </c>
      <c r="W46" s="112">
        <v>526</v>
      </c>
      <c r="X46" s="112">
        <v>474</v>
      </c>
      <c r="Y46" s="112">
        <v>497</v>
      </c>
      <c r="Z46" s="112">
        <v>549</v>
      </c>
    </row>
    <row r="47" spans="19:32" x14ac:dyDescent="0.25">
      <c r="S47" s="115" t="s">
        <v>39</v>
      </c>
      <c r="T47" s="115"/>
      <c r="U47" s="112"/>
      <c r="V47" s="112">
        <v>818</v>
      </c>
      <c r="W47" s="112">
        <v>739</v>
      </c>
      <c r="X47" s="112">
        <v>751</v>
      </c>
      <c r="Y47" s="112">
        <v>798</v>
      </c>
      <c r="Z47" s="112">
        <v>807</v>
      </c>
    </row>
    <row r="48" spans="19:32" x14ac:dyDescent="0.25">
      <c r="S48" s="115" t="s">
        <v>40</v>
      </c>
      <c r="T48" s="115"/>
      <c r="U48" s="112"/>
      <c r="V48" s="112">
        <v>1169</v>
      </c>
      <c r="W48" s="112">
        <v>1037</v>
      </c>
      <c r="X48" s="112">
        <v>975</v>
      </c>
      <c r="Y48" s="112">
        <v>1049</v>
      </c>
      <c r="Z48" s="112">
        <v>1107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988</v>
      </c>
      <c r="W49" s="112">
        <v>863</v>
      </c>
      <c r="X49" s="112">
        <v>843</v>
      </c>
      <c r="Y49" s="112">
        <v>950</v>
      </c>
      <c r="Z49" s="112">
        <v>959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Murray Bridge (2021-22)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766</v>
      </c>
      <c r="W50" s="112">
        <v>712</v>
      </c>
      <c r="X50" s="112">
        <v>725</v>
      </c>
      <c r="Y50" s="112">
        <v>779</v>
      </c>
      <c r="Z50" s="112">
        <v>834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677</v>
      </c>
      <c r="W51" s="112">
        <v>692</v>
      </c>
      <c r="X51" s="112">
        <v>664</v>
      </c>
      <c r="Y51" s="112">
        <v>689</v>
      </c>
      <c r="Z51" s="112">
        <v>724</v>
      </c>
    </row>
    <row r="52" spans="1:26" ht="15" customHeight="1" x14ac:dyDescent="0.25">
      <c r="S52" s="115" t="s">
        <v>44</v>
      </c>
      <c r="T52" s="115"/>
      <c r="U52" s="112"/>
      <c r="V52" s="112">
        <v>803</v>
      </c>
      <c r="W52" s="112">
        <v>723</v>
      </c>
      <c r="X52" s="112">
        <v>672</v>
      </c>
      <c r="Y52" s="112">
        <v>647</v>
      </c>
      <c r="Z52" s="112">
        <v>716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757</v>
      </c>
      <c r="W53" s="112">
        <v>713</v>
      </c>
      <c r="X53" s="112">
        <v>718</v>
      </c>
      <c r="Y53" s="112">
        <v>785</v>
      </c>
      <c r="Z53" s="112">
        <v>782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677</v>
      </c>
      <c r="W54" s="112">
        <v>646</v>
      </c>
      <c r="X54" s="112">
        <v>694</v>
      </c>
      <c r="Y54" s="112">
        <v>698</v>
      </c>
      <c r="Z54" s="112">
        <v>754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499</v>
      </c>
      <c r="W55" s="112">
        <v>495</v>
      </c>
      <c r="X55" s="112">
        <v>533</v>
      </c>
      <c r="Y55" s="112">
        <v>576</v>
      </c>
      <c r="Z55" s="112">
        <v>604</v>
      </c>
    </row>
    <row r="56" spans="1:26" ht="15" customHeight="1" x14ac:dyDescent="0.25">
      <c r="S56" s="115" t="s">
        <v>48</v>
      </c>
      <c r="T56" s="115"/>
      <c r="U56" s="112"/>
      <c r="V56" s="112">
        <v>274</v>
      </c>
      <c r="W56" s="112">
        <v>260</v>
      </c>
      <c r="X56" s="112">
        <v>265</v>
      </c>
      <c r="Y56" s="112">
        <v>269</v>
      </c>
      <c r="Z56" s="112">
        <v>334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145</v>
      </c>
      <c r="W57" s="112">
        <v>123</v>
      </c>
      <c r="X57" s="112">
        <v>137</v>
      </c>
      <c r="Y57" s="112">
        <v>146</v>
      </c>
      <c r="Z57" s="112">
        <v>169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53</v>
      </c>
      <c r="W58" s="112">
        <v>51</v>
      </c>
      <c r="X58" s="112">
        <v>54</v>
      </c>
      <c r="Y58" s="112">
        <v>48</v>
      </c>
      <c r="Z58" s="112">
        <v>59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25</v>
      </c>
      <c r="W59" s="112">
        <v>25</v>
      </c>
      <c r="X59" s="112">
        <v>21</v>
      </c>
      <c r="Y59" s="112">
        <v>24</v>
      </c>
      <c r="Z59" s="112">
        <v>20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12</v>
      </c>
      <c r="W60" s="112">
        <v>13</v>
      </c>
      <c r="X60" s="112">
        <v>18</v>
      </c>
      <c r="Y60" s="112">
        <v>18</v>
      </c>
      <c r="Z60" s="112">
        <v>12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8285</v>
      </c>
      <c r="W61" s="112">
        <v>7807</v>
      </c>
      <c r="X61" s="112">
        <v>7706</v>
      </c>
      <c r="Y61" s="112">
        <v>8207</v>
      </c>
      <c r="Z61" s="112">
        <v>8713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8</v>
      </c>
      <c r="W63" s="112">
        <v>13</v>
      </c>
      <c r="X63" s="112">
        <v>13</v>
      </c>
      <c r="Y63" s="112">
        <v>17</v>
      </c>
      <c r="Z63" s="112">
        <v>12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172</v>
      </c>
      <c r="W64" s="112">
        <v>227</v>
      </c>
      <c r="X64" s="112">
        <v>196</v>
      </c>
      <c r="Y64" s="112">
        <v>272</v>
      </c>
      <c r="Z64" s="112">
        <v>312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Murray Bridge (2021-22)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493</v>
      </c>
      <c r="W65" s="112">
        <v>440</v>
      </c>
      <c r="X65" s="112">
        <v>493</v>
      </c>
      <c r="Y65" s="112">
        <v>580</v>
      </c>
      <c r="Z65" s="112">
        <v>573</v>
      </c>
    </row>
    <row r="66" spans="1:26" x14ac:dyDescent="0.25">
      <c r="S66" s="115" t="s">
        <v>39</v>
      </c>
      <c r="T66" s="115"/>
      <c r="U66" s="112"/>
      <c r="V66" s="112">
        <v>787</v>
      </c>
      <c r="W66" s="112">
        <v>643</v>
      </c>
      <c r="X66" s="112">
        <v>722</v>
      </c>
      <c r="Y66" s="112">
        <v>725</v>
      </c>
      <c r="Z66" s="112">
        <v>772</v>
      </c>
    </row>
    <row r="67" spans="1:26" x14ac:dyDescent="0.25">
      <c r="S67" s="115" t="s">
        <v>40</v>
      </c>
      <c r="T67" s="115"/>
      <c r="U67" s="112"/>
      <c r="V67" s="112">
        <v>842</v>
      </c>
      <c r="W67" s="112">
        <v>799</v>
      </c>
      <c r="X67" s="112">
        <v>775</v>
      </c>
      <c r="Y67" s="112">
        <v>847</v>
      </c>
      <c r="Z67" s="112">
        <v>878</v>
      </c>
    </row>
    <row r="68" spans="1:26" x14ac:dyDescent="0.25">
      <c r="S68" s="115" t="s">
        <v>41</v>
      </c>
      <c r="T68" s="115"/>
      <c r="U68" s="112"/>
      <c r="V68" s="112">
        <v>688</v>
      </c>
      <c r="W68" s="112">
        <v>696</v>
      </c>
      <c r="X68" s="112">
        <v>713</v>
      </c>
      <c r="Y68" s="112">
        <v>767</v>
      </c>
      <c r="Z68" s="112">
        <v>836</v>
      </c>
    </row>
    <row r="69" spans="1:26" x14ac:dyDescent="0.25">
      <c r="S69" s="115" t="s">
        <v>42</v>
      </c>
      <c r="T69" s="115"/>
      <c r="U69" s="112"/>
      <c r="V69" s="112">
        <v>602</v>
      </c>
      <c r="W69" s="112">
        <v>599</v>
      </c>
      <c r="X69" s="112">
        <v>642</v>
      </c>
      <c r="Y69" s="112">
        <v>685</v>
      </c>
      <c r="Z69" s="112">
        <v>785</v>
      </c>
    </row>
    <row r="70" spans="1:26" x14ac:dyDescent="0.25">
      <c r="S70" s="115" t="s">
        <v>43</v>
      </c>
      <c r="T70" s="115"/>
      <c r="U70" s="112"/>
      <c r="V70" s="112">
        <v>665</v>
      </c>
      <c r="W70" s="112">
        <v>610</v>
      </c>
      <c r="X70" s="112">
        <v>582</v>
      </c>
      <c r="Y70" s="112">
        <v>603</v>
      </c>
      <c r="Z70" s="112">
        <v>641</v>
      </c>
    </row>
    <row r="71" spans="1:26" x14ac:dyDescent="0.25">
      <c r="S71" s="115" t="s">
        <v>44</v>
      </c>
      <c r="T71" s="115"/>
      <c r="U71" s="112"/>
      <c r="V71" s="112">
        <v>815</v>
      </c>
      <c r="W71" s="112">
        <v>721</v>
      </c>
      <c r="X71" s="112">
        <v>686</v>
      </c>
      <c r="Y71" s="112">
        <v>670</v>
      </c>
      <c r="Z71" s="112">
        <v>701</v>
      </c>
    </row>
    <row r="72" spans="1:26" x14ac:dyDescent="0.25">
      <c r="S72" s="115" t="s">
        <v>45</v>
      </c>
      <c r="T72" s="115"/>
      <c r="U72" s="112"/>
      <c r="V72" s="112">
        <v>719</v>
      </c>
      <c r="W72" s="112">
        <v>735</v>
      </c>
      <c r="X72" s="112">
        <v>747</v>
      </c>
      <c r="Y72" s="112">
        <v>798</v>
      </c>
      <c r="Z72" s="112">
        <v>852</v>
      </c>
    </row>
    <row r="73" spans="1:26" x14ac:dyDescent="0.25">
      <c r="S73" s="115" t="s">
        <v>46</v>
      </c>
      <c r="T73" s="115"/>
      <c r="U73" s="112"/>
      <c r="V73" s="112">
        <v>702</v>
      </c>
      <c r="W73" s="112">
        <v>679</v>
      </c>
      <c r="X73" s="112">
        <v>700</v>
      </c>
      <c r="Y73" s="112">
        <v>733</v>
      </c>
      <c r="Z73" s="112">
        <v>777</v>
      </c>
    </row>
    <row r="74" spans="1:26" x14ac:dyDescent="0.25">
      <c r="S74" s="115" t="s">
        <v>47</v>
      </c>
      <c r="T74" s="115"/>
      <c r="U74" s="112"/>
      <c r="V74" s="112">
        <v>450</v>
      </c>
      <c r="W74" s="112">
        <v>481</v>
      </c>
      <c r="X74" s="112">
        <v>517</v>
      </c>
      <c r="Y74" s="112">
        <v>533</v>
      </c>
      <c r="Z74" s="112">
        <v>584</v>
      </c>
    </row>
    <row r="75" spans="1:26" x14ac:dyDescent="0.25">
      <c r="S75" s="115" t="s">
        <v>48</v>
      </c>
      <c r="T75" s="115"/>
      <c r="U75" s="112"/>
      <c r="V75" s="112">
        <v>210</v>
      </c>
      <c r="W75" s="112">
        <v>209</v>
      </c>
      <c r="X75" s="112">
        <v>207</v>
      </c>
      <c r="Y75" s="112">
        <v>233</v>
      </c>
      <c r="Z75" s="112">
        <v>276</v>
      </c>
    </row>
    <row r="76" spans="1:26" x14ac:dyDescent="0.25">
      <c r="S76" s="115" t="s">
        <v>49</v>
      </c>
      <c r="T76" s="115"/>
      <c r="U76" s="112"/>
      <c r="V76" s="112">
        <v>102</v>
      </c>
      <c r="W76" s="112">
        <v>91</v>
      </c>
      <c r="X76" s="112">
        <v>96</v>
      </c>
      <c r="Y76" s="112">
        <v>101</v>
      </c>
      <c r="Z76" s="112">
        <v>93</v>
      </c>
    </row>
    <row r="77" spans="1:26" x14ac:dyDescent="0.25">
      <c r="S77" s="115" t="s">
        <v>50</v>
      </c>
      <c r="T77" s="115"/>
      <c r="U77" s="112"/>
      <c r="V77" s="112">
        <v>51</v>
      </c>
      <c r="W77" s="112">
        <v>34</v>
      </c>
      <c r="X77" s="112">
        <v>44</v>
      </c>
      <c r="Y77" s="112">
        <v>37</v>
      </c>
      <c r="Z77" s="112">
        <v>50</v>
      </c>
    </row>
    <row r="78" spans="1:26" x14ac:dyDescent="0.25">
      <c r="S78" s="115" t="s">
        <v>51</v>
      </c>
      <c r="T78" s="115"/>
      <c r="U78" s="112"/>
      <c r="V78" s="112">
        <v>25</v>
      </c>
      <c r="W78" s="112">
        <v>30</v>
      </c>
      <c r="X78" s="112">
        <v>37</v>
      </c>
      <c r="Y78" s="112">
        <v>24</v>
      </c>
      <c r="Z78" s="112">
        <v>28</v>
      </c>
    </row>
    <row r="79" spans="1:26" x14ac:dyDescent="0.25">
      <c r="S79" s="115" t="s">
        <v>52</v>
      </c>
      <c r="T79" s="115"/>
      <c r="U79" s="112"/>
      <c r="V79" s="112">
        <v>19</v>
      </c>
      <c r="W79" s="112">
        <v>16</v>
      </c>
      <c r="X79" s="112">
        <v>10</v>
      </c>
      <c r="Y79" s="112">
        <v>16</v>
      </c>
      <c r="Z79" s="112">
        <v>13</v>
      </c>
    </row>
    <row r="80" spans="1:26" x14ac:dyDescent="0.25">
      <c r="S80" s="118" t="s">
        <v>53</v>
      </c>
      <c r="T80" s="118"/>
      <c r="U80" s="112"/>
      <c r="V80" s="112">
        <v>7347</v>
      </c>
      <c r="W80" s="112">
        <v>7024</v>
      </c>
      <c r="X80" s="112">
        <v>7177</v>
      </c>
      <c r="Y80" s="112">
        <v>7641</v>
      </c>
      <c r="Z80" s="112">
        <v>8179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Murray Bridge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438</v>
      </c>
      <c r="W83" s="112">
        <v>436</v>
      </c>
      <c r="X83" s="112">
        <v>449</v>
      </c>
      <c r="Y83" s="112">
        <v>487</v>
      </c>
      <c r="Z83" s="112">
        <v>493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190</v>
      </c>
      <c r="G84" s="140"/>
      <c r="H84" s="48"/>
      <c r="I84" s="48"/>
      <c r="J84" s="48"/>
      <c r="K84" s="48"/>
      <c r="L84" s="140" t="s">
        <v>0</v>
      </c>
      <c r="M84" s="140"/>
      <c r="N84" s="140" t="s">
        <v>190</v>
      </c>
      <c r="O84" s="140"/>
      <c r="S84" s="115" t="s">
        <v>57</v>
      </c>
      <c r="T84" s="115"/>
      <c r="U84" s="112"/>
      <c r="V84" s="112">
        <v>263</v>
      </c>
      <c r="W84" s="112">
        <v>279</v>
      </c>
      <c r="X84" s="112">
        <v>276</v>
      </c>
      <c r="Y84" s="112">
        <v>287</v>
      </c>
      <c r="Z84" s="112">
        <v>290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2017-18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2017-18</v>
      </c>
      <c r="O85" s="140"/>
      <c r="S85" s="115" t="s">
        <v>185</v>
      </c>
      <c r="T85" s="115"/>
      <c r="U85" s="112"/>
      <c r="V85" s="112">
        <v>852</v>
      </c>
      <c r="W85" s="112">
        <v>831</v>
      </c>
      <c r="X85" s="112">
        <v>855</v>
      </c>
      <c r="Y85" s="112">
        <v>893</v>
      </c>
      <c r="Z85" s="112">
        <v>958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16,919</v>
      </c>
      <c r="D86" s="94">
        <f t="shared" ref="D86:D91" si="4">AD4</f>
        <v>6.6906293353512503E-2</v>
      </c>
      <c r="E86" s="95">
        <f t="shared" ref="E86:E91" si="5">AD4</f>
        <v>6.6906293353512503E-2</v>
      </c>
      <c r="F86" s="94">
        <f t="shared" ref="F86:F91" si="6">AF4</f>
        <v>8.2261881916458668E-2</v>
      </c>
      <c r="G86" s="95">
        <f t="shared" ref="G86:G91" si="7">AF4</f>
        <v>8.2261881916458668E-2</v>
      </c>
      <c r="H86" s="97"/>
      <c r="I86" s="97"/>
      <c r="J86" s="139" t="str">
        <f>'State data for spotlight'!J4</f>
        <v>1,514,413</v>
      </c>
      <c r="K86" s="139"/>
      <c r="L86" s="94">
        <f>'State data for spotlight'!L4</f>
        <v>9.9608707048718825E-2</v>
      </c>
      <c r="M86" s="95">
        <f>'State data for spotlight'!L4</f>
        <v>9.9608707048718825E-2</v>
      </c>
      <c r="N86" s="94">
        <f>'State data for spotlight'!N4</f>
        <v>0.18326365128713196</v>
      </c>
      <c r="O86" s="95">
        <f>'State data for spotlight'!N4</f>
        <v>0.18326365128713196</v>
      </c>
      <c r="S86" s="115" t="s">
        <v>186</v>
      </c>
      <c r="T86" s="115"/>
      <c r="U86" s="112"/>
      <c r="V86" s="112">
        <v>313</v>
      </c>
      <c r="W86" s="112">
        <v>305</v>
      </c>
      <c r="X86" s="112">
        <v>318</v>
      </c>
      <c r="Y86" s="112">
        <v>336</v>
      </c>
      <c r="Z86" s="112">
        <v>349</v>
      </c>
    </row>
    <row r="87" spans="1:30" ht="15" customHeight="1" x14ac:dyDescent="0.25">
      <c r="A87" s="96" t="s">
        <v>4</v>
      </c>
      <c r="B87" s="49"/>
      <c r="C87" s="97" t="str">
        <f t="shared" si="3"/>
        <v>8,719</v>
      </c>
      <c r="D87" s="94">
        <f t="shared" si="4"/>
        <v>6.2385768246618678E-2</v>
      </c>
      <c r="E87" s="95">
        <f t="shared" si="5"/>
        <v>6.2385768246618678E-2</v>
      </c>
      <c r="F87" s="94">
        <f t="shared" si="6"/>
        <v>5.2129841921081166E-2</v>
      </c>
      <c r="G87" s="95">
        <f t="shared" si="7"/>
        <v>5.2129841921081166E-2</v>
      </c>
      <c r="H87" s="97"/>
      <c r="I87" s="97"/>
      <c r="J87" s="139" t="str">
        <f>'State data for spotlight'!J5</f>
        <v>761,173</v>
      </c>
      <c r="K87" s="139"/>
      <c r="L87" s="94">
        <f>'State data for spotlight'!L5</f>
        <v>8.820771036521724E-2</v>
      </c>
      <c r="M87" s="95">
        <f>'State data for spotlight'!L5</f>
        <v>8.820771036521724E-2</v>
      </c>
      <c r="N87" s="94">
        <f>'State data for spotlight'!N5</f>
        <v>0.15461673464868042</v>
      </c>
      <c r="O87" s="95">
        <f>'State data for spotlight'!N5</f>
        <v>0.15461673464868042</v>
      </c>
      <c r="S87" s="115" t="s">
        <v>187</v>
      </c>
      <c r="T87" s="115"/>
      <c r="U87" s="112"/>
      <c r="V87" s="112">
        <v>141</v>
      </c>
      <c r="W87" s="112">
        <v>143</v>
      </c>
      <c r="X87" s="112">
        <v>163</v>
      </c>
      <c r="Y87" s="112">
        <v>152</v>
      </c>
      <c r="Z87" s="112">
        <v>161</v>
      </c>
    </row>
    <row r="88" spans="1:30" ht="15" customHeight="1" x14ac:dyDescent="0.25">
      <c r="A88" s="96" t="s">
        <v>5</v>
      </c>
      <c r="B88" s="49"/>
      <c r="C88" s="97" t="str">
        <f t="shared" si="3"/>
        <v>8,183</v>
      </c>
      <c r="D88" s="94">
        <f t="shared" si="4"/>
        <v>7.0933123936657516E-2</v>
      </c>
      <c r="E88" s="95">
        <f t="shared" si="5"/>
        <v>7.0933123936657516E-2</v>
      </c>
      <c r="F88" s="94">
        <f t="shared" si="6"/>
        <v>0.1128790969672242</v>
      </c>
      <c r="G88" s="95">
        <f t="shared" si="7"/>
        <v>0.1128790969672242</v>
      </c>
      <c r="H88" s="97"/>
      <c r="I88" s="97"/>
      <c r="J88" s="139" t="str">
        <f>'State data for spotlight'!J6</f>
        <v>752,279</v>
      </c>
      <c r="K88" s="139"/>
      <c r="L88" s="94">
        <f>'State data for spotlight'!L6</f>
        <v>0.11150035312508311</v>
      </c>
      <c r="M88" s="95">
        <f>'State data for spotlight'!L6</f>
        <v>0.11150035312508311</v>
      </c>
      <c r="N88" s="94">
        <f>'State data for spotlight'!N6</f>
        <v>0.212174288554841</v>
      </c>
      <c r="O88" s="95">
        <f>'State data for spotlight'!N6</f>
        <v>0.212174288554841</v>
      </c>
      <c r="S88" s="115" t="s">
        <v>188</v>
      </c>
      <c r="T88" s="115"/>
      <c r="U88" s="112"/>
      <c r="V88" s="112">
        <v>262</v>
      </c>
      <c r="W88" s="112">
        <v>255</v>
      </c>
      <c r="X88" s="112">
        <v>257</v>
      </c>
      <c r="Y88" s="112">
        <v>280</v>
      </c>
      <c r="Z88" s="112">
        <v>300</v>
      </c>
    </row>
    <row r="89" spans="1:30" ht="15" customHeight="1" x14ac:dyDescent="0.25">
      <c r="A89" s="49" t="s">
        <v>6</v>
      </c>
      <c r="B89" s="49"/>
      <c r="C89" s="97" t="str">
        <f t="shared" si="3"/>
        <v>11,223</v>
      </c>
      <c r="D89" s="94">
        <f t="shared" si="4"/>
        <v>3.8013318534961149E-2</v>
      </c>
      <c r="E89" s="95">
        <f t="shared" si="5"/>
        <v>3.8013318534961149E-2</v>
      </c>
      <c r="F89" s="94">
        <f t="shared" si="6"/>
        <v>4.4972067039106056E-2</v>
      </c>
      <c r="G89" s="95">
        <f t="shared" si="7"/>
        <v>4.4972067039106056E-2</v>
      </c>
      <c r="H89" s="97"/>
      <c r="I89" s="97"/>
      <c r="J89" s="139" t="str">
        <f>'State data for spotlight'!J7</f>
        <v>1,001,542</v>
      </c>
      <c r="K89" s="139"/>
      <c r="L89" s="94">
        <f>'State data for spotlight'!L7</f>
        <v>4.4621130813623067E-2</v>
      </c>
      <c r="M89" s="95">
        <f>'State data for spotlight'!L7</f>
        <v>4.4621130813623067E-2</v>
      </c>
      <c r="N89" s="94">
        <f>'State data for spotlight'!N7</f>
        <v>9.6689701842120446E-2</v>
      </c>
      <c r="O89" s="95">
        <f>'State data for spotlight'!N7</f>
        <v>9.6689701842120446E-2</v>
      </c>
      <c r="S89" s="115" t="s">
        <v>189</v>
      </c>
      <c r="T89" s="115"/>
      <c r="U89" s="112"/>
      <c r="V89" s="112">
        <v>673</v>
      </c>
      <c r="W89" s="112">
        <v>693</v>
      </c>
      <c r="X89" s="112">
        <v>672</v>
      </c>
      <c r="Y89" s="112">
        <v>690</v>
      </c>
      <c r="Z89" s="112">
        <v>681</v>
      </c>
    </row>
    <row r="90" spans="1:30" ht="15" customHeight="1" x14ac:dyDescent="0.25">
      <c r="A90" s="49" t="s">
        <v>96</v>
      </c>
      <c r="B90" s="49"/>
      <c r="C90" s="97" t="str">
        <f t="shared" si="3"/>
        <v>$41,804</v>
      </c>
      <c r="D90" s="94">
        <f t="shared" si="4"/>
        <v>2.3164833411206232E-2</v>
      </c>
      <c r="E90" s="95">
        <f t="shared" si="5"/>
        <v>2.3164833411206232E-2</v>
      </c>
      <c r="F90" s="94">
        <f t="shared" si="6"/>
        <v>0.11451735069767244</v>
      </c>
      <c r="G90" s="95">
        <f t="shared" si="7"/>
        <v>0.11451735069767244</v>
      </c>
      <c r="H90" s="97"/>
      <c r="I90" s="97"/>
      <c r="J90" s="97"/>
      <c r="K90" s="97" t="str">
        <f>'State data for spotlight'!J8</f>
        <v>$45,481</v>
      </c>
      <c r="L90" s="94">
        <f>'State data for spotlight'!L8</f>
        <v>-7.6896036558571357E-4</v>
      </c>
      <c r="M90" s="95">
        <f>'State data for spotlight'!L8</f>
        <v>-7.6896036558571357E-4</v>
      </c>
      <c r="N90" s="94">
        <f>'State data for spotlight'!N8</f>
        <v>6.4433558502420718E-2</v>
      </c>
      <c r="O90" s="95">
        <f>'State data for spotlight'!N8</f>
        <v>6.4433558502420718E-2</v>
      </c>
      <c r="S90" s="115" t="s">
        <v>58</v>
      </c>
      <c r="T90" s="115"/>
      <c r="U90" s="112"/>
      <c r="V90" s="112">
        <v>1400</v>
      </c>
      <c r="W90" s="112">
        <v>1332</v>
      </c>
      <c r="X90" s="112">
        <v>1271</v>
      </c>
      <c r="Y90" s="112">
        <v>1279</v>
      </c>
      <c r="Z90" s="112">
        <v>1377</v>
      </c>
    </row>
    <row r="91" spans="1:30" ht="15" customHeight="1" x14ac:dyDescent="0.25">
      <c r="A91" s="49" t="s">
        <v>7</v>
      </c>
      <c r="B91" s="49"/>
      <c r="C91" s="97" t="str">
        <f t="shared" si="3"/>
        <v>$569.3 mil</v>
      </c>
      <c r="D91" s="94">
        <f t="shared" si="4"/>
        <v>8.0783732568426858E-2</v>
      </c>
      <c r="E91" s="95">
        <f t="shared" si="5"/>
        <v>8.0783732568426858E-2</v>
      </c>
      <c r="F91" s="94">
        <f t="shared" si="6"/>
        <v>0.19949964940128218</v>
      </c>
      <c r="G91" s="95">
        <f t="shared" si="7"/>
        <v>0.19949964940128218</v>
      </c>
      <c r="H91" s="97"/>
      <c r="I91" s="97"/>
      <c r="J91" s="97"/>
      <c r="K91" s="97" t="str">
        <f>'State data for spotlight'!J9</f>
        <v>$63.1 bil</v>
      </c>
      <c r="L91" s="94">
        <f>'State data for spotlight'!L9</f>
        <v>8.5795971195826271E-2</v>
      </c>
      <c r="M91" s="95">
        <f>'State data for spotlight'!L9</f>
        <v>8.5795971195826271E-2</v>
      </c>
      <c r="N91" s="94">
        <f>'State data for spotlight'!N9</f>
        <v>0.25141602644572436</v>
      </c>
      <c r="O91" s="95">
        <f>'State data for spotlight'!N9</f>
        <v>0.25141602644572436</v>
      </c>
      <c r="S91" s="118" t="s">
        <v>53</v>
      </c>
      <c r="T91" s="118"/>
      <c r="U91" s="112"/>
      <c r="V91" s="112">
        <v>5668</v>
      </c>
      <c r="W91" s="112">
        <v>5426</v>
      </c>
      <c r="X91" s="112">
        <v>5451</v>
      </c>
      <c r="Y91" s="112">
        <v>5607</v>
      </c>
      <c r="Z91" s="112">
        <v>5885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191</v>
      </c>
      <c r="S93" s="115" t="s">
        <v>56</v>
      </c>
      <c r="T93" s="115"/>
      <c r="U93" s="112"/>
      <c r="V93" s="112">
        <v>342</v>
      </c>
      <c r="W93" s="112">
        <v>345</v>
      </c>
      <c r="X93" s="112">
        <v>358</v>
      </c>
      <c r="Y93" s="112">
        <v>371</v>
      </c>
      <c r="Z93" s="112">
        <v>377</v>
      </c>
    </row>
    <row r="94" spans="1:30" ht="15" customHeight="1" x14ac:dyDescent="0.25">
      <c r="A94" s="135" t="s">
        <v>192</v>
      </c>
      <c r="S94" s="115" t="s">
        <v>57</v>
      </c>
      <c r="T94" s="115"/>
      <c r="U94" s="112"/>
      <c r="V94" s="112">
        <v>565</v>
      </c>
      <c r="W94" s="112">
        <v>575</v>
      </c>
      <c r="X94" s="112">
        <v>574</v>
      </c>
      <c r="Y94" s="112">
        <v>583</v>
      </c>
      <c r="Z94" s="112">
        <v>624</v>
      </c>
    </row>
    <row r="95" spans="1:30" ht="15" customHeight="1" x14ac:dyDescent="0.25">
      <c r="A95" s="136" t="s">
        <v>266</v>
      </c>
      <c r="S95" s="115" t="s">
        <v>185</v>
      </c>
      <c r="T95" s="115"/>
      <c r="U95" s="112"/>
      <c r="V95" s="112">
        <v>143</v>
      </c>
      <c r="W95" s="112">
        <v>152</v>
      </c>
      <c r="X95" s="112">
        <v>147</v>
      </c>
      <c r="Y95" s="112">
        <v>156</v>
      </c>
      <c r="Z95" s="112">
        <v>171</v>
      </c>
    </row>
    <row r="96" spans="1:30" ht="15" customHeight="1" x14ac:dyDescent="0.25">
      <c r="A96" s="134" t="s">
        <v>258</v>
      </c>
      <c r="S96" s="115" t="s">
        <v>186</v>
      </c>
      <c r="T96" s="115"/>
      <c r="U96" s="112"/>
      <c r="V96" s="112">
        <v>908</v>
      </c>
      <c r="W96" s="112">
        <v>931</v>
      </c>
      <c r="X96" s="112">
        <v>980</v>
      </c>
      <c r="Y96" s="112">
        <v>1022</v>
      </c>
      <c r="Z96" s="112">
        <v>1051</v>
      </c>
    </row>
    <row r="97" spans="1:32" ht="15" customHeight="1" x14ac:dyDescent="0.25">
      <c r="A97" s="136" t="s">
        <v>269</v>
      </c>
      <c r="S97" s="115" t="s">
        <v>187</v>
      </c>
      <c r="T97" s="115"/>
      <c r="U97" s="112"/>
      <c r="V97" s="112">
        <v>661</v>
      </c>
      <c r="W97" s="112">
        <v>677</v>
      </c>
      <c r="X97" s="112">
        <v>679</v>
      </c>
      <c r="Y97" s="112">
        <v>664</v>
      </c>
      <c r="Z97" s="112">
        <v>690</v>
      </c>
    </row>
    <row r="98" spans="1:32" ht="15" customHeight="1" x14ac:dyDescent="0.25">
      <c r="A98" s="136" t="s">
        <v>275</v>
      </c>
      <c r="S98" s="115" t="s">
        <v>188</v>
      </c>
      <c r="T98" s="115"/>
      <c r="U98" s="112"/>
      <c r="V98" s="112">
        <v>602</v>
      </c>
      <c r="W98" s="112">
        <v>567</v>
      </c>
      <c r="X98" s="112">
        <v>583</v>
      </c>
      <c r="Y98" s="112">
        <v>623</v>
      </c>
      <c r="Z98" s="112">
        <v>638</v>
      </c>
    </row>
    <row r="99" spans="1:32" ht="15" customHeight="1" x14ac:dyDescent="0.25">
      <c r="S99" s="115" t="s">
        <v>189</v>
      </c>
      <c r="T99" s="115"/>
      <c r="U99" s="112"/>
      <c r="V99" s="112">
        <v>88</v>
      </c>
      <c r="W99" s="112">
        <v>90</v>
      </c>
      <c r="X99" s="112">
        <v>101</v>
      </c>
      <c r="Y99" s="112">
        <v>103</v>
      </c>
      <c r="Z99" s="112">
        <v>91</v>
      </c>
    </row>
    <row r="100" spans="1:32" ht="15" customHeight="1" x14ac:dyDescent="0.25">
      <c r="S100" s="115" t="s">
        <v>58</v>
      </c>
      <c r="T100" s="115"/>
      <c r="U100" s="112"/>
      <c r="V100" s="112">
        <v>850</v>
      </c>
      <c r="W100" s="112">
        <v>780</v>
      </c>
      <c r="X100" s="112">
        <v>806</v>
      </c>
      <c r="Y100" s="112">
        <v>813</v>
      </c>
      <c r="Z100" s="112">
        <v>793</v>
      </c>
    </row>
    <row r="101" spans="1:32" x14ac:dyDescent="0.25">
      <c r="A101" s="18"/>
      <c r="S101" s="118" t="s">
        <v>53</v>
      </c>
      <c r="T101" s="118"/>
      <c r="U101" s="112"/>
      <c r="V101" s="112">
        <v>5075</v>
      </c>
      <c r="W101" s="112">
        <v>4935</v>
      </c>
      <c r="X101" s="112">
        <v>5057</v>
      </c>
      <c r="Y101" s="112">
        <v>5196</v>
      </c>
      <c r="Z101" s="112">
        <v>5321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184</v>
      </c>
      <c r="W103" s="106" t="s">
        <v>193</v>
      </c>
      <c r="X103" s="106" t="s">
        <v>261</v>
      </c>
      <c r="Y103" s="106" t="s">
        <v>267</v>
      </c>
      <c r="Z103" s="106" t="s">
        <v>273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11942</v>
      </c>
      <c r="W104" s="112">
        <v>11464</v>
      </c>
      <c r="X104" s="112">
        <v>12256</v>
      </c>
      <c r="Y104" s="112">
        <v>12545</v>
      </c>
      <c r="Z104" s="112">
        <v>13346</v>
      </c>
      <c r="AB104" s="109" t="str">
        <f>TEXT(Z104,"###,###")</f>
        <v>13,346</v>
      </c>
      <c r="AD104" s="130">
        <f>Z104/($Z$4)*100</f>
        <v>78.881730598735146</v>
      </c>
      <c r="AF104" s="109"/>
    </row>
    <row r="105" spans="1:32" x14ac:dyDescent="0.25">
      <c r="S105" s="115" t="s">
        <v>17</v>
      </c>
      <c r="T105" s="115"/>
      <c r="U105" s="112"/>
      <c r="V105" s="112">
        <v>1930</v>
      </c>
      <c r="W105" s="112">
        <v>1942</v>
      </c>
      <c r="X105" s="112">
        <v>1842</v>
      </c>
      <c r="Y105" s="112">
        <v>1847</v>
      </c>
      <c r="Z105" s="112">
        <v>2108</v>
      </c>
      <c r="AB105" s="109" t="str">
        <f>TEXT(Z105,"###,###")</f>
        <v>2,108</v>
      </c>
      <c r="AD105" s="130">
        <f>Z105/($Z$4)*100</f>
        <v>12.459365210709853</v>
      </c>
      <c r="AF105" s="109"/>
    </row>
    <row r="106" spans="1:32" x14ac:dyDescent="0.25">
      <c r="S106" s="118" t="s">
        <v>53</v>
      </c>
      <c r="T106" s="118"/>
      <c r="U106" s="120"/>
      <c r="V106" s="120">
        <v>13872</v>
      </c>
      <c r="W106" s="120">
        <v>13406</v>
      </c>
      <c r="X106" s="120">
        <v>14098</v>
      </c>
      <c r="Y106" s="120">
        <v>14392</v>
      </c>
      <c r="Z106" s="120">
        <v>15454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2477</v>
      </c>
      <c r="W108" s="112">
        <v>2003</v>
      </c>
      <c r="X108" s="112">
        <v>2204</v>
      </c>
      <c r="Y108" s="112">
        <v>2281</v>
      </c>
      <c r="Z108" s="112">
        <v>2233</v>
      </c>
      <c r="AB108" s="109" t="str">
        <f>TEXT(Z108,"###,###")</f>
        <v>2,233</v>
      </c>
      <c r="AD108" s="130">
        <f>Z108/($Z$4)*100</f>
        <v>13.198179561439801</v>
      </c>
      <c r="AF108" s="109"/>
    </row>
    <row r="109" spans="1:32" x14ac:dyDescent="0.25">
      <c r="S109" s="115" t="s">
        <v>20</v>
      </c>
      <c r="T109" s="115"/>
      <c r="U109" s="112"/>
      <c r="V109" s="112">
        <v>2205</v>
      </c>
      <c r="W109" s="112">
        <v>2084</v>
      </c>
      <c r="X109" s="112">
        <v>2298</v>
      </c>
      <c r="Y109" s="112">
        <v>2701</v>
      </c>
      <c r="Z109" s="112">
        <v>2563</v>
      </c>
      <c r="AB109" s="109" t="str">
        <f>TEXT(Z109,"###,###")</f>
        <v>2,563</v>
      </c>
      <c r="AD109" s="130">
        <f>Z109/($Z$4)*100</f>
        <v>15.148649447366866</v>
      </c>
      <c r="AF109" s="109"/>
    </row>
    <row r="110" spans="1:32" x14ac:dyDescent="0.25">
      <c r="S110" s="115" t="s">
        <v>21</v>
      </c>
      <c r="T110" s="115"/>
      <c r="U110" s="112"/>
      <c r="V110" s="112">
        <v>3251</v>
      </c>
      <c r="W110" s="112">
        <v>3501</v>
      </c>
      <c r="X110" s="112">
        <v>3104</v>
      </c>
      <c r="Y110" s="112">
        <v>3552</v>
      </c>
      <c r="Z110" s="112">
        <v>4147</v>
      </c>
      <c r="AB110" s="109" t="str">
        <f>TEXT(Z110,"###,###")</f>
        <v>4,147</v>
      </c>
      <c r="AD110" s="130">
        <f>Z110/($Z$4)*100</f>
        <v>24.510904899816772</v>
      </c>
      <c r="AF110" s="109"/>
    </row>
    <row r="111" spans="1:32" x14ac:dyDescent="0.25">
      <c r="S111" s="115" t="s">
        <v>22</v>
      </c>
      <c r="T111" s="115"/>
      <c r="U111" s="112"/>
      <c r="V111" s="112">
        <v>5940</v>
      </c>
      <c r="W111" s="112">
        <v>5644</v>
      </c>
      <c r="X111" s="112">
        <v>5712</v>
      </c>
      <c r="Y111" s="112">
        <v>5858</v>
      </c>
      <c r="Z111" s="112">
        <v>6506</v>
      </c>
      <c r="AB111" s="109" t="str">
        <f>TEXT(Z111,"###,###")</f>
        <v>6,506</v>
      </c>
      <c r="AD111" s="130">
        <f>Z111/($Z$4)*100</f>
        <v>38.453809326792367</v>
      </c>
      <c r="AF111" s="109"/>
    </row>
    <row r="112" spans="1:32" x14ac:dyDescent="0.25">
      <c r="S112" s="118" t="s">
        <v>53</v>
      </c>
      <c r="T112" s="118"/>
      <c r="U112" s="112"/>
      <c r="V112" s="112">
        <v>15636</v>
      </c>
      <c r="W112" s="112">
        <v>14833</v>
      </c>
      <c r="X112" s="112">
        <v>14883</v>
      </c>
      <c r="Y112" s="112">
        <v>15858</v>
      </c>
      <c r="Z112" s="112">
        <v>16918</v>
      </c>
    </row>
    <row r="113" spans="19:32" x14ac:dyDescent="0.25">
      <c r="AB113" s="125" t="s">
        <v>24</v>
      </c>
      <c r="AC113" s="106"/>
      <c r="AD113" s="106" t="s">
        <v>182</v>
      </c>
      <c r="AF113" s="106" t="s">
        <v>183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41.63</v>
      </c>
      <c r="W118" s="131">
        <v>41.57</v>
      </c>
      <c r="X118" s="131">
        <v>42.04</v>
      </c>
      <c r="Y118" s="131">
        <v>41.77</v>
      </c>
      <c r="Z118" s="131">
        <v>41.86</v>
      </c>
      <c r="AB118" s="109" t="str">
        <f>TEXT(Z118,"##.0")</f>
        <v>41.9</v>
      </c>
    </row>
    <row r="120" spans="19:32" x14ac:dyDescent="0.25">
      <c r="S120" s="101" t="s">
        <v>98</v>
      </c>
      <c r="T120" s="112"/>
      <c r="U120" s="112"/>
      <c r="V120" s="112">
        <v>8830</v>
      </c>
      <c r="W120" s="112">
        <v>8509</v>
      </c>
      <c r="X120" s="112">
        <v>8634</v>
      </c>
      <c r="Y120" s="112">
        <v>8904</v>
      </c>
      <c r="Z120" s="112">
        <v>9281</v>
      </c>
      <c r="AB120" s="109" t="str">
        <f>TEXT(Z120,"###,###")</f>
        <v>9,281</v>
      </c>
    </row>
    <row r="121" spans="19:32" x14ac:dyDescent="0.25">
      <c r="S121" s="101" t="s">
        <v>99</v>
      </c>
      <c r="T121" s="112"/>
      <c r="U121" s="112"/>
      <c r="V121" s="112">
        <v>992</v>
      </c>
      <c r="W121" s="112">
        <v>893</v>
      </c>
      <c r="X121" s="112">
        <v>943</v>
      </c>
      <c r="Y121" s="112">
        <v>940</v>
      </c>
      <c r="Z121" s="112">
        <v>944</v>
      </c>
      <c r="AB121" s="109" t="str">
        <f>TEXT(Z121,"###,###")</f>
        <v>944</v>
      </c>
    </row>
    <row r="122" spans="19:32" x14ac:dyDescent="0.25">
      <c r="S122" s="101" t="s">
        <v>100</v>
      </c>
      <c r="T122" s="112"/>
      <c r="U122" s="112"/>
      <c r="V122" s="112">
        <v>921</v>
      </c>
      <c r="W122" s="112">
        <v>966</v>
      </c>
      <c r="X122" s="112">
        <v>926</v>
      </c>
      <c r="Y122" s="112">
        <v>969</v>
      </c>
      <c r="Z122" s="112">
        <v>998</v>
      </c>
      <c r="AB122" s="109" t="str">
        <f>TEXT(Z122,"###,###")</f>
        <v>998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9751</v>
      </c>
      <c r="W124" s="112">
        <v>9475</v>
      </c>
      <c r="X124" s="112">
        <v>9560</v>
      </c>
      <c r="Y124" s="112">
        <v>9873</v>
      </c>
      <c r="Z124" s="112">
        <v>10279</v>
      </c>
      <c r="AB124" s="109" t="str">
        <f>TEXT(Z124,"###,###")</f>
        <v>10,279</v>
      </c>
      <c r="AD124" s="127">
        <f>Z124/$Z$7*100</f>
        <v>91.588701773144436</v>
      </c>
    </row>
    <row r="125" spans="19:32" x14ac:dyDescent="0.25">
      <c r="S125" s="101" t="s">
        <v>102</v>
      </c>
      <c r="T125" s="112"/>
      <c r="U125" s="112"/>
      <c r="V125" s="112">
        <v>1913</v>
      </c>
      <c r="W125" s="112">
        <v>1859</v>
      </c>
      <c r="X125" s="112">
        <v>1869</v>
      </c>
      <c r="Y125" s="112">
        <v>1909</v>
      </c>
      <c r="Z125" s="112">
        <v>1942</v>
      </c>
      <c r="AB125" s="109" t="str">
        <f>TEXT(Z125,"###,###")</f>
        <v>1,942</v>
      </c>
      <c r="AD125" s="127">
        <f>Z125/$Z$7*100</f>
        <v>17.30375122516261</v>
      </c>
    </row>
    <row r="127" spans="19:32" x14ac:dyDescent="0.25">
      <c r="S127" s="101" t="s">
        <v>103</v>
      </c>
      <c r="T127" s="112"/>
      <c r="U127" s="112"/>
      <c r="V127" s="112">
        <v>5666</v>
      </c>
      <c r="W127" s="112">
        <v>5427</v>
      </c>
      <c r="X127" s="112">
        <v>5448</v>
      </c>
      <c r="Y127" s="112">
        <v>5610</v>
      </c>
      <c r="Z127" s="112">
        <v>5885</v>
      </c>
      <c r="AB127" s="109" t="str">
        <f>TEXT(Z127,"###,###")</f>
        <v>5,885</v>
      </c>
      <c r="AD127" s="127">
        <f>Z127/$Z$7*100</f>
        <v>52.436959814666309</v>
      </c>
    </row>
    <row r="128" spans="19:32" x14ac:dyDescent="0.25">
      <c r="S128" s="101" t="s">
        <v>104</v>
      </c>
      <c r="T128" s="112"/>
      <c r="U128" s="112"/>
      <c r="V128" s="112">
        <v>5072</v>
      </c>
      <c r="W128" s="112">
        <v>4939</v>
      </c>
      <c r="X128" s="112">
        <v>5055</v>
      </c>
      <c r="Y128" s="112">
        <v>5197</v>
      </c>
      <c r="Z128" s="112">
        <v>5324</v>
      </c>
      <c r="AB128" s="109" t="str">
        <f>TEXT(Z128,"###,###")</f>
        <v>5,324</v>
      </c>
      <c r="AD128" s="127">
        <f>Z128/$Z$7*100</f>
        <v>47.438296355698114</v>
      </c>
    </row>
    <row r="130" spans="19:20" x14ac:dyDescent="0.25">
      <c r="S130" s="101" t="s">
        <v>262</v>
      </c>
      <c r="T130" s="127">
        <v>82.696248774837386</v>
      </c>
    </row>
    <row r="131" spans="19:20" x14ac:dyDescent="0.25">
      <c r="S131" s="101" t="s">
        <v>263</v>
      </c>
      <c r="T131" s="127">
        <v>8.4112982268555641</v>
      </c>
    </row>
    <row r="132" spans="19:20" x14ac:dyDescent="0.25">
      <c r="S132" s="101" t="s">
        <v>264</v>
      </c>
      <c r="T132" s="127">
        <v>8.8924529983070482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C36BCFF8-C8C6-462C-B325-781F2C8978D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88B19FEF-41F8-4856-A30E-CEF1D4BDAE7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4C1DF9F5-6851-4FEA-9855-1972C40B67F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5BEE7CD1-9FD1-403B-B33A-7FA9E459A04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D614FD-15CD-4DC7-BDD9-DA6B8A04E61E}">
  <sheetPr codeName="Sheet67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109</v>
      </c>
      <c r="T1" s="99"/>
      <c r="U1" s="99"/>
      <c r="V1" s="99"/>
      <c r="W1" s="99"/>
      <c r="X1" s="99"/>
      <c r="Y1" s="100" t="s">
        <v>198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184</v>
      </c>
      <c r="W2" s="103" t="s">
        <v>193</v>
      </c>
      <c r="X2" s="103" t="s">
        <v>261</v>
      </c>
      <c r="Y2" s="103" t="s">
        <v>267</v>
      </c>
      <c r="Z2" s="103" t="s">
        <v>273</v>
      </c>
      <c r="AB2" s="141" t="str">
        <f>$Z$2</f>
        <v>2021-22</v>
      </c>
      <c r="AC2" s="141"/>
      <c r="AD2" s="141"/>
      <c r="AE2" s="141"/>
      <c r="AF2" s="141"/>
    </row>
    <row r="3" spans="1:32" ht="15" customHeight="1" x14ac:dyDescent="0.25">
      <c r="A3" s="58" t="s">
        <v>272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109</v>
      </c>
      <c r="Y3" s="105" t="s">
        <v>198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10.3 Adelaide Plains, South Australia,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6820</v>
      </c>
      <c r="W4" s="108">
        <v>6791</v>
      </c>
      <c r="X4" s="108">
        <v>7105</v>
      </c>
      <c r="Y4" s="108">
        <v>7515</v>
      </c>
      <c r="Z4" s="108">
        <v>8536</v>
      </c>
      <c r="AB4" s="109" t="str">
        <f>TEXT(Z4,"###,###")</f>
        <v>8,536</v>
      </c>
      <c r="AD4" s="110">
        <f>Z4/Y4-1</f>
        <v>0.13586161011310716</v>
      </c>
      <c r="AF4" s="110">
        <f>Z4/V4-1</f>
        <v>0.25161290322580654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3799</v>
      </c>
      <c r="W5" s="108">
        <v>3671</v>
      </c>
      <c r="X5" s="108">
        <v>3864</v>
      </c>
      <c r="Y5" s="108">
        <v>4072</v>
      </c>
      <c r="Z5" s="108">
        <v>4550</v>
      </c>
      <c r="AB5" s="109" t="str">
        <f>TEXT(Z5,"###,###")</f>
        <v>4,550</v>
      </c>
      <c r="AD5" s="110">
        <f t="shared" ref="AD5:AD9" si="0">Z5/Y5-1</f>
        <v>0.11738703339882117</v>
      </c>
      <c r="AF5" s="110">
        <f t="shared" ref="AF5:AF9" si="1">Z5/V5-1</f>
        <v>0.19768360094761772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3024</v>
      </c>
      <c r="W6" s="108">
        <v>3120</v>
      </c>
      <c r="X6" s="108">
        <v>3248</v>
      </c>
      <c r="Y6" s="108">
        <v>3438</v>
      </c>
      <c r="Z6" s="108">
        <v>3983</v>
      </c>
      <c r="AB6" s="109" t="str">
        <f>TEXT(Z6,"###,###")</f>
        <v>3,983</v>
      </c>
      <c r="AD6" s="110">
        <f t="shared" si="0"/>
        <v>0.15852239674229196</v>
      </c>
      <c r="AF6" s="110">
        <f t="shared" si="1"/>
        <v>0.31712962962962954</v>
      </c>
    </row>
    <row r="7" spans="1:32" ht="16.5" customHeight="1" thickBot="1" x14ac:dyDescent="0.3">
      <c r="A7" s="61" t="str">
        <f>"QUICK STATS for "&amp;Z2&amp;" *"</f>
        <v>QUICK STATS for 2021-22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5086</v>
      </c>
      <c r="W7" s="108">
        <v>5063</v>
      </c>
      <c r="X7" s="108">
        <v>5429</v>
      </c>
      <c r="Y7" s="108">
        <v>5557</v>
      </c>
      <c r="Z7" s="108">
        <v>6014</v>
      </c>
      <c r="AB7" s="109" t="str">
        <f>TEXT(Z7,"###,###")</f>
        <v>6,014</v>
      </c>
      <c r="AD7" s="110">
        <f t="shared" si="0"/>
        <v>8.2238617959330629E-2</v>
      </c>
      <c r="AF7" s="110">
        <f t="shared" si="1"/>
        <v>0.18246165945733384</v>
      </c>
    </row>
    <row r="8" spans="1:32" ht="17.25" customHeight="1" x14ac:dyDescent="0.25">
      <c r="A8" s="62" t="s">
        <v>12</v>
      </c>
      <c r="B8" s="63"/>
      <c r="C8" s="29"/>
      <c r="D8" s="64" t="str">
        <f>AB4</f>
        <v>8,536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6,014</v>
      </c>
      <c r="P8" s="65"/>
      <c r="S8" s="107" t="s">
        <v>83</v>
      </c>
      <c r="T8" s="108"/>
      <c r="U8" s="108"/>
      <c r="V8" s="108">
        <v>44145</v>
      </c>
      <c r="W8" s="108">
        <v>45345</v>
      </c>
      <c r="X8" s="108">
        <v>45945.120000000003</v>
      </c>
      <c r="Y8" s="108">
        <v>49883.75</v>
      </c>
      <c r="Z8" s="108">
        <v>50545</v>
      </c>
      <c r="AB8" s="109" t="str">
        <f>TEXT(Z8,"$###,###")</f>
        <v>$50,545</v>
      </c>
      <c r="AD8" s="110">
        <f t="shared" si="0"/>
        <v>1.3255819780990885E-2</v>
      </c>
      <c r="AF8" s="110">
        <f t="shared" si="1"/>
        <v>0.14497678106240808</v>
      </c>
    </row>
    <row r="9" spans="1:32" x14ac:dyDescent="0.25">
      <c r="A9" s="30" t="s">
        <v>14</v>
      </c>
      <c r="B9" s="69"/>
      <c r="C9" s="70"/>
      <c r="D9" s="71">
        <f>AD104</f>
        <v>78.081068416119962</v>
      </c>
      <c r="E9" s="72" t="s">
        <v>84</v>
      </c>
      <c r="F9" s="24"/>
      <c r="G9" s="73" t="s">
        <v>81</v>
      </c>
      <c r="H9" s="70"/>
      <c r="I9" s="69"/>
      <c r="J9" s="70"/>
      <c r="K9" s="69"/>
      <c r="L9" s="69"/>
      <c r="M9" s="74"/>
      <c r="N9" s="70"/>
      <c r="O9" s="71">
        <f>AD127</f>
        <v>54.556035916195547</v>
      </c>
      <c r="P9" s="72" t="s">
        <v>84</v>
      </c>
      <c r="S9" s="107" t="s">
        <v>7</v>
      </c>
      <c r="T9" s="108"/>
      <c r="U9" s="108"/>
      <c r="V9" s="108">
        <v>261248951</v>
      </c>
      <c r="W9" s="108">
        <v>257586203</v>
      </c>
      <c r="X9" s="108">
        <v>287459426</v>
      </c>
      <c r="Y9" s="108">
        <v>307788136</v>
      </c>
      <c r="Z9" s="108">
        <v>358887839</v>
      </c>
      <c r="AB9" s="109" t="str">
        <f>TEXT(Z9/1000000,"$#,###.0")&amp;" mil"</f>
        <v>$358.9 mil</v>
      </c>
      <c r="AD9" s="110">
        <f t="shared" si="0"/>
        <v>0.16602232842399101</v>
      </c>
      <c r="AF9" s="110">
        <f t="shared" si="1"/>
        <v>0.37373887101272985</v>
      </c>
    </row>
    <row r="10" spans="1:32" x14ac:dyDescent="0.25">
      <c r="A10" s="30" t="s">
        <v>17</v>
      </c>
      <c r="B10" s="69"/>
      <c r="C10" s="70"/>
      <c r="D10" s="71">
        <f>AD105</f>
        <v>13.202905342080602</v>
      </c>
      <c r="E10" s="72" t="s">
        <v>84</v>
      </c>
      <c r="F10" s="24"/>
      <c r="G10" s="73" t="s">
        <v>82</v>
      </c>
      <c r="H10" s="70"/>
      <c r="I10" s="69"/>
      <c r="J10" s="70"/>
      <c r="K10" s="69"/>
      <c r="L10" s="69"/>
      <c r="M10" s="74"/>
      <c r="N10" s="70"/>
      <c r="O10" s="71">
        <f>AD128</f>
        <v>45.327569005653473</v>
      </c>
      <c r="P10" s="72" t="s">
        <v>84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85</v>
      </c>
      <c r="H11" s="77"/>
      <c r="I11" s="78"/>
      <c r="J11" s="78"/>
      <c r="K11" s="78"/>
      <c r="L11" s="78"/>
      <c r="M11" s="69"/>
      <c r="N11" s="70"/>
      <c r="O11" s="71">
        <f>T130</f>
        <v>82.108413701363475</v>
      </c>
      <c r="P11" s="72" t="s">
        <v>84</v>
      </c>
      <c r="S11" s="107" t="s">
        <v>29</v>
      </c>
      <c r="T11" s="112"/>
      <c r="U11" s="112"/>
      <c r="V11" s="112">
        <v>5889</v>
      </c>
      <c r="W11" s="112">
        <v>5949</v>
      </c>
      <c r="X11" s="112">
        <v>6165</v>
      </c>
      <c r="Y11" s="112">
        <v>6547</v>
      </c>
      <c r="Z11" s="112">
        <v>7463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10.375789823744595</v>
      </c>
      <c r="P12" s="72" t="s">
        <v>84</v>
      </c>
      <c r="S12" s="107" t="s">
        <v>30</v>
      </c>
      <c r="T12" s="112"/>
      <c r="U12" s="112"/>
      <c r="V12" s="112">
        <v>930</v>
      </c>
      <c r="W12" s="112">
        <v>839</v>
      </c>
      <c r="X12" s="112">
        <v>943</v>
      </c>
      <c r="Y12" s="112">
        <v>968</v>
      </c>
      <c r="Z12" s="112">
        <v>1074</v>
      </c>
    </row>
    <row r="13" spans="1:32" ht="15" customHeight="1" x14ac:dyDescent="0.25">
      <c r="A13" s="30" t="s">
        <v>19</v>
      </c>
      <c r="B13" s="70"/>
      <c r="C13" s="70"/>
      <c r="D13" s="71">
        <f>AD108</f>
        <v>13.507497656982192</v>
      </c>
      <c r="E13" s="72" t="s">
        <v>84</v>
      </c>
      <c r="F13" s="24"/>
      <c r="G13" s="142" t="s">
        <v>265</v>
      </c>
      <c r="H13" s="143"/>
      <c r="I13" s="143"/>
      <c r="J13" s="143"/>
      <c r="K13" s="143"/>
      <c r="L13" s="143"/>
      <c r="M13" s="79"/>
      <c r="N13" s="70"/>
      <c r="O13" s="71">
        <f>T132</f>
        <v>7.5656800798137676</v>
      </c>
      <c r="P13" s="72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14.350984067478914</v>
      </c>
      <c r="E14" s="72" t="s">
        <v>84</v>
      </c>
      <c r="F14" s="24"/>
      <c r="G14" s="76" t="s">
        <v>94</v>
      </c>
      <c r="H14" s="69"/>
      <c r="I14" s="69"/>
      <c r="J14" s="69"/>
      <c r="K14" s="75"/>
      <c r="L14" s="70"/>
      <c r="M14" s="69"/>
      <c r="N14" s="70"/>
      <c r="O14" s="75" t="str">
        <f>AB118</f>
        <v>42.0</v>
      </c>
      <c r="P14" s="72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22.738987816307404</v>
      </c>
      <c r="E15" s="72" t="s">
        <v>84</v>
      </c>
      <c r="F15" s="24"/>
      <c r="G15" s="33" t="s">
        <v>259</v>
      </c>
      <c r="H15" s="70"/>
      <c r="I15" s="70"/>
      <c r="J15" s="70"/>
      <c r="K15" s="80"/>
      <c r="L15" s="70"/>
      <c r="M15" s="70"/>
      <c r="N15" s="70"/>
      <c r="O15" s="71">
        <f>AB38</f>
        <v>15.53672316384181</v>
      </c>
      <c r="P15" s="72" t="s">
        <v>84</v>
      </c>
      <c r="S15" s="115" t="s">
        <v>60</v>
      </c>
      <c r="T15" s="115"/>
      <c r="U15" s="116"/>
      <c r="V15" s="116">
        <v>358</v>
      </c>
      <c r="W15" s="116">
        <v>345</v>
      </c>
      <c r="X15" s="116">
        <v>359</v>
      </c>
      <c r="Y15" s="112">
        <v>370</v>
      </c>
      <c r="Z15" s="112">
        <v>421</v>
      </c>
      <c r="AB15" s="117">
        <f t="shared" ref="AB15:AB34" si="2">IF(Z15="np",0,Z15/$Z$34)</f>
        <v>4.9303197095678652E-2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40.745079662605441</v>
      </c>
      <c r="E16" s="83" t="s">
        <v>84</v>
      </c>
      <c r="F16" s="24"/>
      <c r="G16" s="84" t="s">
        <v>260</v>
      </c>
      <c r="H16" s="35"/>
      <c r="I16" s="35"/>
      <c r="J16" s="35"/>
      <c r="K16" s="36"/>
      <c r="L16" s="35"/>
      <c r="M16" s="35"/>
      <c r="N16" s="35"/>
      <c r="O16" s="82">
        <f>AB37</f>
        <v>84.463276836158201</v>
      </c>
      <c r="P16" s="37" t="s">
        <v>84</v>
      </c>
      <c r="S16" s="115" t="s">
        <v>61</v>
      </c>
      <c r="T16" s="115"/>
      <c r="U16" s="116"/>
      <c r="V16" s="116">
        <v>66</v>
      </c>
      <c r="W16" s="116">
        <v>60</v>
      </c>
      <c r="X16" s="116">
        <v>65</v>
      </c>
      <c r="Y16" s="112">
        <v>76</v>
      </c>
      <c r="Z16" s="112">
        <v>91</v>
      </c>
      <c r="AB16" s="117">
        <f t="shared" si="2"/>
        <v>1.0656985595502986E-2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562</v>
      </c>
      <c r="W17" s="116">
        <v>533</v>
      </c>
      <c r="X17" s="116">
        <v>579</v>
      </c>
      <c r="Y17" s="112">
        <v>605</v>
      </c>
      <c r="Z17" s="112">
        <v>663</v>
      </c>
      <c r="AB17" s="117">
        <f t="shared" si="2"/>
        <v>7.7643752195807478E-2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268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63</v>
      </c>
      <c r="T18" s="115"/>
      <c r="U18" s="116"/>
      <c r="V18" s="116">
        <v>67</v>
      </c>
      <c r="W18" s="116">
        <v>59</v>
      </c>
      <c r="X18" s="116">
        <v>47</v>
      </c>
      <c r="Y18" s="112">
        <v>61</v>
      </c>
      <c r="Z18" s="112">
        <v>94</v>
      </c>
      <c r="AB18" s="117">
        <f t="shared" si="2"/>
        <v>1.1008314790959128E-2</v>
      </c>
    </row>
    <row r="19" spans="1:28" x14ac:dyDescent="0.25">
      <c r="A19" s="61" t="str">
        <f>$S$1&amp;" ("&amp;$V$2&amp;" to "&amp;$Z$2&amp;")"</f>
        <v>Adelaide Plains (2017-18 to 2021-22)</v>
      </c>
      <c r="B19" s="61"/>
      <c r="C19" s="61"/>
      <c r="D19" s="61"/>
      <c r="E19" s="61"/>
      <c r="F19" s="61"/>
      <c r="G19" s="61" t="str">
        <f>$S$1&amp;" ("&amp;$V$2&amp;" to "&amp;$Z$2&amp;")"</f>
        <v>Adelaide Plains (2017-18 to 2021-22)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64</v>
      </c>
      <c r="T19" s="115"/>
      <c r="U19" s="116"/>
      <c r="V19" s="116">
        <v>628</v>
      </c>
      <c r="W19" s="116">
        <v>575</v>
      </c>
      <c r="X19" s="116">
        <v>674</v>
      </c>
      <c r="Y19" s="112">
        <v>736</v>
      </c>
      <c r="Z19" s="112">
        <v>817</v>
      </c>
      <c r="AB19" s="117">
        <f t="shared" si="2"/>
        <v>9.567865089588945E-2</v>
      </c>
    </row>
    <row r="20" spans="1:28" x14ac:dyDescent="0.25">
      <c r="S20" s="115" t="s">
        <v>65</v>
      </c>
      <c r="T20" s="115"/>
      <c r="U20" s="116"/>
      <c r="V20" s="116">
        <v>354</v>
      </c>
      <c r="W20" s="116">
        <v>341</v>
      </c>
      <c r="X20" s="116">
        <v>351</v>
      </c>
      <c r="Y20" s="112">
        <v>406</v>
      </c>
      <c r="Z20" s="112">
        <v>423</v>
      </c>
      <c r="AB20" s="117">
        <f t="shared" si="2"/>
        <v>4.953741655931608E-2</v>
      </c>
    </row>
    <row r="21" spans="1:28" x14ac:dyDescent="0.25">
      <c r="S21" s="115" t="s">
        <v>66</v>
      </c>
      <c r="T21" s="115"/>
      <c r="U21" s="116"/>
      <c r="V21" s="116">
        <v>535</v>
      </c>
      <c r="W21" s="116">
        <v>522</v>
      </c>
      <c r="X21" s="116">
        <v>571</v>
      </c>
      <c r="Y21" s="112">
        <v>649</v>
      </c>
      <c r="Z21" s="112">
        <v>705</v>
      </c>
      <c r="AB21" s="117">
        <f t="shared" si="2"/>
        <v>8.2562360932193463E-2</v>
      </c>
    </row>
    <row r="22" spans="1:28" x14ac:dyDescent="0.25">
      <c r="S22" s="115" t="s">
        <v>67</v>
      </c>
      <c r="T22" s="115"/>
      <c r="U22" s="116"/>
      <c r="V22" s="116">
        <v>274</v>
      </c>
      <c r="W22" s="116">
        <v>243</v>
      </c>
      <c r="X22" s="116">
        <v>264</v>
      </c>
      <c r="Y22" s="112">
        <v>316</v>
      </c>
      <c r="Z22" s="112">
        <v>327</v>
      </c>
      <c r="AB22" s="117">
        <f t="shared" si="2"/>
        <v>3.8294882304719523E-2</v>
      </c>
    </row>
    <row r="23" spans="1:28" x14ac:dyDescent="0.25">
      <c r="S23" s="115" t="s">
        <v>68</v>
      </c>
      <c r="T23" s="115"/>
      <c r="U23" s="116"/>
      <c r="V23" s="116">
        <v>527</v>
      </c>
      <c r="W23" s="116">
        <v>524</v>
      </c>
      <c r="X23" s="116">
        <v>526</v>
      </c>
      <c r="Y23" s="112">
        <v>546</v>
      </c>
      <c r="Z23" s="112">
        <v>619</v>
      </c>
      <c r="AB23" s="117">
        <f t="shared" si="2"/>
        <v>7.2490923995784051E-2</v>
      </c>
    </row>
    <row r="24" spans="1:28" x14ac:dyDescent="0.25">
      <c r="S24" s="115" t="s">
        <v>69</v>
      </c>
      <c r="T24" s="115"/>
      <c r="U24" s="116"/>
      <c r="V24" s="116">
        <v>24</v>
      </c>
      <c r="W24" s="116">
        <v>22</v>
      </c>
      <c r="X24" s="116">
        <v>42</v>
      </c>
      <c r="Y24" s="112">
        <v>31</v>
      </c>
      <c r="Z24" s="112">
        <v>34</v>
      </c>
      <c r="AB24" s="117">
        <f t="shared" si="2"/>
        <v>3.9817308818362804E-3</v>
      </c>
    </row>
    <row r="25" spans="1:28" x14ac:dyDescent="0.25">
      <c r="S25" s="115" t="s">
        <v>70</v>
      </c>
      <c r="T25" s="115"/>
      <c r="U25" s="116"/>
      <c r="V25" s="116">
        <v>163</v>
      </c>
      <c r="W25" s="116">
        <v>162</v>
      </c>
      <c r="X25" s="116">
        <v>212</v>
      </c>
      <c r="Y25" s="112">
        <v>225</v>
      </c>
      <c r="Z25" s="112">
        <v>246</v>
      </c>
      <c r="AB25" s="117">
        <f t="shared" si="2"/>
        <v>2.8808994027403678E-2</v>
      </c>
    </row>
    <row r="26" spans="1:28" x14ac:dyDescent="0.25">
      <c r="S26" s="115" t="s">
        <v>71</v>
      </c>
      <c r="T26" s="115"/>
      <c r="U26" s="116"/>
      <c r="V26" s="116">
        <v>82</v>
      </c>
      <c r="W26" s="116">
        <v>86</v>
      </c>
      <c r="X26" s="116">
        <v>100</v>
      </c>
      <c r="Y26" s="112">
        <v>104</v>
      </c>
      <c r="Z26" s="112">
        <v>98</v>
      </c>
      <c r="AB26" s="117">
        <f t="shared" si="2"/>
        <v>1.1476753718233985E-2</v>
      </c>
    </row>
    <row r="27" spans="1:28" x14ac:dyDescent="0.25">
      <c r="S27" s="115" t="s">
        <v>72</v>
      </c>
      <c r="T27" s="115"/>
      <c r="U27" s="116"/>
      <c r="V27" s="116">
        <v>264</v>
      </c>
      <c r="W27" s="116">
        <v>291</v>
      </c>
      <c r="X27" s="116">
        <v>293</v>
      </c>
      <c r="Y27" s="112">
        <v>342</v>
      </c>
      <c r="Z27" s="112">
        <v>398</v>
      </c>
      <c r="AB27" s="117">
        <f t="shared" si="2"/>
        <v>4.6609673263848225E-2</v>
      </c>
    </row>
    <row r="28" spans="1:28" x14ac:dyDescent="0.25">
      <c r="S28" s="115" t="s">
        <v>73</v>
      </c>
      <c r="T28" s="115"/>
      <c r="U28" s="116"/>
      <c r="V28" s="116">
        <v>764</v>
      </c>
      <c r="W28" s="116">
        <v>848</v>
      </c>
      <c r="X28" s="116">
        <v>832</v>
      </c>
      <c r="Y28" s="112">
        <v>754</v>
      </c>
      <c r="Z28" s="112">
        <v>882</v>
      </c>
      <c r="AB28" s="117">
        <f t="shared" si="2"/>
        <v>0.10329078346410586</v>
      </c>
    </row>
    <row r="29" spans="1:28" x14ac:dyDescent="0.25">
      <c r="S29" s="115" t="s">
        <v>74</v>
      </c>
      <c r="T29" s="115"/>
      <c r="U29" s="116"/>
      <c r="V29" s="116">
        <v>355</v>
      </c>
      <c r="W29" s="116">
        <v>412</v>
      </c>
      <c r="X29" s="116">
        <v>357</v>
      </c>
      <c r="Y29" s="112">
        <v>349</v>
      </c>
      <c r="Z29" s="112">
        <v>452</v>
      </c>
      <c r="AB29" s="117">
        <f t="shared" si="2"/>
        <v>5.2933598782058791E-2</v>
      </c>
    </row>
    <row r="30" spans="1:28" x14ac:dyDescent="0.25">
      <c r="S30" s="115" t="s">
        <v>75</v>
      </c>
      <c r="T30" s="115"/>
      <c r="U30" s="116"/>
      <c r="V30" s="116">
        <v>352</v>
      </c>
      <c r="W30" s="116">
        <v>335</v>
      </c>
      <c r="X30" s="116">
        <v>372</v>
      </c>
      <c r="Y30" s="112">
        <v>401</v>
      </c>
      <c r="Z30" s="112">
        <v>449</v>
      </c>
      <c r="AB30" s="117">
        <f t="shared" si="2"/>
        <v>5.2582269586602649E-2</v>
      </c>
    </row>
    <row r="31" spans="1:28" x14ac:dyDescent="0.25">
      <c r="S31" s="115" t="s">
        <v>76</v>
      </c>
      <c r="T31" s="115"/>
      <c r="U31" s="116"/>
      <c r="V31" s="116">
        <v>590</v>
      </c>
      <c r="W31" s="116">
        <v>652</v>
      </c>
      <c r="X31" s="116">
        <v>695</v>
      </c>
      <c r="Y31" s="112">
        <v>774</v>
      </c>
      <c r="Z31" s="112">
        <v>901</v>
      </c>
      <c r="AB31" s="117">
        <f t="shared" si="2"/>
        <v>0.10551586836866143</v>
      </c>
    </row>
    <row r="32" spans="1:28" ht="15.75" customHeight="1" x14ac:dyDescent="0.25">
      <c r="A32" s="61" t="str">
        <f>"Distribution of jobs per industry "&amp;"("&amp;Z2&amp;") *"</f>
        <v>Distribution of jobs per industry (2021-22)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77</v>
      </c>
      <c r="T32" s="115"/>
      <c r="U32" s="116"/>
      <c r="V32" s="116">
        <v>77</v>
      </c>
      <c r="W32" s="116">
        <v>86</v>
      </c>
      <c r="X32" s="116">
        <v>96</v>
      </c>
      <c r="Y32" s="112">
        <v>110</v>
      </c>
      <c r="Z32" s="112">
        <v>130</v>
      </c>
      <c r="AB32" s="117">
        <f t="shared" si="2"/>
        <v>1.5224265136432838E-2</v>
      </c>
    </row>
    <row r="33" spans="19:32" x14ac:dyDescent="0.25">
      <c r="S33" s="115" t="s">
        <v>78</v>
      </c>
      <c r="T33" s="115"/>
      <c r="U33" s="116"/>
      <c r="V33" s="116">
        <v>216</v>
      </c>
      <c r="W33" s="116">
        <v>243</v>
      </c>
      <c r="X33" s="116">
        <v>246</v>
      </c>
      <c r="Y33" s="112">
        <v>256</v>
      </c>
      <c r="Z33" s="112">
        <v>346</v>
      </c>
      <c r="AB33" s="117">
        <f t="shared" si="2"/>
        <v>4.0519967209275087E-2</v>
      </c>
    </row>
    <row r="34" spans="19:32" x14ac:dyDescent="0.25">
      <c r="S34" s="118" t="s">
        <v>53</v>
      </c>
      <c r="T34" s="118"/>
      <c r="U34" s="119"/>
      <c r="V34" s="119">
        <v>6820</v>
      </c>
      <c r="W34" s="119">
        <v>6790</v>
      </c>
      <c r="X34" s="119">
        <v>7106</v>
      </c>
      <c r="Y34" s="120">
        <v>7515</v>
      </c>
      <c r="Z34" s="120">
        <v>8539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4466</v>
      </c>
      <c r="W37" s="112">
        <v>4402</v>
      </c>
      <c r="X37" s="112">
        <v>4726</v>
      </c>
      <c r="Y37" s="112">
        <v>4823</v>
      </c>
      <c r="Z37" s="112">
        <v>5083</v>
      </c>
      <c r="AB37" s="132">
        <f>Z37/Z40*100</f>
        <v>84.463276836158201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612</v>
      </c>
      <c r="W38" s="112">
        <v>656</v>
      </c>
      <c r="X38" s="112">
        <v>697</v>
      </c>
      <c r="Y38" s="112">
        <v>737</v>
      </c>
      <c r="Z38" s="112">
        <v>935</v>
      </c>
      <c r="AB38" s="132">
        <f>Z38/Z40*100</f>
        <v>15.53672316384181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5078</v>
      </c>
      <c r="W40" s="112">
        <v>5058</v>
      </c>
      <c r="X40" s="112">
        <v>5423</v>
      </c>
      <c r="Y40" s="112">
        <v>5560</v>
      </c>
      <c r="Z40" s="112">
        <v>6018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7</v>
      </c>
      <c r="W44" s="112">
        <v>0</v>
      </c>
      <c r="X44" s="112">
        <v>8</v>
      </c>
      <c r="Y44" s="112">
        <v>5</v>
      </c>
      <c r="Z44" s="112">
        <v>7</v>
      </c>
    </row>
    <row r="45" spans="19:32" x14ac:dyDescent="0.25">
      <c r="S45" s="115" t="s">
        <v>37</v>
      </c>
      <c r="T45" s="115"/>
      <c r="U45" s="112"/>
      <c r="V45" s="112">
        <v>48</v>
      </c>
      <c r="W45" s="112">
        <v>73</v>
      </c>
      <c r="X45" s="112">
        <v>66</v>
      </c>
      <c r="Y45" s="112">
        <v>77</v>
      </c>
      <c r="Z45" s="112">
        <v>83</v>
      </c>
    </row>
    <row r="46" spans="19:32" x14ac:dyDescent="0.25">
      <c r="S46" s="115" t="s">
        <v>38</v>
      </c>
      <c r="T46" s="115"/>
      <c r="U46" s="112"/>
      <c r="V46" s="112">
        <v>186</v>
      </c>
      <c r="W46" s="112">
        <v>188</v>
      </c>
      <c r="X46" s="112">
        <v>192</v>
      </c>
      <c r="Y46" s="112">
        <v>254</v>
      </c>
      <c r="Z46" s="112">
        <v>333</v>
      </c>
    </row>
    <row r="47" spans="19:32" x14ac:dyDescent="0.25">
      <c r="S47" s="115" t="s">
        <v>39</v>
      </c>
      <c r="T47" s="115"/>
      <c r="U47" s="112"/>
      <c r="V47" s="112">
        <v>353</v>
      </c>
      <c r="W47" s="112">
        <v>347</v>
      </c>
      <c r="X47" s="112">
        <v>286</v>
      </c>
      <c r="Y47" s="112">
        <v>313</v>
      </c>
      <c r="Z47" s="112">
        <v>355</v>
      </c>
    </row>
    <row r="48" spans="19:32" x14ac:dyDescent="0.25">
      <c r="S48" s="115" t="s">
        <v>40</v>
      </c>
      <c r="T48" s="115"/>
      <c r="U48" s="112"/>
      <c r="V48" s="112">
        <v>399</v>
      </c>
      <c r="W48" s="112">
        <v>408</v>
      </c>
      <c r="X48" s="112">
        <v>474</v>
      </c>
      <c r="Y48" s="112">
        <v>459</v>
      </c>
      <c r="Z48" s="112">
        <v>569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357</v>
      </c>
      <c r="W49" s="112">
        <v>355</v>
      </c>
      <c r="X49" s="112">
        <v>404</v>
      </c>
      <c r="Y49" s="112">
        <v>437</v>
      </c>
      <c r="Z49" s="112">
        <v>468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Adelaide Plains (2021-22)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353</v>
      </c>
      <c r="W50" s="112">
        <v>333</v>
      </c>
      <c r="X50" s="112">
        <v>357</v>
      </c>
      <c r="Y50" s="112">
        <v>392</v>
      </c>
      <c r="Z50" s="112">
        <v>468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350</v>
      </c>
      <c r="W51" s="112">
        <v>324</v>
      </c>
      <c r="X51" s="112">
        <v>327</v>
      </c>
      <c r="Y51" s="112">
        <v>347</v>
      </c>
      <c r="Z51" s="112">
        <v>351</v>
      </c>
    </row>
    <row r="52" spans="1:26" ht="15" customHeight="1" x14ac:dyDescent="0.25">
      <c r="S52" s="115" t="s">
        <v>44</v>
      </c>
      <c r="T52" s="115"/>
      <c r="U52" s="112"/>
      <c r="V52" s="112">
        <v>418</v>
      </c>
      <c r="W52" s="112">
        <v>378</v>
      </c>
      <c r="X52" s="112">
        <v>420</v>
      </c>
      <c r="Y52" s="112">
        <v>416</v>
      </c>
      <c r="Z52" s="112">
        <v>417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489</v>
      </c>
      <c r="W53" s="112">
        <v>445</v>
      </c>
      <c r="X53" s="112">
        <v>429</v>
      </c>
      <c r="Y53" s="112">
        <v>428</v>
      </c>
      <c r="Z53" s="112">
        <v>460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378</v>
      </c>
      <c r="W54" s="112">
        <v>371</v>
      </c>
      <c r="X54" s="112">
        <v>395</v>
      </c>
      <c r="Y54" s="112">
        <v>412</v>
      </c>
      <c r="Z54" s="112">
        <v>420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255</v>
      </c>
      <c r="W55" s="112">
        <v>256</v>
      </c>
      <c r="X55" s="112">
        <v>289</v>
      </c>
      <c r="Y55" s="112">
        <v>316</v>
      </c>
      <c r="Z55" s="112">
        <v>349</v>
      </c>
    </row>
    <row r="56" spans="1:26" ht="15" customHeight="1" x14ac:dyDescent="0.25">
      <c r="S56" s="115" t="s">
        <v>48</v>
      </c>
      <c r="T56" s="115"/>
      <c r="U56" s="112"/>
      <c r="V56" s="112">
        <v>121</v>
      </c>
      <c r="W56" s="112">
        <v>115</v>
      </c>
      <c r="X56" s="112">
        <v>118</v>
      </c>
      <c r="Y56" s="112">
        <v>129</v>
      </c>
      <c r="Z56" s="112">
        <v>150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58</v>
      </c>
      <c r="W57" s="112">
        <v>53</v>
      </c>
      <c r="X57" s="112">
        <v>69</v>
      </c>
      <c r="Y57" s="112">
        <v>60</v>
      </c>
      <c r="Z57" s="112">
        <v>68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11</v>
      </c>
      <c r="W58" s="112">
        <v>8</v>
      </c>
      <c r="X58" s="112">
        <v>16</v>
      </c>
      <c r="Y58" s="112">
        <v>13</v>
      </c>
      <c r="Z58" s="112">
        <v>23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10</v>
      </c>
      <c r="W59" s="112">
        <v>13</v>
      </c>
      <c r="X59" s="112">
        <v>10</v>
      </c>
      <c r="Y59" s="112">
        <v>7</v>
      </c>
      <c r="Z59" s="112">
        <v>10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8</v>
      </c>
      <c r="W60" s="112">
        <v>3</v>
      </c>
      <c r="X60" s="112">
        <v>3</v>
      </c>
      <c r="Y60" s="112">
        <v>7</v>
      </c>
      <c r="Z60" s="112">
        <v>3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3487</v>
      </c>
      <c r="W61" s="112">
        <v>3673</v>
      </c>
      <c r="X61" s="112">
        <v>3860</v>
      </c>
      <c r="Y61" s="112">
        <v>4072</v>
      </c>
      <c r="Z61" s="112">
        <v>4547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3</v>
      </c>
      <c r="W63" s="112">
        <v>3</v>
      </c>
      <c r="X63" s="112">
        <v>4</v>
      </c>
      <c r="Y63" s="112">
        <v>6</v>
      </c>
      <c r="Z63" s="112">
        <v>11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88</v>
      </c>
      <c r="W64" s="112">
        <v>76</v>
      </c>
      <c r="X64" s="112">
        <v>69</v>
      </c>
      <c r="Y64" s="112">
        <v>90</v>
      </c>
      <c r="Z64" s="112">
        <v>106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Adelaide Plains (2021-22)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216</v>
      </c>
      <c r="W65" s="112">
        <v>257</v>
      </c>
      <c r="X65" s="112">
        <v>232</v>
      </c>
      <c r="Y65" s="112">
        <v>234</v>
      </c>
      <c r="Z65" s="112">
        <v>290</v>
      </c>
    </row>
    <row r="66" spans="1:26" x14ac:dyDescent="0.25">
      <c r="S66" s="115" t="s">
        <v>39</v>
      </c>
      <c r="T66" s="115"/>
      <c r="U66" s="112"/>
      <c r="V66" s="112">
        <v>269</v>
      </c>
      <c r="W66" s="112">
        <v>263</v>
      </c>
      <c r="X66" s="112">
        <v>292</v>
      </c>
      <c r="Y66" s="112">
        <v>333</v>
      </c>
      <c r="Z66" s="112">
        <v>372</v>
      </c>
    </row>
    <row r="67" spans="1:26" x14ac:dyDescent="0.25">
      <c r="S67" s="115" t="s">
        <v>40</v>
      </c>
      <c r="T67" s="115"/>
      <c r="U67" s="112"/>
      <c r="V67" s="112">
        <v>233</v>
      </c>
      <c r="W67" s="112">
        <v>292</v>
      </c>
      <c r="X67" s="112">
        <v>291</v>
      </c>
      <c r="Y67" s="112">
        <v>324</v>
      </c>
      <c r="Z67" s="112">
        <v>428</v>
      </c>
    </row>
    <row r="68" spans="1:26" x14ac:dyDescent="0.25">
      <c r="S68" s="115" t="s">
        <v>41</v>
      </c>
      <c r="T68" s="115"/>
      <c r="U68" s="112"/>
      <c r="V68" s="112">
        <v>273</v>
      </c>
      <c r="W68" s="112">
        <v>310</v>
      </c>
      <c r="X68" s="112">
        <v>308</v>
      </c>
      <c r="Y68" s="112">
        <v>330</v>
      </c>
      <c r="Z68" s="112">
        <v>361</v>
      </c>
    </row>
    <row r="69" spans="1:26" x14ac:dyDescent="0.25">
      <c r="S69" s="115" t="s">
        <v>42</v>
      </c>
      <c r="T69" s="115"/>
      <c r="U69" s="112"/>
      <c r="V69" s="112">
        <v>263</v>
      </c>
      <c r="W69" s="112">
        <v>275</v>
      </c>
      <c r="X69" s="112">
        <v>304</v>
      </c>
      <c r="Y69" s="112">
        <v>334</v>
      </c>
      <c r="Z69" s="112">
        <v>442</v>
      </c>
    </row>
    <row r="70" spans="1:26" x14ac:dyDescent="0.25">
      <c r="S70" s="115" t="s">
        <v>43</v>
      </c>
      <c r="T70" s="115"/>
      <c r="U70" s="112"/>
      <c r="V70" s="112">
        <v>321</v>
      </c>
      <c r="W70" s="112">
        <v>285</v>
      </c>
      <c r="X70" s="112">
        <v>301</v>
      </c>
      <c r="Y70" s="112">
        <v>290</v>
      </c>
      <c r="Z70" s="112">
        <v>323</v>
      </c>
    </row>
    <row r="71" spans="1:26" x14ac:dyDescent="0.25">
      <c r="S71" s="115" t="s">
        <v>44</v>
      </c>
      <c r="T71" s="115"/>
      <c r="U71" s="112"/>
      <c r="V71" s="112">
        <v>386</v>
      </c>
      <c r="W71" s="112">
        <v>387</v>
      </c>
      <c r="X71" s="112">
        <v>377</v>
      </c>
      <c r="Y71" s="112">
        <v>369</v>
      </c>
      <c r="Z71" s="112">
        <v>402</v>
      </c>
    </row>
    <row r="72" spans="1:26" x14ac:dyDescent="0.25">
      <c r="S72" s="115" t="s">
        <v>45</v>
      </c>
      <c r="T72" s="115"/>
      <c r="U72" s="112"/>
      <c r="V72" s="112">
        <v>361</v>
      </c>
      <c r="W72" s="112">
        <v>347</v>
      </c>
      <c r="X72" s="112">
        <v>381</v>
      </c>
      <c r="Y72" s="112">
        <v>392</v>
      </c>
      <c r="Z72" s="112">
        <v>431</v>
      </c>
    </row>
    <row r="73" spans="1:26" x14ac:dyDescent="0.25">
      <c r="S73" s="115" t="s">
        <v>46</v>
      </c>
      <c r="T73" s="115"/>
      <c r="U73" s="112"/>
      <c r="V73" s="112">
        <v>302</v>
      </c>
      <c r="W73" s="112">
        <v>324</v>
      </c>
      <c r="X73" s="112">
        <v>323</v>
      </c>
      <c r="Y73" s="112">
        <v>361</v>
      </c>
      <c r="Z73" s="112">
        <v>389</v>
      </c>
    </row>
    <row r="74" spans="1:26" x14ac:dyDescent="0.25">
      <c r="S74" s="115" t="s">
        <v>47</v>
      </c>
      <c r="T74" s="115"/>
      <c r="U74" s="112"/>
      <c r="V74" s="112">
        <v>176</v>
      </c>
      <c r="W74" s="112">
        <v>187</v>
      </c>
      <c r="X74" s="112">
        <v>223</v>
      </c>
      <c r="Y74" s="112">
        <v>234</v>
      </c>
      <c r="Z74" s="112">
        <v>262</v>
      </c>
    </row>
    <row r="75" spans="1:26" x14ac:dyDescent="0.25">
      <c r="S75" s="115" t="s">
        <v>48</v>
      </c>
      <c r="T75" s="115"/>
      <c r="U75" s="112"/>
      <c r="V75" s="112">
        <v>84</v>
      </c>
      <c r="W75" s="112">
        <v>74</v>
      </c>
      <c r="X75" s="112">
        <v>88</v>
      </c>
      <c r="Y75" s="112">
        <v>94</v>
      </c>
      <c r="Z75" s="112">
        <v>108</v>
      </c>
    </row>
    <row r="76" spans="1:26" x14ac:dyDescent="0.25">
      <c r="S76" s="115" t="s">
        <v>49</v>
      </c>
      <c r="T76" s="115"/>
      <c r="U76" s="112"/>
      <c r="V76" s="112">
        <v>31</v>
      </c>
      <c r="W76" s="112">
        <v>21</v>
      </c>
      <c r="X76" s="112">
        <v>34</v>
      </c>
      <c r="Y76" s="112">
        <v>29</v>
      </c>
      <c r="Z76" s="112">
        <v>37</v>
      </c>
    </row>
    <row r="77" spans="1:26" x14ac:dyDescent="0.25">
      <c r="S77" s="115" t="s">
        <v>50</v>
      </c>
      <c r="T77" s="115"/>
      <c r="U77" s="112"/>
      <c r="V77" s="112">
        <v>8</v>
      </c>
      <c r="W77" s="112">
        <v>10</v>
      </c>
      <c r="X77" s="112">
        <v>14</v>
      </c>
      <c r="Y77" s="112">
        <v>10</v>
      </c>
      <c r="Z77" s="112">
        <v>17</v>
      </c>
    </row>
    <row r="78" spans="1:26" x14ac:dyDescent="0.25">
      <c r="S78" s="115" t="s">
        <v>51</v>
      </c>
      <c r="T78" s="115"/>
      <c r="U78" s="112"/>
      <c r="V78" s="112">
        <v>8</v>
      </c>
      <c r="W78" s="112">
        <v>6</v>
      </c>
      <c r="X78" s="112">
        <v>12</v>
      </c>
      <c r="Y78" s="112">
        <v>5</v>
      </c>
      <c r="Z78" s="112">
        <v>3</v>
      </c>
    </row>
    <row r="79" spans="1:26" x14ac:dyDescent="0.25">
      <c r="S79" s="115" t="s">
        <v>52</v>
      </c>
      <c r="T79" s="115"/>
      <c r="U79" s="112"/>
      <c r="V79" s="112">
        <v>3</v>
      </c>
      <c r="W79" s="112">
        <v>5</v>
      </c>
      <c r="X79" s="112">
        <v>6</v>
      </c>
      <c r="Y79" s="112">
        <v>3</v>
      </c>
      <c r="Z79" s="112">
        <v>6</v>
      </c>
    </row>
    <row r="80" spans="1:26" x14ac:dyDescent="0.25">
      <c r="S80" s="118" t="s">
        <v>53</v>
      </c>
      <c r="T80" s="118"/>
      <c r="U80" s="112"/>
      <c r="V80" s="112">
        <v>3022</v>
      </c>
      <c r="W80" s="112">
        <v>3124</v>
      </c>
      <c r="X80" s="112">
        <v>3244</v>
      </c>
      <c r="Y80" s="112">
        <v>3438</v>
      </c>
      <c r="Z80" s="112">
        <v>3985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Adelaide Plains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240</v>
      </c>
      <c r="W83" s="112">
        <v>258</v>
      </c>
      <c r="X83" s="112">
        <v>275</v>
      </c>
      <c r="Y83" s="112">
        <v>283</v>
      </c>
      <c r="Z83" s="112">
        <v>291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190</v>
      </c>
      <c r="G84" s="140"/>
      <c r="H84" s="48"/>
      <c r="I84" s="48"/>
      <c r="J84" s="48"/>
      <c r="K84" s="48"/>
      <c r="L84" s="140" t="s">
        <v>0</v>
      </c>
      <c r="M84" s="140"/>
      <c r="N84" s="140" t="s">
        <v>190</v>
      </c>
      <c r="O84" s="140"/>
      <c r="S84" s="115" t="s">
        <v>57</v>
      </c>
      <c r="T84" s="115"/>
      <c r="U84" s="112"/>
      <c r="V84" s="112">
        <v>120</v>
      </c>
      <c r="W84" s="112">
        <v>118</v>
      </c>
      <c r="X84" s="112">
        <v>118</v>
      </c>
      <c r="Y84" s="112">
        <v>132</v>
      </c>
      <c r="Z84" s="112">
        <v>143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2017-18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2017-18</v>
      </c>
      <c r="O85" s="140"/>
      <c r="S85" s="115" t="s">
        <v>185</v>
      </c>
      <c r="T85" s="115"/>
      <c r="U85" s="112"/>
      <c r="V85" s="112">
        <v>538</v>
      </c>
      <c r="W85" s="112">
        <v>530</v>
      </c>
      <c r="X85" s="112">
        <v>592</v>
      </c>
      <c r="Y85" s="112">
        <v>643</v>
      </c>
      <c r="Z85" s="112">
        <v>700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8,536</v>
      </c>
      <c r="D86" s="94">
        <f t="shared" ref="D86:D91" si="4">AD4</f>
        <v>0.13586161011310716</v>
      </c>
      <c r="E86" s="95">
        <f t="shared" ref="E86:E91" si="5">AD4</f>
        <v>0.13586161011310716</v>
      </c>
      <c r="F86" s="94">
        <f t="shared" ref="F86:F91" si="6">AF4</f>
        <v>0.25161290322580654</v>
      </c>
      <c r="G86" s="95">
        <f t="shared" ref="G86:G91" si="7">AF4</f>
        <v>0.25161290322580654</v>
      </c>
      <c r="H86" s="97"/>
      <c r="I86" s="97"/>
      <c r="J86" s="139" t="str">
        <f>'State data for spotlight'!J4</f>
        <v>1,514,413</v>
      </c>
      <c r="K86" s="139"/>
      <c r="L86" s="94">
        <f>'State data for spotlight'!L4</f>
        <v>9.9608707048718825E-2</v>
      </c>
      <c r="M86" s="95">
        <f>'State data for spotlight'!L4</f>
        <v>9.9608707048718825E-2</v>
      </c>
      <c r="N86" s="94">
        <f>'State data for spotlight'!N4</f>
        <v>0.18326365128713196</v>
      </c>
      <c r="O86" s="95">
        <f>'State data for spotlight'!N4</f>
        <v>0.18326365128713196</v>
      </c>
      <c r="S86" s="115" t="s">
        <v>186</v>
      </c>
      <c r="T86" s="115"/>
      <c r="U86" s="112"/>
      <c r="V86" s="112">
        <v>84</v>
      </c>
      <c r="W86" s="112">
        <v>88</v>
      </c>
      <c r="X86" s="112">
        <v>100</v>
      </c>
      <c r="Y86" s="112">
        <v>104</v>
      </c>
      <c r="Z86" s="112">
        <v>100</v>
      </c>
    </row>
    <row r="87" spans="1:30" ht="15" customHeight="1" x14ac:dyDescent="0.25">
      <c r="A87" s="96" t="s">
        <v>4</v>
      </c>
      <c r="B87" s="49"/>
      <c r="C87" s="97" t="str">
        <f t="shared" si="3"/>
        <v>4,550</v>
      </c>
      <c r="D87" s="94">
        <f t="shared" si="4"/>
        <v>0.11738703339882117</v>
      </c>
      <c r="E87" s="95">
        <f t="shared" si="5"/>
        <v>0.11738703339882117</v>
      </c>
      <c r="F87" s="94">
        <f t="shared" si="6"/>
        <v>0.19768360094761772</v>
      </c>
      <c r="G87" s="95">
        <f t="shared" si="7"/>
        <v>0.19768360094761772</v>
      </c>
      <c r="H87" s="97"/>
      <c r="I87" s="97"/>
      <c r="J87" s="139" t="str">
        <f>'State data for spotlight'!J5</f>
        <v>761,173</v>
      </c>
      <c r="K87" s="139"/>
      <c r="L87" s="94">
        <f>'State data for spotlight'!L5</f>
        <v>8.820771036521724E-2</v>
      </c>
      <c r="M87" s="95">
        <f>'State data for spotlight'!L5</f>
        <v>8.820771036521724E-2</v>
      </c>
      <c r="N87" s="94">
        <f>'State data for spotlight'!N5</f>
        <v>0.15461673464868042</v>
      </c>
      <c r="O87" s="95">
        <f>'State data for spotlight'!N5</f>
        <v>0.15461673464868042</v>
      </c>
      <c r="S87" s="115" t="s">
        <v>187</v>
      </c>
      <c r="T87" s="115"/>
      <c r="U87" s="112"/>
      <c r="V87" s="112">
        <v>94</v>
      </c>
      <c r="W87" s="112">
        <v>102</v>
      </c>
      <c r="X87" s="112">
        <v>95</v>
      </c>
      <c r="Y87" s="112">
        <v>102</v>
      </c>
      <c r="Z87" s="112">
        <v>118</v>
      </c>
    </row>
    <row r="88" spans="1:30" ht="15" customHeight="1" x14ac:dyDescent="0.25">
      <c r="A88" s="96" t="s">
        <v>5</v>
      </c>
      <c r="B88" s="49"/>
      <c r="C88" s="97" t="str">
        <f t="shared" si="3"/>
        <v>3,983</v>
      </c>
      <c r="D88" s="94">
        <f t="shared" si="4"/>
        <v>0.15852239674229196</v>
      </c>
      <c r="E88" s="95">
        <f t="shared" si="5"/>
        <v>0.15852239674229196</v>
      </c>
      <c r="F88" s="94">
        <f t="shared" si="6"/>
        <v>0.31712962962962954</v>
      </c>
      <c r="G88" s="95">
        <f t="shared" si="7"/>
        <v>0.31712962962962954</v>
      </c>
      <c r="H88" s="97"/>
      <c r="I88" s="97"/>
      <c r="J88" s="139" t="str">
        <f>'State data for spotlight'!J6</f>
        <v>752,279</v>
      </c>
      <c r="K88" s="139"/>
      <c r="L88" s="94">
        <f>'State data for spotlight'!L6</f>
        <v>0.11150035312508311</v>
      </c>
      <c r="M88" s="95">
        <f>'State data for spotlight'!L6</f>
        <v>0.11150035312508311</v>
      </c>
      <c r="N88" s="94">
        <f>'State data for spotlight'!N6</f>
        <v>0.212174288554841</v>
      </c>
      <c r="O88" s="95">
        <f>'State data for spotlight'!N6</f>
        <v>0.212174288554841</v>
      </c>
      <c r="S88" s="115" t="s">
        <v>188</v>
      </c>
      <c r="T88" s="115"/>
      <c r="U88" s="112"/>
      <c r="V88" s="112">
        <v>105</v>
      </c>
      <c r="W88" s="112">
        <v>84</v>
      </c>
      <c r="X88" s="112">
        <v>92</v>
      </c>
      <c r="Y88" s="112">
        <v>110</v>
      </c>
      <c r="Z88" s="112">
        <v>121</v>
      </c>
    </row>
    <row r="89" spans="1:30" ht="15" customHeight="1" x14ac:dyDescent="0.25">
      <c r="A89" s="49" t="s">
        <v>6</v>
      </c>
      <c r="B89" s="49"/>
      <c r="C89" s="97" t="str">
        <f t="shared" si="3"/>
        <v>6,014</v>
      </c>
      <c r="D89" s="94">
        <f t="shared" si="4"/>
        <v>8.2238617959330629E-2</v>
      </c>
      <c r="E89" s="95">
        <f t="shared" si="5"/>
        <v>8.2238617959330629E-2</v>
      </c>
      <c r="F89" s="94">
        <f t="shared" si="6"/>
        <v>0.18246165945733384</v>
      </c>
      <c r="G89" s="95">
        <f t="shared" si="7"/>
        <v>0.18246165945733384</v>
      </c>
      <c r="H89" s="97"/>
      <c r="I89" s="97"/>
      <c r="J89" s="139" t="str">
        <f>'State data for spotlight'!J7</f>
        <v>1,001,542</v>
      </c>
      <c r="K89" s="139"/>
      <c r="L89" s="94">
        <f>'State data for spotlight'!L7</f>
        <v>4.4621130813623067E-2</v>
      </c>
      <c r="M89" s="95">
        <f>'State data for spotlight'!L7</f>
        <v>4.4621130813623067E-2</v>
      </c>
      <c r="N89" s="94">
        <f>'State data for spotlight'!N7</f>
        <v>9.6689701842120446E-2</v>
      </c>
      <c r="O89" s="95">
        <f>'State data for spotlight'!N7</f>
        <v>9.6689701842120446E-2</v>
      </c>
      <c r="S89" s="115" t="s">
        <v>189</v>
      </c>
      <c r="T89" s="115"/>
      <c r="U89" s="112"/>
      <c r="V89" s="112">
        <v>444</v>
      </c>
      <c r="W89" s="112">
        <v>458</v>
      </c>
      <c r="X89" s="112">
        <v>482</v>
      </c>
      <c r="Y89" s="112">
        <v>484</v>
      </c>
      <c r="Z89" s="112">
        <v>511</v>
      </c>
    </row>
    <row r="90" spans="1:30" ht="15" customHeight="1" x14ac:dyDescent="0.25">
      <c r="A90" s="49" t="s">
        <v>96</v>
      </c>
      <c r="B90" s="49"/>
      <c r="C90" s="97" t="str">
        <f t="shared" si="3"/>
        <v>$50,545</v>
      </c>
      <c r="D90" s="94">
        <f t="shared" si="4"/>
        <v>1.3255819780990885E-2</v>
      </c>
      <c r="E90" s="95">
        <f t="shared" si="5"/>
        <v>1.3255819780990885E-2</v>
      </c>
      <c r="F90" s="94">
        <f t="shared" si="6"/>
        <v>0.14497678106240808</v>
      </c>
      <c r="G90" s="95">
        <f t="shared" si="7"/>
        <v>0.14497678106240808</v>
      </c>
      <c r="H90" s="97"/>
      <c r="I90" s="97"/>
      <c r="J90" s="97"/>
      <c r="K90" s="97" t="str">
        <f>'State data for spotlight'!J8</f>
        <v>$45,481</v>
      </c>
      <c r="L90" s="94">
        <f>'State data for spotlight'!L8</f>
        <v>-7.6896036558571357E-4</v>
      </c>
      <c r="M90" s="95">
        <f>'State data for spotlight'!L8</f>
        <v>-7.6896036558571357E-4</v>
      </c>
      <c r="N90" s="94">
        <f>'State data for spotlight'!N8</f>
        <v>6.4433558502420718E-2</v>
      </c>
      <c r="O90" s="95">
        <f>'State data for spotlight'!N8</f>
        <v>6.4433558502420718E-2</v>
      </c>
      <c r="S90" s="115" t="s">
        <v>58</v>
      </c>
      <c r="T90" s="115"/>
      <c r="U90" s="112"/>
      <c r="V90" s="112">
        <v>453</v>
      </c>
      <c r="W90" s="112">
        <v>459</v>
      </c>
      <c r="X90" s="112">
        <v>489</v>
      </c>
      <c r="Y90" s="112">
        <v>545</v>
      </c>
      <c r="Z90" s="112">
        <v>557</v>
      </c>
    </row>
    <row r="91" spans="1:30" ht="15" customHeight="1" x14ac:dyDescent="0.25">
      <c r="A91" s="49" t="s">
        <v>7</v>
      </c>
      <c r="B91" s="49"/>
      <c r="C91" s="97" t="str">
        <f t="shared" si="3"/>
        <v>$358.9 mil</v>
      </c>
      <c r="D91" s="94">
        <f t="shared" si="4"/>
        <v>0.16602232842399101</v>
      </c>
      <c r="E91" s="95">
        <f t="shared" si="5"/>
        <v>0.16602232842399101</v>
      </c>
      <c r="F91" s="94">
        <f t="shared" si="6"/>
        <v>0.37373887101272985</v>
      </c>
      <c r="G91" s="95">
        <f t="shared" si="7"/>
        <v>0.37373887101272985</v>
      </c>
      <c r="H91" s="97"/>
      <c r="I91" s="97"/>
      <c r="J91" s="97"/>
      <c r="K91" s="97" t="str">
        <f>'State data for spotlight'!J9</f>
        <v>$63.1 bil</v>
      </c>
      <c r="L91" s="94">
        <f>'State data for spotlight'!L9</f>
        <v>8.5795971195826271E-2</v>
      </c>
      <c r="M91" s="95">
        <f>'State data for spotlight'!L9</f>
        <v>8.5795971195826271E-2</v>
      </c>
      <c r="N91" s="94">
        <f>'State data for spotlight'!N9</f>
        <v>0.25141602644572436</v>
      </c>
      <c r="O91" s="95">
        <f>'State data for spotlight'!N9</f>
        <v>0.25141602644572436</v>
      </c>
      <c r="S91" s="118" t="s">
        <v>53</v>
      </c>
      <c r="T91" s="118"/>
      <c r="U91" s="112"/>
      <c r="V91" s="112">
        <v>2821</v>
      </c>
      <c r="W91" s="112">
        <v>2773</v>
      </c>
      <c r="X91" s="112">
        <v>2980</v>
      </c>
      <c r="Y91" s="112">
        <v>3023</v>
      </c>
      <c r="Z91" s="112">
        <v>3281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191</v>
      </c>
      <c r="S93" s="115" t="s">
        <v>56</v>
      </c>
      <c r="T93" s="115"/>
      <c r="U93" s="112"/>
      <c r="V93" s="112">
        <v>180</v>
      </c>
      <c r="W93" s="112">
        <v>167</v>
      </c>
      <c r="X93" s="112">
        <v>194</v>
      </c>
      <c r="Y93" s="112">
        <v>189</v>
      </c>
      <c r="Z93" s="112">
        <v>213</v>
      </c>
    </row>
    <row r="94" spans="1:30" ht="15" customHeight="1" x14ac:dyDescent="0.25">
      <c r="A94" s="135" t="s">
        <v>192</v>
      </c>
      <c r="S94" s="115" t="s">
        <v>57</v>
      </c>
      <c r="T94" s="115"/>
      <c r="U94" s="112"/>
      <c r="V94" s="112">
        <v>260</v>
      </c>
      <c r="W94" s="112">
        <v>266</v>
      </c>
      <c r="X94" s="112">
        <v>298</v>
      </c>
      <c r="Y94" s="112">
        <v>309</v>
      </c>
      <c r="Z94" s="112">
        <v>349</v>
      </c>
    </row>
    <row r="95" spans="1:30" ht="15" customHeight="1" x14ac:dyDescent="0.25">
      <c r="A95" s="136" t="s">
        <v>266</v>
      </c>
      <c r="S95" s="115" t="s">
        <v>185</v>
      </c>
      <c r="T95" s="115"/>
      <c r="U95" s="112"/>
      <c r="V95" s="112">
        <v>103</v>
      </c>
      <c r="W95" s="112">
        <v>116</v>
      </c>
      <c r="X95" s="112">
        <v>131</v>
      </c>
      <c r="Y95" s="112">
        <v>128</v>
      </c>
      <c r="Z95" s="112">
        <v>141</v>
      </c>
    </row>
    <row r="96" spans="1:30" ht="15" customHeight="1" x14ac:dyDescent="0.25">
      <c r="A96" s="134" t="s">
        <v>258</v>
      </c>
      <c r="S96" s="115" t="s">
        <v>186</v>
      </c>
      <c r="T96" s="115"/>
      <c r="U96" s="112"/>
      <c r="V96" s="112">
        <v>370</v>
      </c>
      <c r="W96" s="112">
        <v>395</v>
      </c>
      <c r="X96" s="112">
        <v>424</v>
      </c>
      <c r="Y96" s="112">
        <v>429</v>
      </c>
      <c r="Z96" s="112">
        <v>492</v>
      </c>
    </row>
    <row r="97" spans="1:32" ht="15" customHeight="1" x14ac:dyDescent="0.25">
      <c r="A97" s="136" t="s">
        <v>269</v>
      </c>
      <c r="S97" s="115" t="s">
        <v>187</v>
      </c>
      <c r="T97" s="115"/>
      <c r="U97" s="112"/>
      <c r="V97" s="112">
        <v>410</v>
      </c>
      <c r="W97" s="112">
        <v>405</v>
      </c>
      <c r="X97" s="112">
        <v>425</v>
      </c>
      <c r="Y97" s="112">
        <v>476</v>
      </c>
      <c r="Z97" s="112">
        <v>493</v>
      </c>
    </row>
    <row r="98" spans="1:32" ht="15" customHeight="1" x14ac:dyDescent="0.25">
      <c r="A98" s="136" t="s">
        <v>275</v>
      </c>
      <c r="S98" s="115" t="s">
        <v>188</v>
      </c>
      <c r="T98" s="115"/>
      <c r="U98" s="112"/>
      <c r="V98" s="112">
        <v>242</v>
      </c>
      <c r="W98" s="112">
        <v>256</v>
      </c>
      <c r="X98" s="112">
        <v>261</v>
      </c>
      <c r="Y98" s="112">
        <v>282</v>
      </c>
      <c r="Z98" s="112">
        <v>283</v>
      </c>
    </row>
    <row r="99" spans="1:32" ht="15" customHeight="1" x14ac:dyDescent="0.25">
      <c r="S99" s="115" t="s">
        <v>189</v>
      </c>
      <c r="T99" s="115"/>
      <c r="U99" s="112"/>
      <c r="V99" s="112">
        <v>34</v>
      </c>
      <c r="W99" s="112">
        <v>38</v>
      </c>
      <c r="X99" s="112">
        <v>36</v>
      </c>
      <c r="Y99" s="112">
        <v>40</v>
      </c>
      <c r="Z99" s="112">
        <v>50</v>
      </c>
    </row>
    <row r="100" spans="1:32" ht="15" customHeight="1" x14ac:dyDescent="0.25">
      <c r="S100" s="115" t="s">
        <v>58</v>
      </c>
      <c r="T100" s="115"/>
      <c r="U100" s="112"/>
      <c r="V100" s="112">
        <v>236</v>
      </c>
      <c r="W100" s="112">
        <v>234</v>
      </c>
      <c r="X100" s="112">
        <v>247</v>
      </c>
      <c r="Y100" s="112">
        <v>272</v>
      </c>
      <c r="Z100" s="112">
        <v>255</v>
      </c>
    </row>
    <row r="101" spans="1:32" x14ac:dyDescent="0.25">
      <c r="A101" s="18"/>
      <c r="S101" s="118" t="s">
        <v>53</v>
      </c>
      <c r="T101" s="118"/>
      <c r="U101" s="112"/>
      <c r="V101" s="112">
        <v>2256</v>
      </c>
      <c r="W101" s="112">
        <v>2291</v>
      </c>
      <c r="X101" s="112">
        <v>2448</v>
      </c>
      <c r="Y101" s="112">
        <v>2526</v>
      </c>
      <c r="Z101" s="112">
        <v>2725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184</v>
      </c>
      <c r="W103" s="106" t="s">
        <v>193</v>
      </c>
      <c r="X103" s="106" t="s">
        <v>261</v>
      </c>
      <c r="Y103" s="106" t="s">
        <v>267</v>
      </c>
      <c r="Z103" s="106" t="s">
        <v>273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5160</v>
      </c>
      <c r="W104" s="112">
        <v>5270</v>
      </c>
      <c r="X104" s="112">
        <v>5716</v>
      </c>
      <c r="Y104" s="112">
        <v>5882</v>
      </c>
      <c r="Z104" s="112">
        <v>6665</v>
      </c>
      <c r="AB104" s="109" t="str">
        <f>TEXT(Z104,"###,###")</f>
        <v>6,665</v>
      </c>
      <c r="AD104" s="130">
        <f>Z104/($Z$4)*100</f>
        <v>78.081068416119962</v>
      </c>
      <c r="AF104" s="109"/>
    </row>
    <row r="105" spans="1:32" x14ac:dyDescent="0.25">
      <c r="S105" s="115" t="s">
        <v>17</v>
      </c>
      <c r="T105" s="115"/>
      <c r="U105" s="112"/>
      <c r="V105" s="112">
        <v>901</v>
      </c>
      <c r="W105" s="112">
        <v>947</v>
      </c>
      <c r="X105" s="112">
        <v>921</v>
      </c>
      <c r="Y105" s="112">
        <v>963</v>
      </c>
      <c r="Z105" s="112">
        <v>1127</v>
      </c>
      <c r="AB105" s="109" t="str">
        <f>TEXT(Z105,"###,###")</f>
        <v>1,127</v>
      </c>
      <c r="AD105" s="130">
        <f>Z105/($Z$4)*100</f>
        <v>13.202905342080602</v>
      </c>
      <c r="AF105" s="109"/>
    </row>
    <row r="106" spans="1:32" x14ac:dyDescent="0.25">
      <c r="S106" s="118" t="s">
        <v>53</v>
      </c>
      <c r="T106" s="118"/>
      <c r="U106" s="120"/>
      <c r="V106" s="120">
        <v>6061</v>
      </c>
      <c r="W106" s="120">
        <v>6217</v>
      </c>
      <c r="X106" s="120">
        <v>6637</v>
      </c>
      <c r="Y106" s="120">
        <v>6845</v>
      </c>
      <c r="Z106" s="120">
        <v>7792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969</v>
      </c>
      <c r="W108" s="112">
        <v>854</v>
      </c>
      <c r="X108" s="112">
        <v>967</v>
      </c>
      <c r="Y108" s="112">
        <v>1012</v>
      </c>
      <c r="Z108" s="112">
        <v>1153</v>
      </c>
      <c r="AB108" s="109" t="str">
        <f>TEXT(Z108,"###,###")</f>
        <v>1,153</v>
      </c>
      <c r="AD108" s="130">
        <f>Z108/($Z$4)*100</f>
        <v>13.507497656982192</v>
      </c>
      <c r="AF108" s="109"/>
    </row>
    <row r="109" spans="1:32" x14ac:dyDescent="0.25">
      <c r="S109" s="115" t="s">
        <v>20</v>
      </c>
      <c r="T109" s="115"/>
      <c r="U109" s="112"/>
      <c r="V109" s="112">
        <v>1062</v>
      </c>
      <c r="W109" s="112">
        <v>950</v>
      </c>
      <c r="X109" s="112">
        <v>972</v>
      </c>
      <c r="Y109" s="112">
        <v>1118</v>
      </c>
      <c r="Z109" s="112">
        <v>1225</v>
      </c>
      <c r="AB109" s="109" t="str">
        <f>TEXT(Z109,"###,###")</f>
        <v>1,225</v>
      </c>
      <c r="AD109" s="130">
        <f>Z109/($Z$4)*100</f>
        <v>14.350984067478914</v>
      </c>
      <c r="AF109" s="109"/>
    </row>
    <row r="110" spans="1:32" x14ac:dyDescent="0.25">
      <c r="S110" s="115" t="s">
        <v>21</v>
      </c>
      <c r="T110" s="115"/>
      <c r="U110" s="112"/>
      <c r="V110" s="112">
        <v>1345</v>
      </c>
      <c r="W110" s="112">
        <v>1456</v>
      </c>
      <c r="X110" s="112">
        <v>1504</v>
      </c>
      <c r="Y110" s="112">
        <v>1701</v>
      </c>
      <c r="Z110" s="112">
        <v>1941</v>
      </c>
      <c r="AB110" s="109" t="str">
        <f>TEXT(Z110,"###,###")</f>
        <v>1,941</v>
      </c>
      <c r="AD110" s="130">
        <f>Z110/($Z$4)*100</f>
        <v>22.738987816307404</v>
      </c>
      <c r="AF110" s="109"/>
    </row>
    <row r="111" spans="1:32" x14ac:dyDescent="0.25">
      <c r="S111" s="115" t="s">
        <v>22</v>
      </c>
      <c r="T111" s="115"/>
      <c r="U111" s="112"/>
      <c r="V111" s="112">
        <v>2683</v>
      </c>
      <c r="W111" s="112">
        <v>2875</v>
      </c>
      <c r="X111" s="112">
        <v>2969</v>
      </c>
      <c r="Y111" s="112">
        <v>3014</v>
      </c>
      <c r="Z111" s="112">
        <v>3478</v>
      </c>
      <c r="AB111" s="109" t="str">
        <f>TEXT(Z111,"###,###")</f>
        <v>3,478</v>
      </c>
      <c r="AD111" s="130">
        <f>Z111/($Z$4)*100</f>
        <v>40.745079662605441</v>
      </c>
      <c r="AF111" s="109"/>
    </row>
    <row r="112" spans="1:32" x14ac:dyDescent="0.25">
      <c r="S112" s="118" t="s">
        <v>53</v>
      </c>
      <c r="T112" s="118"/>
      <c r="U112" s="112"/>
      <c r="V112" s="112">
        <v>6824</v>
      </c>
      <c r="W112" s="112">
        <v>6790</v>
      </c>
      <c r="X112" s="112">
        <v>7105</v>
      </c>
      <c r="Y112" s="112">
        <v>7515</v>
      </c>
      <c r="Z112" s="112">
        <v>8539</v>
      </c>
    </row>
    <row r="113" spans="19:32" x14ac:dyDescent="0.25">
      <c r="AB113" s="125" t="s">
        <v>24</v>
      </c>
      <c r="AC113" s="106"/>
      <c r="AD113" s="106" t="s">
        <v>182</v>
      </c>
      <c r="AF113" s="106" t="s">
        <v>183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42.45</v>
      </c>
      <c r="W118" s="131">
        <v>42.01</v>
      </c>
      <c r="X118" s="131">
        <v>42.32</v>
      </c>
      <c r="Y118" s="131">
        <v>42.2</v>
      </c>
      <c r="Z118" s="131">
        <v>41.98</v>
      </c>
      <c r="AB118" s="109" t="str">
        <f>TEXT(Z118,"##.0")</f>
        <v>42.0</v>
      </c>
    </row>
    <row r="120" spans="19:32" x14ac:dyDescent="0.25">
      <c r="S120" s="101" t="s">
        <v>98</v>
      </c>
      <c r="T120" s="112"/>
      <c r="U120" s="112"/>
      <c r="V120" s="112">
        <v>4156</v>
      </c>
      <c r="W120" s="112">
        <v>4224</v>
      </c>
      <c r="X120" s="112">
        <v>4487</v>
      </c>
      <c r="Y120" s="112">
        <v>4590</v>
      </c>
      <c r="Z120" s="112">
        <v>4938</v>
      </c>
      <c r="AB120" s="109" t="str">
        <f>TEXT(Z120,"###,###")</f>
        <v>4,938</v>
      </c>
    </row>
    <row r="121" spans="19:32" x14ac:dyDescent="0.25">
      <c r="S121" s="101" t="s">
        <v>99</v>
      </c>
      <c r="T121" s="112"/>
      <c r="U121" s="112"/>
      <c r="V121" s="112">
        <v>567</v>
      </c>
      <c r="W121" s="112">
        <v>495</v>
      </c>
      <c r="X121" s="112">
        <v>569</v>
      </c>
      <c r="Y121" s="112">
        <v>572</v>
      </c>
      <c r="Z121" s="112">
        <v>624</v>
      </c>
      <c r="AB121" s="109" t="str">
        <f>TEXT(Z121,"###,###")</f>
        <v>624</v>
      </c>
    </row>
    <row r="122" spans="19:32" x14ac:dyDescent="0.25">
      <c r="S122" s="101" t="s">
        <v>100</v>
      </c>
      <c r="T122" s="112"/>
      <c r="U122" s="112"/>
      <c r="V122" s="112">
        <v>363</v>
      </c>
      <c r="W122" s="112">
        <v>348</v>
      </c>
      <c r="X122" s="112">
        <v>374</v>
      </c>
      <c r="Y122" s="112">
        <v>394</v>
      </c>
      <c r="Z122" s="112">
        <v>455</v>
      </c>
      <c r="AB122" s="109" t="str">
        <f>TEXT(Z122,"###,###")</f>
        <v>455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4519</v>
      </c>
      <c r="W124" s="112">
        <v>4572</v>
      </c>
      <c r="X124" s="112">
        <v>4861</v>
      </c>
      <c r="Y124" s="112">
        <v>4984</v>
      </c>
      <c r="Z124" s="112">
        <v>5393</v>
      </c>
      <c r="AB124" s="109" t="str">
        <f>TEXT(Z124,"###,###")</f>
        <v>5,393</v>
      </c>
      <c r="AD124" s="127">
        <f>Z124/$Z$7*100</f>
        <v>89.674093781177248</v>
      </c>
    </row>
    <row r="125" spans="19:32" x14ac:dyDescent="0.25">
      <c r="S125" s="101" t="s">
        <v>102</v>
      </c>
      <c r="T125" s="112"/>
      <c r="U125" s="112"/>
      <c r="V125" s="112">
        <v>930</v>
      </c>
      <c r="W125" s="112">
        <v>843</v>
      </c>
      <c r="X125" s="112">
        <v>943</v>
      </c>
      <c r="Y125" s="112">
        <v>966</v>
      </c>
      <c r="Z125" s="112">
        <v>1079</v>
      </c>
      <c r="AB125" s="109" t="str">
        <f>TEXT(Z125,"###,###")</f>
        <v>1,079</v>
      </c>
      <c r="AD125" s="127">
        <f>Z125/$Z$7*100</f>
        <v>17.941469903558364</v>
      </c>
    </row>
    <row r="127" spans="19:32" x14ac:dyDescent="0.25">
      <c r="S127" s="101" t="s">
        <v>103</v>
      </c>
      <c r="T127" s="112"/>
      <c r="U127" s="112"/>
      <c r="V127" s="112">
        <v>2827</v>
      </c>
      <c r="W127" s="112">
        <v>2769</v>
      </c>
      <c r="X127" s="112">
        <v>2983</v>
      </c>
      <c r="Y127" s="112">
        <v>3023</v>
      </c>
      <c r="Z127" s="112">
        <v>3281</v>
      </c>
      <c r="AB127" s="109" t="str">
        <f>TEXT(Z127,"###,###")</f>
        <v>3,281</v>
      </c>
      <c r="AD127" s="127">
        <f>Z127/$Z$7*100</f>
        <v>54.556035916195547</v>
      </c>
    </row>
    <row r="128" spans="19:32" x14ac:dyDescent="0.25">
      <c r="S128" s="101" t="s">
        <v>104</v>
      </c>
      <c r="T128" s="112"/>
      <c r="U128" s="112"/>
      <c r="V128" s="112">
        <v>2259</v>
      </c>
      <c r="W128" s="112">
        <v>2292</v>
      </c>
      <c r="X128" s="112">
        <v>2445</v>
      </c>
      <c r="Y128" s="112">
        <v>2527</v>
      </c>
      <c r="Z128" s="112">
        <v>2726</v>
      </c>
      <c r="AB128" s="109" t="str">
        <f>TEXT(Z128,"###,###")</f>
        <v>2,726</v>
      </c>
      <c r="AD128" s="127">
        <f>Z128/$Z$7*100</f>
        <v>45.327569005653473</v>
      </c>
    </row>
    <row r="130" spans="19:20" x14ac:dyDescent="0.25">
      <c r="S130" s="101" t="s">
        <v>262</v>
      </c>
      <c r="T130" s="127">
        <v>82.108413701363475</v>
      </c>
    </row>
    <row r="131" spans="19:20" x14ac:dyDescent="0.25">
      <c r="S131" s="101" t="s">
        <v>263</v>
      </c>
      <c r="T131" s="127">
        <v>10.375789823744595</v>
      </c>
    </row>
    <row r="132" spans="19:20" x14ac:dyDescent="0.25">
      <c r="S132" s="101" t="s">
        <v>264</v>
      </c>
      <c r="T132" s="127">
        <v>7.5656800798137676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71AB7F33-E5D4-4C4E-A4F1-2193BF3F46A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0EBE5E6E-2831-4B31-B9E8-1515EFB2961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271FF2D8-D3AB-41FB-952A-CD2AA89225E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E0E7BF13-9AD0-462D-B955-0F361381D0C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AE4C66-9054-4460-99C2-0171B7042305}">
  <sheetPr codeName="Sheet103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146</v>
      </c>
      <c r="T1" s="99"/>
      <c r="U1" s="99"/>
      <c r="V1" s="99"/>
      <c r="W1" s="99"/>
      <c r="X1" s="99"/>
      <c r="Y1" s="100" t="s">
        <v>230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184</v>
      </c>
      <c r="W2" s="103" t="s">
        <v>193</v>
      </c>
      <c r="X2" s="103" t="s">
        <v>261</v>
      </c>
      <c r="Y2" s="103" t="s">
        <v>267</v>
      </c>
      <c r="Z2" s="103" t="s">
        <v>273</v>
      </c>
      <c r="AB2" s="141" t="str">
        <f>$Z$2</f>
        <v>2021-22</v>
      </c>
      <c r="AC2" s="141"/>
      <c r="AD2" s="141"/>
      <c r="AE2" s="141"/>
      <c r="AF2" s="141"/>
    </row>
    <row r="3" spans="1:32" ht="15" customHeight="1" x14ac:dyDescent="0.25">
      <c r="A3" s="58" t="s">
        <v>272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146</v>
      </c>
      <c r="Y3" s="105" t="s">
        <v>230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10.39 Naracoorte and Lucindale, South Australia,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8829</v>
      </c>
      <c r="W4" s="108">
        <v>8082</v>
      </c>
      <c r="X4" s="108">
        <v>8622</v>
      </c>
      <c r="Y4" s="108">
        <v>8812</v>
      </c>
      <c r="Z4" s="108">
        <v>8994</v>
      </c>
      <c r="AB4" s="109" t="str">
        <f>TEXT(Z4,"###,###")</f>
        <v>8,994</v>
      </c>
      <c r="AD4" s="110">
        <f>Z4/Y4-1</f>
        <v>2.0653654108034436E-2</v>
      </c>
      <c r="AF4" s="110">
        <f>Z4/V4-1</f>
        <v>1.868841318382608E-2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4879</v>
      </c>
      <c r="W5" s="108">
        <v>4423</v>
      </c>
      <c r="X5" s="108">
        <v>4716</v>
      </c>
      <c r="Y5" s="108">
        <v>4765</v>
      </c>
      <c r="Z5" s="108">
        <v>4849</v>
      </c>
      <c r="AB5" s="109" t="str">
        <f>TEXT(Z5,"###,###")</f>
        <v>4,849</v>
      </c>
      <c r="AD5" s="110">
        <f t="shared" ref="AD5:AD9" si="0">Z5/Y5-1</f>
        <v>1.762854144805881E-2</v>
      </c>
      <c r="AF5" s="110">
        <f t="shared" ref="AF5:AF9" si="1">Z5/V5-1</f>
        <v>-6.1488009838082114E-3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3942</v>
      </c>
      <c r="W6" s="108">
        <v>3661</v>
      </c>
      <c r="X6" s="108">
        <v>3909</v>
      </c>
      <c r="Y6" s="108">
        <v>4034</v>
      </c>
      <c r="Z6" s="108">
        <v>4137</v>
      </c>
      <c r="AB6" s="109" t="str">
        <f>TEXT(Z6,"###,###")</f>
        <v>4,137</v>
      </c>
      <c r="AD6" s="110">
        <f t="shared" si="0"/>
        <v>2.5532969757064983E-2</v>
      </c>
      <c r="AF6" s="110">
        <f t="shared" si="1"/>
        <v>4.946727549467278E-2</v>
      </c>
    </row>
    <row r="7" spans="1:32" ht="16.5" customHeight="1" thickBot="1" x14ac:dyDescent="0.3">
      <c r="A7" s="61" t="str">
        <f>"QUICK STATS for "&amp;Z2&amp;" *"</f>
        <v>QUICK STATS for 2021-22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5445</v>
      </c>
      <c r="W7" s="108">
        <v>5045</v>
      </c>
      <c r="X7" s="108">
        <v>5510</v>
      </c>
      <c r="Y7" s="108">
        <v>5454</v>
      </c>
      <c r="Z7" s="108">
        <v>5437</v>
      </c>
      <c r="AB7" s="109" t="str">
        <f>TEXT(Z7,"###,###")</f>
        <v>5,437</v>
      </c>
      <c r="AD7" s="110">
        <f t="shared" si="0"/>
        <v>-3.1169783645030869E-3</v>
      </c>
      <c r="AF7" s="110">
        <f t="shared" si="1"/>
        <v>-1.4692378328742262E-3</v>
      </c>
    </row>
    <row r="8" spans="1:32" ht="17.25" customHeight="1" x14ac:dyDescent="0.25">
      <c r="A8" s="62" t="s">
        <v>12</v>
      </c>
      <c r="B8" s="63"/>
      <c r="C8" s="29"/>
      <c r="D8" s="64" t="str">
        <f>AB4</f>
        <v>8,994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5,437</v>
      </c>
      <c r="P8" s="65"/>
      <c r="S8" s="107" t="s">
        <v>83</v>
      </c>
      <c r="T8" s="108"/>
      <c r="U8" s="108"/>
      <c r="V8" s="108">
        <v>29683.26</v>
      </c>
      <c r="W8" s="108">
        <v>31363.93</v>
      </c>
      <c r="X8" s="108">
        <v>30461.8</v>
      </c>
      <c r="Y8" s="108">
        <v>31850</v>
      </c>
      <c r="Z8" s="108">
        <v>33207.300000000003</v>
      </c>
      <c r="AB8" s="109" t="str">
        <f>TEXT(Z8,"$###,###")</f>
        <v>$33,207</v>
      </c>
      <c r="AD8" s="110">
        <f t="shared" si="0"/>
        <v>4.2615384615384722E-2</v>
      </c>
      <c r="AF8" s="110">
        <f t="shared" si="1"/>
        <v>0.11872146118721472</v>
      </c>
    </row>
    <row r="9" spans="1:32" x14ac:dyDescent="0.25">
      <c r="A9" s="30" t="s">
        <v>14</v>
      </c>
      <c r="B9" s="69"/>
      <c r="C9" s="70"/>
      <c r="D9" s="71">
        <f>AD104</f>
        <v>72.337113631309762</v>
      </c>
      <c r="E9" s="72" t="s">
        <v>84</v>
      </c>
      <c r="F9" s="24"/>
      <c r="G9" s="73" t="s">
        <v>81</v>
      </c>
      <c r="H9" s="70"/>
      <c r="I9" s="69"/>
      <c r="J9" s="70"/>
      <c r="K9" s="69"/>
      <c r="L9" s="69"/>
      <c r="M9" s="74"/>
      <c r="N9" s="70"/>
      <c r="O9" s="71">
        <f>AD127</f>
        <v>54.956777634725029</v>
      </c>
      <c r="P9" s="72" t="s">
        <v>84</v>
      </c>
      <c r="S9" s="107" t="s">
        <v>7</v>
      </c>
      <c r="T9" s="108"/>
      <c r="U9" s="108"/>
      <c r="V9" s="108">
        <v>248508322</v>
      </c>
      <c r="W9" s="108">
        <v>254073971</v>
      </c>
      <c r="X9" s="108">
        <v>273519517</v>
      </c>
      <c r="Y9" s="108">
        <v>278985235</v>
      </c>
      <c r="Z9" s="108">
        <v>305936380</v>
      </c>
      <c r="AB9" s="109" t="str">
        <f>TEXT(Z9/1000000,"$#,###.0")&amp;" mil"</f>
        <v>$305.9 mil</v>
      </c>
      <c r="AD9" s="110">
        <f t="shared" si="0"/>
        <v>9.6604198426486709E-2</v>
      </c>
      <c r="AF9" s="110">
        <f t="shared" si="1"/>
        <v>0.23109108595566474</v>
      </c>
    </row>
    <row r="10" spans="1:32" x14ac:dyDescent="0.25">
      <c r="A10" s="30" t="s">
        <v>17</v>
      </c>
      <c r="B10" s="69"/>
      <c r="C10" s="70"/>
      <c r="D10" s="71">
        <f>AD105</f>
        <v>10.273515677118079</v>
      </c>
      <c r="E10" s="72" t="s">
        <v>84</v>
      </c>
      <c r="F10" s="24"/>
      <c r="G10" s="73" t="s">
        <v>82</v>
      </c>
      <c r="H10" s="70"/>
      <c r="I10" s="69"/>
      <c r="J10" s="70"/>
      <c r="K10" s="69"/>
      <c r="L10" s="69"/>
      <c r="M10" s="74"/>
      <c r="N10" s="70"/>
      <c r="O10" s="71">
        <f>AD128</f>
        <v>44.951259885966529</v>
      </c>
      <c r="P10" s="72" t="s">
        <v>84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85</v>
      </c>
      <c r="H11" s="77"/>
      <c r="I11" s="78"/>
      <c r="J11" s="78"/>
      <c r="K11" s="78"/>
      <c r="L11" s="78"/>
      <c r="M11" s="69"/>
      <c r="N11" s="70"/>
      <c r="O11" s="71">
        <f>T130</f>
        <v>72.723928637116046</v>
      </c>
      <c r="P11" s="72" t="s">
        <v>84</v>
      </c>
      <c r="S11" s="107" t="s">
        <v>29</v>
      </c>
      <c r="T11" s="112"/>
      <c r="U11" s="112"/>
      <c r="V11" s="112">
        <v>7288</v>
      </c>
      <c r="W11" s="112">
        <v>6813</v>
      </c>
      <c r="X11" s="112">
        <v>7117</v>
      </c>
      <c r="Y11" s="112">
        <v>7217</v>
      </c>
      <c r="Z11" s="112">
        <v>7508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15.155416590031267</v>
      </c>
      <c r="P12" s="72" t="s">
        <v>84</v>
      </c>
      <c r="S12" s="107" t="s">
        <v>30</v>
      </c>
      <c r="T12" s="112"/>
      <c r="U12" s="112"/>
      <c r="V12" s="112">
        <v>1533</v>
      </c>
      <c r="W12" s="112">
        <v>1275</v>
      </c>
      <c r="X12" s="112">
        <v>1502</v>
      </c>
      <c r="Y12" s="112">
        <v>1595</v>
      </c>
      <c r="Z12" s="112">
        <v>1479</v>
      </c>
    </row>
    <row r="13" spans="1:32" ht="15" customHeight="1" x14ac:dyDescent="0.25">
      <c r="A13" s="30" t="s">
        <v>19</v>
      </c>
      <c r="B13" s="70"/>
      <c r="C13" s="70"/>
      <c r="D13" s="71">
        <f>AD108</f>
        <v>15.432510562597287</v>
      </c>
      <c r="E13" s="72" t="s">
        <v>84</v>
      </c>
      <c r="F13" s="24"/>
      <c r="G13" s="142" t="s">
        <v>265</v>
      </c>
      <c r="H13" s="143"/>
      <c r="I13" s="143"/>
      <c r="J13" s="143"/>
      <c r="K13" s="143"/>
      <c r="L13" s="143"/>
      <c r="M13" s="79"/>
      <c r="N13" s="70"/>
      <c r="O13" s="71">
        <f>T132</f>
        <v>12.194224756299429</v>
      </c>
      <c r="P13" s="72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21.925728263286636</v>
      </c>
      <c r="E14" s="72" t="s">
        <v>84</v>
      </c>
      <c r="F14" s="24"/>
      <c r="G14" s="76" t="s">
        <v>94</v>
      </c>
      <c r="H14" s="69"/>
      <c r="I14" s="69"/>
      <c r="J14" s="69"/>
      <c r="K14" s="75"/>
      <c r="L14" s="70"/>
      <c r="M14" s="69"/>
      <c r="N14" s="70"/>
      <c r="O14" s="75" t="str">
        <f>AB118</f>
        <v>43.1</v>
      </c>
      <c r="P14" s="72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20.024460751612185</v>
      </c>
      <c r="E15" s="72" t="s">
        <v>84</v>
      </c>
      <c r="F15" s="24"/>
      <c r="G15" s="33" t="s">
        <v>259</v>
      </c>
      <c r="H15" s="70"/>
      <c r="I15" s="70"/>
      <c r="J15" s="70"/>
      <c r="K15" s="80"/>
      <c r="L15" s="70"/>
      <c r="M15" s="70"/>
      <c r="N15" s="70"/>
      <c r="O15" s="71">
        <f>AB38</f>
        <v>22.019867549668874</v>
      </c>
      <c r="P15" s="72" t="s">
        <v>84</v>
      </c>
      <c r="S15" s="115" t="s">
        <v>60</v>
      </c>
      <c r="T15" s="115"/>
      <c r="U15" s="116"/>
      <c r="V15" s="116">
        <v>2058</v>
      </c>
      <c r="W15" s="116">
        <v>1975</v>
      </c>
      <c r="X15" s="116">
        <v>2204</v>
      </c>
      <c r="Y15" s="112">
        <v>2176</v>
      </c>
      <c r="Z15" s="112">
        <v>2092</v>
      </c>
      <c r="AB15" s="117">
        <f t="shared" ref="AB15:AB34" si="2">IF(Z15="np",0,Z15/$Z$34)</f>
        <v>0.23270300333704116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25.305759395152322</v>
      </c>
      <c r="E16" s="83" t="s">
        <v>84</v>
      </c>
      <c r="F16" s="24"/>
      <c r="G16" s="84" t="s">
        <v>260</v>
      </c>
      <c r="H16" s="35"/>
      <c r="I16" s="35"/>
      <c r="J16" s="35"/>
      <c r="K16" s="36"/>
      <c r="L16" s="35"/>
      <c r="M16" s="35"/>
      <c r="N16" s="35"/>
      <c r="O16" s="82">
        <f>AB37</f>
        <v>77.980132450331126</v>
      </c>
      <c r="P16" s="37" t="s">
        <v>84</v>
      </c>
      <c r="S16" s="115" t="s">
        <v>61</v>
      </c>
      <c r="T16" s="115"/>
      <c r="U16" s="116"/>
      <c r="V16" s="116">
        <v>25</v>
      </c>
      <c r="W16" s="116">
        <v>25</v>
      </c>
      <c r="X16" s="116">
        <v>29</v>
      </c>
      <c r="Y16" s="112">
        <v>38</v>
      </c>
      <c r="Z16" s="112">
        <v>36</v>
      </c>
      <c r="AB16" s="117">
        <f t="shared" si="2"/>
        <v>4.0044493882091213E-3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845</v>
      </c>
      <c r="W17" s="116">
        <v>804</v>
      </c>
      <c r="X17" s="116">
        <v>835</v>
      </c>
      <c r="Y17" s="112">
        <v>769</v>
      </c>
      <c r="Z17" s="112">
        <v>746</v>
      </c>
      <c r="AB17" s="117">
        <f t="shared" si="2"/>
        <v>8.2981090100111232E-2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268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63</v>
      </c>
      <c r="T18" s="115"/>
      <c r="U18" s="116"/>
      <c r="V18" s="116">
        <v>48</v>
      </c>
      <c r="W18" s="116">
        <v>40</v>
      </c>
      <c r="X18" s="116">
        <v>21</v>
      </c>
      <c r="Y18" s="112">
        <v>38</v>
      </c>
      <c r="Z18" s="112">
        <v>41</v>
      </c>
      <c r="AB18" s="117">
        <f t="shared" si="2"/>
        <v>4.5606229143492771E-3</v>
      </c>
    </row>
    <row r="19" spans="1:28" x14ac:dyDescent="0.25">
      <c r="A19" s="61" t="str">
        <f>$S$1&amp;" ("&amp;$V$2&amp;" to "&amp;$Z$2&amp;")"</f>
        <v>Naracoorte and Lucindale (2017-18 to 2021-22)</v>
      </c>
      <c r="B19" s="61"/>
      <c r="C19" s="61"/>
      <c r="D19" s="61"/>
      <c r="E19" s="61"/>
      <c r="F19" s="61"/>
      <c r="G19" s="61" t="str">
        <f>$S$1&amp;" ("&amp;$V$2&amp;" to "&amp;$Z$2&amp;")"</f>
        <v>Naracoorte and Lucindale (2017-18 to 2021-22)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64</v>
      </c>
      <c r="T19" s="115"/>
      <c r="U19" s="116"/>
      <c r="V19" s="116">
        <v>261</v>
      </c>
      <c r="W19" s="116">
        <v>301</v>
      </c>
      <c r="X19" s="116">
        <v>308</v>
      </c>
      <c r="Y19" s="112">
        <v>327</v>
      </c>
      <c r="Z19" s="112">
        <v>383</v>
      </c>
      <c r="AB19" s="117">
        <f t="shared" si="2"/>
        <v>4.2602892102335928E-2</v>
      </c>
    </row>
    <row r="20" spans="1:28" x14ac:dyDescent="0.25">
      <c r="S20" s="115" t="s">
        <v>65</v>
      </c>
      <c r="T20" s="115"/>
      <c r="U20" s="116"/>
      <c r="V20" s="116">
        <v>247</v>
      </c>
      <c r="W20" s="116">
        <v>226</v>
      </c>
      <c r="X20" s="116">
        <v>237</v>
      </c>
      <c r="Y20" s="112">
        <v>259</v>
      </c>
      <c r="Z20" s="112">
        <v>280</v>
      </c>
      <c r="AB20" s="117">
        <f t="shared" si="2"/>
        <v>3.114571746384872E-2</v>
      </c>
    </row>
    <row r="21" spans="1:28" x14ac:dyDescent="0.25">
      <c r="S21" s="115" t="s">
        <v>66</v>
      </c>
      <c r="T21" s="115"/>
      <c r="U21" s="116"/>
      <c r="V21" s="116">
        <v>593</v>
      </c>
      <c r="W21" s="116">
        <v>661</v>
      </c>
      <c r="X21" s="116">
        <v>735</v>
      </c>
      <c r="Y21" s="112">
        <v>707</v>
      </c>
      <c r="Z21" s="112">
        <v>737</v>
      </c>
      <c r="AB21" s="117">
        <f t="shared" si="2"/>
        <v>8.1979977753058958E-2</v>
      </c>
    </row>
    <row r="22" spans="1:28" x14ac:dyDescent="0.25">
      <c r="S22" s="115" t="s">
        <v>67</v>
      </c>
      <c r="T22" s="115"/>
      <c r="U22" s="116"/>
      <c r="V22" s="116">
        <v>451</v>
      </c>
      <c r="W22" s="116">
        <v>367</v>
      </c>
      <c r="X22" s="116">
        <v>338</v>
      </c>
      <c r="Y22" s="112">
        <v>421</v>
      </c>
      <c r="Z22" s="112">
        <v>539</v>
      </c>
      <c r="AB22" s="117">
        <f t="shared" si="2"/>
        <v>5.9955506117908786E-2</v>
      </c>
    </row>
    <row r="23" spans="1:28" x14ac:dyDescent="0.25">
      <c r="S23" s="115" t="s">
        <v>68</v>
      </c>
      <c r="T23" s="115"/>
      <c r="U23" s="116"/>
      <c r="V23" s="116">
        <v>283</v>
      </c>
      <c r="W23" s="116">
        <v>217</v>
      </c>
      <c r="X23" s="116">
        <v>275</v>
      </c>
      <c r="Y23" s="112">
        <v>272</v>
      </c>
      <c r="Z23" s="112">
        <v>269</v>
      </c>
      <c r="AB23" s="117">
        <f t="shared" si="2"/>
        <v>2.9922135706340378E-2</v>
      </c>
    </row>
    <row r="24" spans="1:28" x14ac:dyDescent="0.25">
      <c r="S24" s="115" t="s">
        <v>69</v>
      </c>
      <c r="T24" s="115"/>
      <c r="U24" s="116"/>
      <c r="V24" s="116">
        <v>24</v>
      </c>
      <c r="W24" s="116">
        <v>17</v>
      </c>
      <c r="X24" s="116">
        <v>7</v>
      </c>
      <c r="Y24" s="112">
        <v>17</v>
      </c>
      <c r="Z24" s="112">
        <v>17</v>
      </c>
      <c r="AB24" s="117">
        <f t="shared" si="2"/>
        <v>1.8909899888765295E-3</v>
      </c>
    </row>
    <row r="25" spans="1:28" x14ac:dyDescent="0.25">
      <c r="S25" s="115" t="s">
        <v>70</v>
      </c>
      <c r="T25" s="115"/>
      <c r="U25" s="116"/>
      <c r="V25" s="116">
        <v>135</v>
      </c>
      <c r="W25" s="116">
        <v>121</v>
      </c>
      <c r="X25" s="116">
        <v>107</v>
      </c>
      <c r="Y25" s="112">
        <v>110</v>
      </c>
      <c r="Z25" s="112">
        <v>120</v>
      </c>
      <c r="AB25" s="117">
        <f t="shared" si="2"/>
        <v>1.3348164627363738E-2</v>
      </c>
    </row>
    <row r="26" spans="1:28" x14ac:dyDescent="0.25">
      <c r="S26" s="115" t="s">
        <v>71</v>
      </c>
      <c r="T26" s="115"/>
      <c r="U26" s="116"/>
      <c r="V26" s="116">
        <v>101</v>
      </c>
      <c r="W26" s="116">
        <v>76</v>
      </c>
      <c r="X26" s="116">
        <v>74</v>
      </c>
      <c r="Y26" s="112">
        <v>74</v>
      </c>
      <c r="Z26" s="112">
        <v>79</v>
      </c>
      <c r="AB26" s="117">
        <f t="shared" si="2"/>
        <v>8.7875417130144611E-3</v>
      </c>
    </row>
    <row r="27" spans="1:28" x14ac:dyDescent="0.25">
      <c r="S27" s="115" t="s">
        <v>72</v>
      </c>
      <c r="T27" s="115"/>
      <c r="U27" s="116"/>
      <c r="V27" s="116">
        <v>283</v>
      </c>
      <c r="W27" s="116">
        <v>272</v>
      </c>
      <c r="X27" s="116">
        <v>294</v>
      </c>
      <c r="Y27" s="112">
        <v>341</v>
      </c>
      <c r="Z27" s="112">
        <v>336</v>
      </c>
      <c r="AB27" s="117">
        <f t="shared" si="2"/>
        <v>3.7374860956618468E-2</v>
      </c>
    </row>
    <row r="28" spans="1:28" x14ac:dyDescent="0.25">
      <c r="S28" s="115" t="s">
        <v>73</v>
      </c>
      <c r="T28" s="115"/>
      <c r="U28" s="116"/>
      <c r="V28" s="116">
        <v>620</v>
      </c>
      <c r="W28" s="116">
        <v>635</v>
      </c>
      <c r="X28" s="116">
        <v>672</v>
      </c>
      <c r="Y28" s="112">
        <v>707</v>
      </c>
      <c r="Z28" s="112">
        <v>771</v>
      </c>
      <c r="AB28" s="117">
        <f t="shared" si="2"/>
        <v>8.5761957730812008E-2</v>
      </c>
    </row>
    <row r="29" spans="1:28" x14ac:dyDescent="0.25">
      <c r="S29" s="115" t="s">
        <v>74</v>
      </c>
      <c r="T29" s="115"/>
      <c r="U29" s="116"/>
      <c r="V29" s="116">
        <v>266</v>
      </c>
      <c r="W29" s="116">
        <v>269</v>
      </c>
      <c r="X29" s="116">
        <v>231</v>
      </c>
      <c r="Y29" s="112">
        <v>213</v>
      </c>
      <c r="Z29" s="112">
        <v>276</v>
      </c>
      <c r="AB29" s="117">
        <f t="shared" si="2"/>
        <v>3.0700778642936598E-2</v>
      </c>
    </row>
    <row r="30" spans="1:28" x14ac:dyDescent="0.25">
      <c r="S30" s="115" t="s">
        <v>75</v>
      </c>
      <c r="T30" s="115"/>
      <c r="U30" s="116"/>
      <c r="V30" s="116">
        <v>385</v>
      </c>
      <c r="W30" s="116">
        <v>347</v>
      </c>
      <c r="X30" s="116">
        <v>383</v>
      </c>
      <c r="Y30" s="112">
        <v>391</v>
      </c>
      <c r="Z30" s="112">
        <v>416</v>
      </c>
      <c r="AB30" s="117">
        <f t="shared" si="2"/>
        <v>4.6273637374860954E-2</v>
      </c>
    </row>
    <row r="31" spans="1:28" x14ac:dyDescent="0.25">
      <c r="S31" s="115" t="s">
        <v>76</v>
      </c>
      <c r="T31" s="115"/>
      <c r="U31" s="116"/>
      <c r="V31" s="116">
        <v>598</v>
      </c>
      <c r="W31" s="116">
        <v>524</v>
      </c>
      <c r="X31" s="116">
        <v>580</v>
      </c>
      <c r="Y31" s="112">
        <v>629</v>
      </c>
      <c r="Z31" s="112">
        <v>642</v>
      </c>
      <c r="AB31" s="117">
        <f t="shared" si="2"/>
        <v>7.1412680756395994E-2</v>
      </c>
    </row>
    <row r="32" spans="1:28" ht="15.75" customHeight="1" x14ac:dyDescent="0.25">
      <c r="A32" s="61" t="str">
        <f>"Distribution of jobs per industry "&amp;"("&amp;Z2&amp;") *"</f>
        <v>Distribution of jobs per industry (2021-22)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77</v>
      </c>
      <c r="T32" s="115"/>
      <c r="U32" s="116"/>
      <c r="V32" s="116">
        <v>57</v>
      </c>
      <c r="W32" s="116">
        <v>43</v>
      </c>
      <c r="X32" s="116">
        <v>58</v>
      </c>
      <c r="Y32" s="112">
        <v>56</v>
      </c>
      <c r="Z32" s="112">
        <v>62</v>
      </c>
      <c r="AB32" s="117">
        <f t="shared" si="2"/>
        <v>6.8965517241379309E-3</v>
      </c>
    </row>
    <row r="33" spans="19:32" x14ac:dyDescent="0.25">
      <c r="S33" s="115" t="s">
        <v>78</v>
      </c>
      <c r="T33" s="115"/>
      <c r="U33" s="116"/>
      <c r="V33" s="116">
        <v>211</v>
      </c>
      <c r="W33" s="116">
        <v>171</v>
      </c>
      <c r="X33" s="116">
        <v>209</v>
      </c>
      <c r="Y33" s="112">
        <v>235</v>
      </c>
      <c r="Z33" s="112">
        <v>235</v>
      </c>
      <c r="AB33" s="117">
        <f t="shared" si="2"/>
        <v>2.6140155728587321E-2</v>
      </c>
    </row>
    <row r="34" spans="19:32" x14ac:dyDescent="0.25">
      <c r="S34" s="118" t="s">
        <v>53</v>
      </c>
      <c r="T34" s="118"/>
      <c r="U34" s="119"/>
      <c r="V34" s="119">
        <v>8827</v>
      </c>
      <c r="W34" s="119">
        <v>8086</v>
      </c>
      <c r="X34" s="119">
        <v>8623</v>
      </c>
      <c r="Y34" s="120">
        <v>8812</v>
      </c>
      <c r="Z34" s="120">
        <v>8990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4392</v>
      </c>
      <c r="W37" s="112">
        <v>4059</v>
      </c>
      <c r="X37" s="112">
        <v>4416</v>
      </c>
      <c r="Y37" s="112">
        <v>4375</v>
      </c>
      <c r="Z37" s="112">
        <v>4239</v>
      </c>
      <c r="AB37" s="132">
        <f>Z37/Z40*100</f>
        <v>77.980132450331126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1060</v>
      </c>
      <c r="W38" s="112">
        <v>986</v>
      </c>
      <c r="X38" s="112">
        <v>1089</v>
      </c>
      <c r="Y38" s="112">
        <v>1085</v>
      </c>
      <c r="Z38" s="112">
        <v>1197</v>
      </c>
      <c r="AB38" s="132">
        <f>Z38/Z40*100</f>
        <v>22.019867549668874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5452</v>
      </c>
      <c r="W40" s="112">
        <v>5045</v>
      </c>
      <c r="X40" s="112">
        <v>5505</v>
      </c>
      <c r="Y40" s="112">
        <v>5460</v>
      </c>
      <c r="Z40" s="112">
        <v>5436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14</v>
      </c>
      <c r="W44" s="112">
        <v>22</v>
      </c>
      <c r="X44" s="112">
        <v>14</v>
      </c>
      <c r="Y44" s="112">
        <v>20</v>
      </c>
      <c r="Z44" s="112">
        <v>17</v>
      </c>
    </row>
    <row r="45" spans="19:32" x14ac:dyDescent="0.25">
      <c r="S45" s="115" t="s">
        <v>37</v>
      </c>
      <c r="T45" s="115"/>
      <c r="U45" s="112"/>
      <c r="V45" s="112">
        <v>117</v>
      </c>
      <c r="W45" s="112">
        <v>104</v>
      </c>
      <c r="X45" s="112">
        <v>126</v>
      </c>
      <c r="Y45" s="112">
        <v>158</v>
      </c>
      <c r="Z45" s="112">
        <v>183</v>
      </c>
    </row>
    <row r="46" spans="19:32" x14ac:dyDescent="0.25">
      <c r="S46" s="115" t="s">
        <v>38</v>
      </c>
      <c r="T46" s="115"/>
      <c r="U46" s="112"/>
      <c r="V46" s="112">
        <v>381</v>
      </c>
      <c r="W46" s="112">
        <v>358</v>
      </c>
      <c r="X46" s="112">
        <v>264</v>
      </c>
      <c r="Y46" s="112">
        <v>252</v>
      </c>
      <c r="Z46" s="112">
        <v>268</v>
      </c>
    </row>
    <row r="47" spans="19:32" x14ac:dyDescent="0.25">
      <c r="S47" s="115" t="s">
        <v>39</v>
      </c>
      <c r="T47" s="115"/>
      <c r="U47" s="112"/>
      <c r="V47" s="112">
        <v>443</v>
      </c>
      <c r="W47" s="112">
        <v>438</v>
      </c>
      <c r="X47" s="112">
        <v>448</v>
      </c>
      <c r="Y47" s="112">
        <v>414</v>
      </c>
      <c r="Z47" s="112">
        <v>407</v>
      </c>
    </row>
    <row r="48" spans="19:32" x14ac:dyDescent="0.25">
      <c r="S48" s="115" t="s">
        <v>40</v>
      </c>
      <c r="T48" s="115"/>
      <c r="U48" s="112"/>
      <c r="V48" s="112">
        <v>610</v>
      </c>
      <c r="W48" s="112">
        <v>552</v>
      </c>
      <c r="X48" s="112">
        <v>562</v>
      </c>
      <c r="Y48" s="112">
        <v>543</v>
      </c>
      <c r="Z48" s="112">
        <v>583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459</v>
      </c>
      <c r="W49" s="112">
        <v>460</v>
      </c>
      <c r="X49" s="112">
        <v>521</v>
      </c>
      <c r="Y49" s="112">
        <v>535</v>
      </c>
      <c r="Z49" s="112">
        <v>556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Naracoorte and Lucindale (2021-22)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445</v>
      </c>
      <c r="W50" s="112">
        <v>431</v>
      </c>
      <c r="X50" s="112">
        <v>457</v>
      </c>
      <c r="Y50" s="112">
        <v>423</v>
      </c>
      <c r="Z50" s="112">
        <v>464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403</v>
      </c>
      <c r="W51" s="112">
        <v>360</v>
      </c>
      <c r="X51" s="112">
        <v>411</v>
      </c>
      <c r="Y51" s="112">
        <v>408</v>
      </c>
      <c r="Z51" s="112">
        <v>437</v>
      </c>
    </row>
    <row r="52" spans="1:26" ht="15" customHeight="1" x14ac:dyDescent="0.25">
      <c r="S52" s="115" t="s">
        <v>44</v>
      </c>
      <c r="T52" s="115"/>
      <c r="U52" s="112"/>
      <c r="V52" s="112">
        <v>401</v>
      </c>
      <c r="W52" s="112">
        <v>334</v>
      </c>
      <c r="X52" s="112">
        <v>360</v>
      </c>
      <c r="Y52" s="112">
        <v>364</v>
      </c>
      <c r="Z52" s="112">
        <v>351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389</v>
      </c>
      <c r="W53" s="112">
        <v>343</v>
      </c>
      <c r="X53" s="112">
        <v>374</v>
      </c>
      <c r="Y53" s="112">
        <v>449</v>
      </c>
      <c r="Z53" s="112">
        <v>406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461</v>
      </c>
      <c r="W54" s="112">
        <v>374</v>
      </c>
      <c r="X54" s="112">
        <v>409</v>
      </c>
      <c r="Y54" s="112">
        <v>379</v>
      </c>
      <c r="Z54" s="112">
        <v>339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355</v>
      </c>
      <c r="W55" s="112">
        <v>297</v>
      </c>
      <c r="X55" s="112">
        <v>335</v>
      </c>
      <c r="Y55" s="112">
        <v>382</v>
      </c>
      <c r="Z55" s="112">
        <v>403</v>
      </c>
    </row>
    <row r="56" spans="1:26" ht="15" customHeight="1" x14ac:dyDescent="0.25">
      <c r="S56" s="115" t="s">
        <v>48</v>
      </c>
      <c r="T56" s="115"/>
      <c r="U56" s="112"/>
      <c r="V56" s="112">
        <v>198</v>
      </c>
      <c r="W56" s="112">
        <v>184</v>
      </c>
      <c r="X56" s="112">
        <v>218</v>
      </c>
      <c r="Y56" s="112">
        <v>216</v>
      </c>
      <c r="Z56" s="112">
        <v>217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119</v>
      </c>
      <c r="W57" s="112">
        <v>88</v>
      </c>
      <c r="X57" s="112">
        <v>112</v>
      </c>
      <c r="Y57" s="112">
        <v>117</v>
      </c>
      <c r="Z57" s="112">
        <v>99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61</v>
      </c>
      <c r="W58" s="112">
        <v>44</v>
      </c>
      <c r="X58" s="112">
        <v>64</v>
      </c>
      <c r="Y58" s="112">
        <v>61</v>
      </c>
      <c r="Z58" s="112">
        <v>69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17</v>
      </c>
      <c r="W59" s="112">
        <v>15</v>
      </c>
      <c r="X59" s="112">
        <v>21</v>
      </c>
      <c r="Y59" s="112">
        <v>31</v>
      </c>
      <c r="Z59" s="112">
        <v>33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9</v>
      </c>
      <c r="W60" s="112">
        <v>12</v>
      </c>
      <c r="X60" s="112">
        <v>10</v>
      </c>
      <c r="Y60" s="112">
        <v>13</v>
      </c>
      <c r="Z60" s="112">
        <v>15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4883</v>
      </c>
      <c r="W61" s="112">
        <v>4419</v>
      </c>
      <c r="X61" s="112">
        <v>4716</v>
      </c>
      <c r="Y61" s="112">
        <v>4765</v>
      </c>
      <c r="Z61" s="112">
        <v>4848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14</v>
      </c>
      <c r="W63" s="112">
        <v>17</v>
      </c>
      <c r="X63" s="112">
        <v>9</v>
      </c>
      <c r="Y63" s="112">
        <v>17</v>
      </c>
      <c r="Z63" s="112">
        <v>15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120</v>
      </c>
      <c r="W64" s="112">
        <v>91</v>
      </c>
      <c r="X64" s="112">
        <v>119</v>
      </c>
      <c r="Y64" s="112">
        <v>126</v>
      </c>
      <c r="Z64" s="112">
        <v>136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Naracoorte and Lucindale (2021-22)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302</v>
      </c>
      <c r="W65" s="112">
        <v>296</v>
      </c>
      <c r="X65" s="112">
        <v>284</v>
      </c>
      <c r="Y65" s="112">
        <v>266</v>
      </c>
      <c r="Z65" s="112">
        <v>317</v>
      </c>
    </row>
    <row r="66" spans="1:26" x14ac:dyDescent="0.25">
      <c r="S66" s="115" t="s">
        <v>39</v>
      </c>
      <c r="T66" s="115"/>
      <c r="U66" s="112"/>
      <c r="V66" s="112">
        <v>343</v>
      </c>
      <c r="W66" s="112">
        <v>311</v>
      </c>
      <c r="X66" s="112">
        <v>371</v>
      </c>
      <c r="Y66" s="112">
        <v>389</v>
      </c>
      <c r="Z66" s="112">
        <v>369</v>
      </c>
    </row>
    <row r="67" spans="1:26" x14ac:dyDescent="0.25">
      <c r="S67" s="115" t="s">
        <v>40</v>
      </c>
      <c r="T67" s="115"/>
      <c r="U67" s="112"/>
      <c r="V67" s="112">
        <v>430</v>
      </c>
      <c r="W67" s="112">
        <v>412</v>
      </c>
      <c r="X67" s="112">
        <v>405</v>
      </c>
      <c r="Y67" s="112">
        <v>404</v>
      </c>
      <c r="Z67" s="112">
        <v>431</v>
      </c>
    </row>
    <row r="68" spans="1:26" x14ac:dyDescent="0.25">
      <c r="S68" s="115" t="s">
        <v>41</v>
      </c>
      <c r="T68" s="115"/>
      <c r="U68" s="112"/>
      <c r="V68" s="112">
        <v>354</v>
      </c>
      <c r="W68" s="112">
        <v>363</v>
      </c>
      <c r="X68" s="112">
        <v>367</v>
      </c>
      <c r="Y68" s="112">
        <v>347</v>
      </c>
      <c r="Z68" s="112">
        <v>367</v>
      </c>
    </row>
    <row r="69" spans="1:26" x14ac:dyDescent="0.25">
      <c r="S69" s="115" t="s">
        <v>42</v>
      </c>
      <c r="T69" s="115"/>
      <c r="U69" s="112"/>
      <c r="V69" s="112">
        <v>410</v>
      </c>
      <c r="W69" s="112">
        <v>369</v>
      </c>
      <c r="X69" s="112">
        <v>413</v>
      </c>
      <c r="Y69" s="112">
        <v>390</v>
      </c>
      <c r="Z69" s="112">
        <v>343</v>
      </c>
    </row>
    <row r="70" spans="1:26" x14ac:dyDescent="0.25">
      <c r="S70" s="115" t="s">
        <v>43</v>
      </c>
      <c r="T70" s="115"/>
      <c r="U70" s="112"/>
      <c r="V70" s="112">
        <v>362</v>
      </c>
      <c r="W70" s="112">
        <v>342</v>
      </c>
      <c r="X70" s="112">
        <v>332</v>
      </c>
      <c r="Y70" s="112">
        <v>396</v>
      </c>
      <c r="Z70" s="112">
        <v>435</v>
      </c>
    </row>
    <row r="71" spans="1:26" x14ac:dyDescent="0.25">
      <c r="S71" s="115" t="s">
        <v>44</v>
      </c>
      <c r="T71" s="115"/>
      <c r="U71" s="112"/>
      <c r="V71" s="112">
        <v>390</v>
      </c>
      <c r="W71" s="112">
        <v>362</v>
      </c>
      <c r="X71" s="112">
        <v>346</v>
      </c>
      <c r="Y71" s="112">
        <v>366</v>
      </c>
      <c r="Z71" s="112">
        <v>386</v>
      </c>
    </row>
    <row r="72" spans="1:26" x14ac:dyDescent="0.25">
      <c r="S72" s="115" t="s">
        <v>45</v>
      </c>
      <c r="T72" s="115"/>
      <c r="U72" s="112"/>
      <c r="V72" s="112">
        <v>298</v>
      </c>
      <c r="W72" s="112">
        <v>298</v>
      </c>
      <c r="X72" s="112">
        <v>362</v>
      </c>
      <c r="Y72" s="112">
        <v>396</v>
      </c>
      <c r="Z72" s="112">
        <v>408</v>
      </c>
    </row>
    <row r="73" spans="1:26" x14ac:dyDescent="0.25">
      <c r="S73" s="115" t="s">
        <v>46</v>
      </c>
      <c r="T73" s="115"/>
      <c r="U73" s="112"/>
      <c r="V73" s="112">
        <v>393</v>
      </c>
      <c r="W73" s="112">
        <v>328</v>
      </c>
      <c r="X73" s="112">
        <v>333</v>
      </c>
      <c r="Y73" s="112">
        <v>316</v>
      </c>
      <c r="Z73" s="112">
        <v>302</v>
      </c>
    </row>
    <row r="74" spans="1:26" x14ac:dyDescent="0.25">
      <c r="S74" s="115" t="s">
        <v>47</v>
      </c>
      <c r="T74" s="115"/>
      <c r="U74" s="112"/>
      <c r="V74" s="112">
        <v>240</v>
      </c>
      <c r="W74" s="112">
        <v>219</v>
      </c>
      <c r="X74" s="112">
        <v>286</v>
      </c>
      <c r="Y74" s="112">
        <v>312</v>
      </c>
      <c r="Z74" s="112">
        <v>324</v>
      </c>
    </row>
    <row r="75" spans="1:26" x14ac:dyDescent="0.25">
      <c r="S75" s="115" t="s">
        <v>48</v>
      </c>
      <c r="T75" s="115"/>
      <c r="U75" s="112"/>
      <c r="V75" s="112">
        <v>161</v>
      </c>
      <c r="W75" s="112">
        <v>143</v>
      </c>
      <c r="X75" s="112">
        <v>140</v>
      </c>
      <c r="Y75" s="112">
        <v>169</v>
      </c>
      <c r="Z75" s="112">
        <v>157</v>
      </c>
    </row>
    <row r="76" spans="1:26" x14ac:dyDescent="0.25">
      <c r="S76" s="115" t="s">
        <v>49</v>
      </c>
      <c r="T76" s="115"/>
      <c r="U76" s="112"/>
      <c r="V76" s="112">
        <v>66</v>
      </c>
      <c r="W76" s="112">
        <v>65</v>
      </c>
      <c r="X76" s="112">
        <v>69</v>
      </c>
      <c r="Y76" s="112">
        <v>68</v>
      </c>
      <c r="Z76" s="112">
        <v>73</v>
      </c>
    </row>
    <row r="77" spans="1:26" x14ac:dyDescent="0.25">
      <c r="S77" s="115" t="s">
        <v>50</v>
      </c>
      <c r="T77" s="115"/>
      <c r="U77" s="112"/>
      <c r="V77" s="112">
        <v>35</v>
      </c>
      <c r="W77" s="112">
        <v>31</v>
      </c>
      <c r="X77" s="112">
        <v>41</v>
      </c>
      <c r="Y77" s="112">
        <v>45</v>
      </c>
      <c r="Z77" s="112">
        <v>36</v>
      </c>
    </row>
    <row r="78" spans="1:26" x14ac:dyDescent="0.25">
      <c r="S78" s="115" t="s">
        <v>51</v>
      </c>
      <c r="T78" s="115"/>
      <c r="U78" s="112"/>
      <c r="V78" s="112">
        <v>16</v>
      </c>
      <c r="W78" s="112">
        <v>11</v>
      </c>
      <c r="X78" s="112">
        <v>10</v>
      </c>
      <c r="Y78" s="112">
        <v>16</v>
      </c>
      <c r="Z78" s="112">
        <v>22</v>
      </c>
    </row>
    <row r="79" spans="1:26" x14ac:dyDescent="0.25">
      <c r="S79" s="115" t="s">
        <v>52</v>
      </c>
      <c r="T79" s="115"/>
      <c r="U79" s="112"/>
      <c r="V79" s="112">
        <v>17</v>
      </c>
      <c r="W79" s="112">
        <v>9</v>
      </c>
      <c r="X79" s="112">
        <v>6</v>
      </c>
      <c r="Y79" s="112">
        <v>11</v>
      </c>
      <c r="Z79" s="112">
        <v>14</v>
      </c>
    </row>
    <row r="80" spans="1:26" x14ac:dyDescent="0.25">
      <c r="S80" s="118" t="s">
        <v>53</v>
      </c>
      <c r="T80" s="118"/>
      <c r="U80" s="112"/>
      <c r="V80" s="112">
        <v>3941</v>
      </c>
      <c r="W80" s="112">
        <v>3664</v>
      </c>
      <c r="X80" s="112">
        <v>3909</v>
      </c>
      <c r="Y80" s="112">
        <v>4034</v>
      </c>
      <c r="Z80" s="112">
        <v>4137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Naracoorte and Lucindale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308</v>
      </c>
      <c r="W83" s="112">
        <v>271</v>
      </c>
      <c r="X83" s="112">
        <v>310</v>
      </c>
      <c r="Y83" s="112">
        <v>313</v>
      </c>
      <c r="Z83" s="112">
        <v>318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190</v>
      </c>
      <c r="G84" s="140"/>
      <c r="H84" s="48"/>
      <c r="I84" s="48"/>
      <c r="J84" s="48"/>
      <c r="K84" s="48"/>
      <c r="L84" s="140" t="s">
        <v>0</v>
      </c>
      <c r="M84" s="140"/>
      <c r="N84" s="140" t="s">
        <v>190</v>
      </c>
      <c r="O84" s="140"/>
      <c r="S84" s="115" t="s">
        <v>57</v>
      </c>
      <c r="T84" s="115"/>
      <c r="U84" s="112"/>
      <c r="V84" s="112">
        <v>135</v>
      </c>
      <c r="W84" s="112">
        <v>121</v>
      </c>
      <c r="X84" s="112">
        <v>127</v>
      </c>
      <c r="Y84" s="112">
        <v>121</v>
      </c>
      <c r="Z84" s="112">
        <v>130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2017-18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2017-18</v>
      </c>
      <c r="O85" s="140"/>
      <c r="S85" s="115" t="s">
        <v>185</v>
      </c>
      <c r="T85" s="115"/>
      <c r="U85" s="112"/>
      <c r="V85" s="112">
        <v>435</v>
      </c>
      <c r="W85" s="112">
        <v>451</v>
      </c>
      <c r="X85" s="112">
        <v>481</v>
      </c>
      <c r="Y85" s="112">
        <v>466</v>
      </c>
      <c r="Z85" s="112">
        <v>490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8,994</v>
      </c>
      <c r="D86" s="94">
        <f t="shared" ref="D86:D91" si="4">AD4</f>
        <v>2.0653654108034436E-2</v>
      </c>
      <c r="E86" s="95">
        <f t="shared" ref="E86:E91" si="5">AD4</f>
        <v>2.0653654108034436E-2</v>
      </c>
      <c r="F86" s="94">
        <f t="shared" ref="F86:F91" si="6">AF4</f>
        <v>1.868841318382608E-2</v>
      </c>
      <c r="G86" s="95">
        <f t="shared" ref="G86:G91" si="7">AF4</f>
        <v>1.868841318382608E-2</v>
      </c>
      <c r="H86" s="97"/>
      <c r="I86" s="97"/>
      <c r="J86" s="139" t="str">
        <f>'State data for spotlight'!J4</f>
        <v>1,514,413</v>
      </c>
      <c r="K86" s="139"/>
      <c r="L86" s="94">
        <f>'State data for spotlight'!L4</f>
        <v>9.9608707048718825E-2</v>
      </c>
      <c r="M86" s="95">
        <f>'State data for spotlight'!L4</f>
        <v>9.9608707048718825E-2</v>
      </c>
      <c r="N86" s="94">
        <f>'State data for spotlight'!N4</f>
        <v>0.18326365128713196</v>
      </c>
      <c r="O86" s="95">
        <f>'State data for spotlight'!N4</f>
        <v>0.18326365128713196</v>
      </c>
      <c r="S86" s="115" t="s">
        <v>186</v>
      </c>
      <c r="T86" s="115"/>
      <c r="U86" s="112"/>
      <c r="V86" s="112">
        <v>70</v>
      </c>
      <c r="W86" s="112">
        <v>69</v>
      </c>
      <c r="X86" s="112">
        <v>69</v>
      </c>
      <c r="Y86" s="112">
        <v>65</v>
      </c>
      <c r="Z86" s="112">
        <v>56</v>
      </c>
    </row>
    <row r="87" spans="1:30" ht="15" customHeight="1" x14ac:dyDescent="0.25">
      <c r="A87" s="96" t="s">
        <v>4</v>
      </c>
      <c r="B87" s="49"/>
      <c r="C87" s="97" t="str">
        <f t="shared" si="3"/>
        <v>4,849</v>
      </c>
      <c r="D87" s="94">
        <f t="shared" si="4"/>
        <v>1.762854144805881E-2</v>
      </c>
      <c r="E87" s="95">
        <f t="shared" si="5"/>
        <v>1.762854144805881E-2</v>
      </c>
      <c r="F87" s="94">
        <f t="shared" si="6"/>
        <v>-6.1488009838082114E-3</v>
      </c>
      <c r="G87" s="95">
        <f t="shared" si="7"/>
        <v>-6.1488009838082114E-3</v>
      </c>
      <c r="H87" s="97"/>
      <c r="I87" s="97"/>
      <c r="J87" s="139" t="str">
        <f>'State data for spotlight'!J5</f>
        <v>761,173</v>
      </c>
      <c r="K87" s="139"/>
      <c r="L87" s="94">
        <f>'State data for spotlight'!L5</f>
        <v>8.820771036521724E-2</v>
      </c>
      <c r="M87" s="95">
        <f>'State data for spotlight'!L5</f>
        <v>8.820771036521724E-2</v>
      </c>
      <c r="N87" s="94">
        <f>'State data for spotlight'!N5</f>
        <v>0.15461673464868042</v>
      </c>
      <c r="O87" s="95">
        <f>'State data for spotlight'!N5</f>
        <v>0.15461673464868042</v>
      </c>
      <c r="S87" s="115" t="s">
        <v>187</v>
      </c>
      <c r="T87" s="115"/>
      <c r="U87" s="112"/>
      <c r="V87" s="112">
        <v>49</v>
      </c>
      <c r="W87" s="112">
        <v>48</v>
      </c>
      <c r="X87" s="112">
        <v>43</v>
      </c>
      <c r="Y87" s="112">
        <v>40</v>
      </c>
      <c r="Z87" s="112">
        <v>39</v>
      </c>
    </row>
    <row r="88" spans="1:30" ht="15" customHeight="1" x14ac:dyDescent="0.25">
      <c r="A88" s="96" t="s">
        <v>5</v>
      </c>
      <c r="B88" s="49"/>
      <c r="C88" s="97" t="str">
        <f t="shared" si="3"/>
        <v>4,137</v>
      </c>
      <c r="D88" s="94">
        <f t="shared" si="4"/>
        <v>2.5532969757064983E-2</v>
      </c>
      <c r="E88" s="95">
        <f t="shared" si="5"/>
        <v>2.5532969757064983E-2</v>
      </c>
      <c r="F88" s="94">
        <f t="shared" si="6"/>
        <v>4.946727549467278E-2</v>
      </c>
      <c r="G88" s="95">
        <f t="shared" si="7"/>
        <v>4.946727549467278E-2</v>
      </c>
      <c r="H88" s="97"/>
      <c r="I88" s="97"/>
      <c r="J88" s="139" t="str">
        <f>'State data for spotlight'!J6</f>
        <v>752,279</v>
      </c>
      <c r="K88" s="139"/>
      <c r="L88" s="94">
        <f>'State data for spotlight'!L6</f>
        <v>0.11150035312508311</v>
      </c>
      <c r="M88" s="95">
        <f>'State data for spotlight'!L6</f>
        <v>0.11150035312508311</v>
      </c>
      <c r="N88" s="94">
        <f>'State data for spotlight'!N6</f>
        <v>0.212174288554841</v>
      </c>
      <c r="O88" s="95">
        <f>'State data for spotlight'!N6</f>
        <v>0.212174288554841</v>
      </c>
      <c r="S88" s="115" t="s">
        <v>188</v>
      </c>
      <c r="T88" s="115"/>
      <c r="U88" s="112"/>
      <c r="V88" s="112">
        <v>126</v>
      </c>
      <c r="W88" s="112">
        <v>116</v>
      </c>
      <c r="X88" s="112">
        <v>126</v>
      </c>
      <c r="Y88" s="112">
        <v>115</v>
      </c>
      <c r="Z88" s="112">
        <v>118</v>
      </c>
    </row>
    <row r="89" spans="1:30" ht="15" customHeight="1" x14ac:dyDescent="0.25">
      <c r="A89" s="49" t="s">
        <v>6</v>
      </c>
      <c r="B89" s="49"/>
      <c r="C89" s="97" t="str">
        <f t="shared" si="3"/>
        <v>5,437</v>
      </c>
      <c r="D89" s="94">
        <f t="shared" si="4"/>
        <v>-3.1169783645030869E-3</v>
      </c>
      <c r="E89" s="95">
        <f t="shared" si="5"/>
        <v>-3.1169783645030869E-3</v>
      </c>
      <c r="F89" s="94">
        <f t="shared" si="6"/>
        <v>-1.4692378328742262E-3</v>
      </c>
      <c r="G89" s="95">
        <f t="shared" si="7"/>
        <v>-1.4692378328742262E-3</v>
      </c>
      <c r="H89" s="97"/>
      <c r="I89" s="97"/>
      <c r="J89" s="139" t="str">
        <f>'State data for spotlight'!J7</f>
        <v>1,001,542</v>
      </c>
      <c r="K89" s="139"/>
      <c r="L89" s="94">
        <f>'State data for spotlight'!L7</f>
        <v>4.4621130813623067E-2</v>
      </c>
      <c r="M89" s="95">
        <f>'State data for spotlight'!L7</f>
        <v>4.4621130813623067E-2</v>
      </c>
      <c r="N89" s="94">
        <f>'State data for spotlight'!N7</f>
        <v>9.6689701842120446E-2</v>
      </c>
      <c r="O89" s="95">
        <f>'State data for spotlight'!N7</f>
        <v>9.6689701842120446E-2</v>
      </c>
      <c r="S89" s="115" t="s">
        <v>189</v>
      </c>
      <c r="T89" s="115"/>
      <c r="U89" s="112"/>
      <c r="V89" s="112">
        <v>222</v>
      </c>
      <c r="W89" s="112">
        <v>210</v>
      </c>
      <c r="X89" s="112">
        <v>239</v>
      </c>
      <c r="Y89" s="112">
        <v>229</v>
      </c>
      <c r="Z89" s="112">
        <v>227</v>
      </c>
    </row>
    <row r="90" spans="1:30" ht="15" customHeight="1" x14ac:dyDescent="0.25">
      <c r="A90" s="49" t="s">
        <v>96</v>
      </c>
      <c r="B90" s="49"/>
      <c r="C90" s="97" t="str">
        <f t="shared" si="3"/>
        <v>$33,207</v>
      </c>
      <c r="D90" s="94">
        <f t="shared" si="4"/>
        <v>4.2615384615384722E-2</v>
      </c>
      <c r="E90" s="95">
        <f t="shared" si="5"/>
        <v>4.2615384615384722E-2</v>
      </c>
      <c r="F90" s="94">
        <f t="shared" si="6"/>
        <v>0.11872146118721472</v>
      </c>
      <c r="G90" s="95">
        <f t="shared" si="7"/>
        <v>0.11872146118721472</v>
      </c>
      <c r="H90" s="97"/>
      <c r="I90" s="97"/>
      <c r="J90" s="97"/>
      <c r="K90" s="97" t="str">
        <f>'State data for spotlight'!J8</f>
        <v>$45,481</v>
      </c>
      <c r="L90" s="94">
        <f>'State data for spotlight'!L8</f>
        <v>-7.6896036558571357E-4</v>
      </c>
      <c r="M90" s="95">
        <f>'State data for spotlight'!L8</f>
        <v>-7.6896036558571357E-4</v>
      </c>
      <c r="N90" s="94">
        <f>'State data for spotlight'!N8</f>
        <v>6.4433558502420718E-2</v>
      </c>
      <c r="O90" s="95">
        <f>'State data for spotlight'!N8</f>
        <v>6.4433558502420718E-2</v>
      </c>
      <c r="S90" s="115" t="s">
        <v>58</v>
      </c>
      <c r="T90" s="115"/>
      <c r="U90" s="112"/>
      <c r="V90" s="112">
        <v>811</v>
      </c>
      <c r="W90" s="112">
        <v>801</v>
      </c>
      <c r="X90" s="112">
        <v>810</v>
      </c>
      <c r="Y90" s="112">
        <v>811</v>
      </c>
      <c r="Z90" s="112">
        <v>862</v>
      </c>
    </row>
    <row r="91" spans="1:30" ht="15" customHeight="1" x14ac:dyDescent="0.25">
      <c r="A91" s="49" t="s">
        <v>7</v>
      </c>
      <c r="B91" s="49"/>
      <c r="C91" s="97" t="str">
        <f t="shared" si="3"/>
        <v>$305.9 mil</v>
      </c>
      <c r="D91" s="94">
        <f t="shared" si="4"/>
        <v>9.6604198426486709E-2</v>
      </c>
      <c r="E91" s="95">
        <f t="shared" si="5"/>
        <v>9.6604198426486709E-2</v>
      </c>
      <c r="F91" s="94">
        <f t="shared" si="6"/>
        <v>0.23109108595566474</v>
      </c>
      <c r="G91" s="95">
        <f t="shared" si="7"/>
        <v>0.23109108595566474</v>
      </c>
      <c r="H91" s="97"/>
      <c r="I91" s="97"/>
      <c r="J91" s="97"/>
      <c r="K91" s="97" t="str">
        <f>'State data for spotlight'!J9</f>
        <v>$63.1 bil</v>
      </c>
      <c r="L91" s="94">
        <f>'State data for spotlight'!L9</f>
        <v>8.5795971195826271E-2</v>
      </c>
      <c r="M91" s="95">
        <f>'State data for spotlight'!L9</f>
        <v>8.5795971195826271E-2</v>
      </c>
      <c r="N91" s="94">
        <f>'State data for spotlight'!N9</f>
        <v>0.25141602644572436</v>
      </c>
      <c r="O91" s="95">
        <f>'State data for spotlight'!N9</f>
        <v>0.25141602644572436</v>
      </c>
      <c r="S91" s="118" t="s">
        <v>53</v>
      </c>
      <c r="T91" s="118"/>
      <c r="U91" s="112"/>
      <c r="V91" s="112">
        <v>3004</v>
      </c>
      <c r="W91" s="112">
        <v>2756</v>
      </c>
      <c r="X91" s="112">
        <v>3042</v>
      </c>
      <c r="Y91" s="112">
        <v>2977</v>
      </c>
      <c r="Z91" s="112">
        <v>2986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191</v>
      </c>
      <c r="S93" s="115" t="s">
        <v>56</v>
      </c>
      <c r="T93" s="115"/>
      <c r="U93" s="112"/>
      <c r="V93" s="112">
        <v>152</v>
      </c>
      <c r="W93" s="112">
        <v>133</v>
      </c>
      <c r="X93" s="112">
        <v>143</v>
      </c>
      <c r="Y93" s="112">
        <v>137</v>
      </c>
      <c r="Z93" s="112">
        <v>148</v>
      </c>
    </row>
    <row r="94" spans="1:30" ht="15" customHeight="1" x14ac:dyDescent="0.25">
      <c r="A94" s="135" t="s">
        <v>192</v>
      </c>
      <c r="S94" s="115" t="s">
        <v>57</v>
      </c>
      <c r="T94" s="115"/>
      <c r="U94" s="112"/>
      <c r="V94" s="112">
        <v>329</v>
      </c>
      <c r="W94" s="112">
        <v>320</v>
      </c>
      <c r="X94" s="112">
        <v>321</v>
      </c>
      <c r="Y94" s="112">
        <v>341</v>
      </c>
      <c r="Z94" s="112">
        <v>345</v>
      </c>
    </row>
    <row r="95" spans="1:30" ht="15" customHeight="1" x14ac:dyDescent="0.25">
      <c r="A95" s="136" t="s">
        <v>266</v>
      </c>
      <c r="S95" s="115" t="s">
        <v>185</v>
      </c>
      <c r="T95" s="115"/>
      <c r="U95" s="112"/>
      <c r="V95" s="112">
        <v>89</v>
      </c>
      <c r="W95" s="112">
        <v>74</v>
      </c>
      <c r="X95" s="112">
        <v>72</v>
      </c>
      <c r="Y95" s="112">
        <v>70</v>
      </c>
      <c r="Z95" s="112">
        <v>76</v>
      </c>
    </row>
    <row r="96" spans="1:30" ht="15" customHeight="1" x14ac:dyDescent="0.25">
      <c r="A96" s="134" t="s">
        <v>258</v>
      </c>
      <c r="S96" s="115" t="s">
        <v>186</v>
      </c>
      <c r="T96" s="115"/>
      <c r="U96" s="112"/>
      <c r="V96" s="112">
        <v>315</v>
      </c>
      <c r="W96" s="112">
        <v>315</v>
      </c>
      <c r="X96" s="112">
        <v>325</v>
      </c>
      <c r="Y96" s="112">
        <v>336</v>
      </c>
      <c r="Z96" s="112">
        <v>338</v>
      </c>
    </row>
    <row r="97" spans="1:32" ht="15" customHeight="1" x14ac:dyDescent="0.25">
      <c r="A97" s="136" t="s">
        <v>269</v>
      </c>
      <c r="S97" s="115" t="s">
        <v>187</v>
      </c>
      <c r="T97" s="115"/>
      <c r="U97" s="112"/>
      <c r="V97" s="112">
        <v>326</v>
      </c>
      <c r="W97" s="112">
        <v>300</v>
      </c>
      <c r="X97" s="112">
        <v>312</v>
      </c>
      <c r="Y97" s="112">
        <v>314</v>
      </c>
      <c r="Z97" s="112">
        <v>312</v>
      </c>
    </row>
    <row r="98" spans="1:32" ht="15" customHeight="1" x14ac:dyDescent="0.25">
      <c r="A98" s="136" t="s">
        <v>275</v>
      </c>
      <c r="S98" s="115" t="s">
        <v>188</v>
      </c>
      <c r="T98" s="115"/>
      <c r="U98" s="112"/>
      <c r="V98" s="112">
        <v>235</v>
      </c>
      <c r="W98" s="112">
        <v>249</v>
      </c>
      <c r="X98" s="112">
        <v>263</v>
      </c>
      <c r="Y98" s="112">
        <v>264</v>
      </c>
      <c r="Z98" s="112">
        <v>271</v>
      </c>
    </row>
    <row r="99" spans="1:32" ht="15" customHeight="1" x14ac:dyDescent="0.25">
      <c r="S99" s="115" t="s">
        <v>189</v>
      </c>
      <c r="T99" s="115"/>
      <c r="U99" s="112"/>
      <c r="V99" s="112">
        <v>25</v>
      </c>
      <c r="W99" s="112">
        <v>21</v>
      </c>
      <c r="X99" s="112">
        <v>14</v>
      </c>
      <c r="Y99" s="112">
        <v>15</v>
      </c>
      <c r="Z99" s="112">
        <v>16</v>
      </c>
    </row>
    <row r="100" spans="1:32" ht="15" customHeight="1" x14ac:dyDescent="0.25">
      <c r="S100" s="115" t="s">
        <v>58</v>
      </c>
      <c r="T100" s="115"/>
      <c r="U100" s="112"/>
      <c r="V100" s="112">
        <v>410</v>
      </c>
      <c r="W100" s="112">
        <v>434</v>
      </c>
      <c r="X100" s="112">
        <v>449</v>
      </c>
      <c r="Y100" s="112">
        <v>452</v>
      </c>
      <c r="Z100" s="112">
        <v>422</v>
      </c>
    </row>
    <row r="101" spans="1:32" x14ac:dyDescent="0.25">
      <c r="A101" s="18"/>
      <c r="S101" s="118" t="s">
        <v>53</v>
      </c>
      <c r="T101" s="118"/>
      <c r="U101" s="112"/>
      <c r="V101" s="112">
        <v>2442</v>
      </c>
      <c r="W101" s="112">
        <v>2287</v>
      </c>
      <c r="X101" s="112">
        <v>2462</v>
      </c>
      <c r="Y101" s="112">
        <v>2471</v>
      </c>
      <c r="Z101" s="112">
        <v>2446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184</v>
      </c>
      <c r="W103" s="106" t="s">
        <v>193</v>
      </c>
      <c r="X103" s="106" t="s">
        <v>261</v>
      </c>
      <c r="Y103" s="106" t="s">
        <v>267</v>
      </c>
      <c r="Z103" s="106" t="s">
        <v>273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5940</v>
      </c>
      <c r="W104" s="112">
        <v>5790</v>
      </c>
      <c r="X104" s="112">
        <v>6159</v>
      </c>
      <c r="Y104" s="112">
        <v>6268</v>
      </c>
      <c r="Z104" s="112">
        <v>6506</v>
      </c>
      <c r="AB104" s="109" t="str">
        <f>TEXT(Z104,"###,###")</f>
        <v>6,506</v>
      </c>
      <c r="AD104" s="130">
        <f>Z104/($Z$4)*100</f>
        <v>72.337113631309762</v>
      </c>
      <c r="AF104" s="109"/>
    </row>
    <row r="105" spans="1:32" x14ac:dyDescent="0.25">
      <c r="S105" s="115" t="s">
        <v>17</v>
      </c>
      <c r="T105" s="115"/>
      <c r="U105" s="112"/>
      <c r="V105" s="112">
        <v>905</v>
      </c>
      <c r="W105" s="112">
        <v>842</v>
      </c>
      <c r="X105" s="112">
        <v>860</v>
      </c>
      <c r="Y105" s="112">
        <v>859</v>
      </c>
      <c r="Z105" s="112">
        <v>924</v>
      </c>
      <c r="AB105" s="109" t="str">
        <f>TEXT(Z105,"###,###")</f>
        <v>924</v>
      </c>
      <c r="AD105" s="130">
        <f>Z105/($Z$4)*100</f>
        <v>10.273515677118079</v>
      </c>
      <c r="AF105" s="109"/>
    </row>
    <row r="106" spans="1:32" x14ac:dyDescent="0.25">
      <c r="S106" s="118" t="s">
        <v>53</v>
      </c>
      <c r="T106" s="118"/>
      <c r="U106" s="120"/>
      <c r="V106" s="120">
        <v>6845</v>
      </c>
      <c r="W106" s="120">
        <v>6632</v>
      </c>
      <c r="X106" s="120">
        <v>7019</v>
      </c>
      <c r="Y106" s="120">
        <v>7127</v>
      </c>
      <c r="Z106" s="120">
        <v>7430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1808</v>
      </c>
      <c r="W108" s="112">
        <v>1174</v>
      </c>
      <c r="X108" s="112">
        <v>1399</v>
      </c>
      <c r="Y108" s="112">
        <v>1307</v>
      </c>
      <c r="Z108" s="112">
        <v>1388</v>
      </c>
      <c r="AB108" s="109" t="str">
        <f>TEXT(Z108,"###,###")</f>
        <v>1,388</v>
      </c>
      <c r="AD108" s="130">
        <f>Z108/($Z$4)*100</f>
        <v>15.432510562597287</v>
      </c>
      <c r="AF108" s="109"/>
    </row>
    <row r="109" spans="1:32" x14ac:dyDescent="0.25">
      <c r="S109" s="115" t="s">
        <v>20</v>
      </c>
      <c r="T109" s="115"/>
      <c r="U109" s="112"/>
      <c r="V109" s="112">
        <v>1735</v>
      </c>
      <c r="W109" s="112">
        <v>1605</v>
      </c>
      <c r="X109" s="112">
        <v>1822</v>
      </c>
      <c r="Y109" s="112">
        <v>1999</v>
      </c>
      <c r="Z109" s="112">
        <v>1972</v>
      </c>
      <c r="AB109" s="109" t="str">
        <f>TEXT(Z109,"###,###")</f>
        <v>1,972</v>
      </c>
      <c r="AD109" s="130">
        <f>Z109/($Z$4)*100</f>
        <v>21.925728263286636</v>
      </c>
      <c r="AF109" s="109"/>
    </row>
    <row r="110" spans="1:32" x14ac:dyDescent="0.25">
      <c r="S110" s="115" t="s">
        <v>21</v>
      </c>
      <c r="T110" s="115"/>
      <c r="U110" s="112"/>
      <c r="V110" s="112">
        <v>1466</v>
      </c>
      <c r="W110" s="112">
        <v>1576</v>
      </c>
      <c r="X110" s="112">
        <v>1579</v>
      </c>
      <c r="Y110" s="112">
        <v>1670</v>
      </c>
      <c r="Z110" s="112">
        <v>1801</v>
      </c>
      <c r="AB110" s="109" t="str">
        <f>TEXT(Z110,"###,###")</f>
        <v>1,801</v>
      </c>
      <c r="AD110" s="130">
        <f>Z110/($Z$4)*100</f>
        <v>20.024460751612185</v>
      </c>
      <c r="AF110" s="109"/>
    </row>
    <row r="111" spans="1:32" x14ac:dyDescent="0.25">
      <c r="S111" s="115" t="s">
        <v>22</v>
      </c>
      <c r="T111" s="115"/>
      <c r="U111" s="112"/>
      <c r="V111" s="112">
        <v>1837</v>
      </c>
      <c r="W111" s="112">
        <v>2092</v>
      </c>
      <c r="X111" s="112">
        <v>2144</v>
      </c>
      <c r="Y111" s="112">
        <v>2151</v>
      </c>
      <c r="Z111" s="112">
        <v>2276</v>
      </c>
      <c r="AB111" s="109" t="str">
        <f>TEXT(Z111,"###,###")</f>
        <v>2,276</v>
      </c>
      <c r="AD111" s="130">
        <f>Z111/($Z$4)*100</f>
        <v>25.305759395152322</v>
      </c>
      <c r="AF111" s="109"/>
    </row>
    <row r="112" spans="1:32" x14ac:dyDescent="0.25">
      <c r="S112" s="118" t="s">
        <v>53</v>
      </c>
      <c r="T112" s="118"/>
      <c r="U112" s="112"/>
      <c r="V112" s="112">
        <v>8827</v>
      </c>
      <c r="W112" s="112">
        <v>8086</v>
      </c>
      <c r="X112" s="112">
        <v>8620</v>
      </c>
      <c r="Y112" s="112">
        <v>8812</v>
      </c>
      <c r="Z112" s="112">
        <v>8990</v>
      </c>
    </row>
    <row r="113" spans="19:32" x14ac:dyDescent="0.25">
      <c r="AB113" s="125" t="s">
        <v>24</v>
      </c>
      <c r="AC113" s="106"/>
      <c r="AD113" s="106" t="s">
        <v>182</v>
      </c>
      <c r="AF113" s="106" t="s">
        <v>183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42.75</v>
      </c>
      <c r="W118" s="131">
        <v>41.91</v>
      </c>
      <c r="X118" s="131">
        <v>42.6</v>
      </c>
      <c r="Y118" s="131">
        <v>43.28</v>
      </c>
      <c r="Z118" s="131">
        <v>43.08</v>
      </c>
      <c r="AB118" s="109" t="str">
        <f>TEXT(Z118,"##.0")</f>
        <v>43.1</v>
      </c>
    </row>
    <row r="120" spans="19:32" x14ac:dyDescent="0.25">
      <c r="S120" s="101" t="s">
        <v>98</v>
      </c>
      <c r="T120" s="112"/>
      <c r="U120" s="112"/>
      <c r="V120" s="112">
        <v>3913</v>
      </c>
      <c r="W120" s="112">
        <v>3771</v>
      </c>
      <c r="X120" s="112">
        <v>4007</v>
      </c>
      <c r="Y120" s="112">
        <v>3865</v>
      </c>
      <c r="Z120" s="112">
        <v>3954</v>
      </c>
      <c r="AB120" s="109" t="str">
        <f>TEXT(Z120,"###,###")</f>
        <v>3,954</v>
      </c>
    </row>
    <row r="121" spans="19:32" x14ac:dyDescent="0.25">
      <c r="S121" s="101" t="s">
        <v>99</v>
      </c>
      <c r="T121" s="112"/>
      <c r="U121" s="112"/>
      <c r="V121" s="112">
        <v>860</v>
      </c>
      <c r="W121" s="112">
        <v>684</v>
      </c>
      <c r="X121" s="112">
        <v>834</v>
      </c>
      <c r="Y121" s="112">
        <v>877</v>
      </c>
      <c r="Z121" s="112">
        <v>824</v>
      </c>
      <c r="AB121" s="109" t="str">
        <f>TEXT(Z121,"###,###")</f>
        <v>824</v>
      </c>
    </row>
    <row r="122" spans="19:32" x14ac:dyDescent="0.25">
      <c r="S122" s="101" t="s">
        <v>100</v>
      </c>
      <c r="T122" s="112"/>
      <c r="U122" s="112"/>
      <c r="V122" s="112">
        <v>676</v>
      </c>
      <c r="W122" s="112">
        <v>591</v>
      </c>
      <c r="X122" s="112">
        <v>667</v>
      </c>
      <c r="Y122" s="112">
        <v>721</v>
      </c>
      <c r="Z122" s="112">
        <v>663</v>
      </c>
      <c r="AB122" s="109" t="str">
        <f>TEXT(Z122,"###,###")</f>
        <v>663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4589</v>
      </c>
      <c r="W124" s="112">
        <v>4362</v>
      </c>
      <c r="X124" s="112">
        <v>4674</v>
      </c>
      <c r="Y124" s="112">
        <v>4586</v>
      </c>
      <c r="Z124" s="112">
        <v>4617</v>
      </c>
      <c r="AB124" s="109" t="str">
        <f>TEXT(Z124,"###,###")</f>
        <v>4,617</v>
      </c>
      <c r="AD124" s="127">
        <f>Z124/$Z$7*100</f>
        <v>84.91815339341548</v>
      </c>
    </row>
    <row r="125" spans="19:32" x14ac:dyDescent="0.25">
      <c r="S125" s="101" t="s">
        <v>102</v>
      </c>
      <c r="T125" s="112"/>
      <c r="U125" s="112"/>
      <c r="V125" s="112">
        <v>1536</v>
      </c>
      <c r="W125" s="112">
        <v>1275</v>
      </c>
      <c r="X125" s="112">
        <v>1501</v>
      </c>
      <c r="Y125" s="112">
        <v>1598</v>
      </c>
      <c r="Z125" s="112">
        <v>1487</v>
      </c>
      <c r="AB125" s="109" t="str">
        <f>TEXT(Z125,"###,###")</f>
        <v>1,487</v>
      </c>
      <c r="AD125" s="127">
        <f>Z125/$Z$7*100</f>
        <v>27.349641346330699</v>
      </c>
    </row>
    <row r="127" spans="19:32" x14ac:dyDescent="0.25">
      <c r="S127" s="101" t="s">
        <v>103</v>
      </c>
      <c r="T127" s="112"/>
      <c r="U127" s="112"/>
      <c r="V127" s="112">
        <v>3007</v>
      </c>
      <c r="W127" s="112">
        <v>2753</v>
      </c>
      <c r="X127" s="112">
        <v>3041</v>
      </c>
      <c r="Y127" s="112">
        <v>2974</v>
      </c>
      <c r="Z127" s="112">
        <v>2988</v>
      </c>
      <c r="AB127" s="109" t="str">
        <f>TEXT(Z127,"###,###")</f>
        <v>2,988</v>
      </c>
      <c r="AD127" s="127">
        <f>Z127/$Z$7*100</f>
        <v>54.956777634725029</v>
      </c>
    </row>
    <row r="128" spans="19:32" x14ac:dyDescent="0.25">
      <c r="S128" s="101" t="s">
        <v>104</v>
      </c>
      <c r="T128" s="112"/>
      <c r="U128" s="112"/>
      <c r="V128" s="112">
        <v>2440</v>
      </c>
      <c r="W128" s="112">
        <v>2291</v>
      </c>
      <c r="X128" s="112">
        <v>2466</v>
      </c>
      <c r="Y128" s="112">
        <v>2474</v>
      </c>
      <c r="Z128" s="112">
        <v>2444</v>
      </c>
      <c r="AB128" s="109" t="str">
        <f>TEXT(Z128,"###,###")</f>
        <v>2,444</v>
      </c>
      <c r="AD128" s="127">
        <f>Z128/$Z$7*100</f>
        <v>44.951259885966529</v>
      </c>
    </row>
    <row r="130" spans="19:20" x14ac:dyDescent="0.25">
      <c r="S130" s="101" t="s">
        <v>262</v>
      </c>
      <c r="T130" s="127">
        <v>72.723928637116046</v>
      </c>
    </row>
    <row r="131" spans="19:20" x14ac:dyDescent="0.25">
      <c r="S131" s="101" t="s">
        <v>263</v>
      </c>
      <c r="T131" s="127">
        <v>15.155416590031267</v>
      </c>
    </row>
    <row r="132" spans="19:20" x14ac:dyDescent="0.25">
      <c r="S132" s="101" t="s">
        <v>264</v>
      </c>
      <c r="T132" s="127">
        <v>12.194224756299429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E9D9DB7-69E7-4AA7-9E12-1154225DA8F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8AFEE94B-A003-4E79-B0B9-3BD2C9D0634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501F7F39-F16A-443D-B7A1-8A557B54984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C50A77FA-52C9-4A48-A35D-8AFAB0DF2A6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359B1B-A5CD-4737-95D0-A5EB3AEB23FC}">
  <sheetPr codeName="Sheet104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147</v>
      </c>
      <c r="T1" s="99"/>
      <c r="U1" s="99"/>
      <c r="V1" s="99"/>
      <c r="W1" s="99"/>
      <c r="X1" s="99"/>
      <c r="Y1" s="100" t="s">
        <v>148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184</v>
      </c>
      <c r="W2" s="103" t="s">
        <v>193</v>
      </c>
      <c r="X2" s="103" t="s">
        <v>261</v>
      </c>
      <c r="Y2" s="103" t="s">
        <v>267</v>
      </c>
      <c r="Z2" s="103" t="s">
        <v>273</v>
      </c>
      <c r="AB2" s="141" t="str">
        <f>$Z$2</f>
        <v>2021-22</v>
      </c>
      <c r="AC2" s="141"/>
      <c r="AD2" s="141"/>
      <c r="AE2" s="141"/>
      <c r="AF2" s="141"/>
    </row>
    <row r="3" spans="1:32" ht="15" customHeight="1" x14ac:dyDescent="0.25">
      <c r="A3" s="58" t="s">
        <v>272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147</v>
      </c>
      <c r="Y3" s="105" t="s">
        <v>148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10.40 Northern Areas, South Australia,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3718</v>
      </c>
      <c r="W4" s="108">
        <v>3381</v>
      </c>
      <c r="X4" s="108">
        <v>3597</v>
      </c>
      <c r="Y4" s="108">
        <v>3852</v>
      </c>
      <c r="Z4" s="108">
        <v>3971</v>
      </c>
      <c r="AB4" s="109" t="str">
        <f>TEXT(Z4,"###,###")</f>
        <v>3,971</v>
      </c>
      <c r="AD4" s="110">
        <f>Z4/Y4-1</f>
        <v>3.0893042575285579E-2</v>
      </c>
      <c r="AF4" s="110">
        <f>Z4/V4-1</f>
        <v>6.8047337278106523E-2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1997</v>
      </c>
      <c r="W5" s="108">
        <v>1799</v>
      </c>
      <c r="X5" s="108">
        <v>1947</v>
      </c>
      <c r="Y5" s="108">
        <v>2065</v>
      </c>
      <c r="Z5" s="108">
        <v>2084</v>
      </c>
      <c r="AB5" s="109" t="str">
        <f>TEXT(Z5,"###,###")</f>
        <v>2,084</v>
      </c>
      <c r="AD5" s="110">
        <f t="shared" ref="AD5:AD9" si="0">Z5/Y5-1</f>
        <v>9.2009685230023397E-3</v>
      </c>
      <c r="AF5" s="110">
        <f t="shared" ref="AF5:AF9" si="1">Z5/V5-1</f>
        <v>4.3565348022033046E-2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1722</v>
      </c>
      <c r="W6" s="108">
        <v>1582</v>
      </c>
      <c r="X6" s="108">
        <v>1649</v>
      </c>
      <c r="Y6" s="108">
        <v>1783</v>
      </c>
      <c r="Z6" s="108">
        <v>1882</v>
      </c>
      <c r="AB6" s="109" t="str">
        <f>TEXT(Z6,"###,###")</f>
        <v>1,882</v>
      </c>
      <c r="AD6" s="110">
        <f t="shared" si="0"/>
        <v>5.5524397083567045E-2</v>
      </c>
      <c r="AF6" s="110">
        <f t="shared" si="1"/>
        <v>9.2915214866434281E-2</v>
      </c>
    </row>
    <row r="7" spans="1:32" ht="16.5" customHeight="1" thickBot="1" x14ac:dyDescent="0.3">
      <c r="A7" s="61" t="str">
        <f>"QUICK STATS for "&amp;Z2&amp;" *"</f>
        <v>QUICK STATS for 2021-22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2456</v>
      </c>
      <c r="W7" s="108">
        <v>2273</v>
      </c>
      <c r="X7" s="108">
        <v>2409</v>
      </c>
      <c r="Y7" s="108">
        <v>2475</v>
      </c>
      <c r="Z7" s="108">
        <v>2525</v>
      </c>
      <c r="AB7" s="109" t="str">
        <f>TEXT(Z7,"###,###")</f>
        <v>2,525</v>
      </c>
      <c r="AD7" s="110">
        <f t="shared" si="0"/>
        <v>2.020202020202011E-2</v>
      </c>
      <c r="AF7" s="110">
        <f t="shared" si="1"/>
        <v>2.809446254071668E-2</v>
      </c>
    </row>
    <row r="8" spans="1:32" ht="17.25" customHeight="1" x14ac:dyDescent="0.25">
      <c r="A8" s="62" t="s">
        <v>12</v>
      </c>
      <c r="B8" s="63"/>
      <c r="C8" s="29"/>
      <c r="D8" s="64" t="str">
        <f>AB4</f>
        <v>3,971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2,525</v>
      </c>
      <c r="P8" s="65"/>
      <c r="S8" s="107" t="s">
        <v>83</v>
      </c>
      <c r="T8" s="108"/>
      <c r="U8" s="108"/>
      <c r="V8" s="108">
        <v>31930</v>
      </c>
      <c r="W8" s="108">
        <v>32253.23</v>
      </c>
      <c r="X8" s="108">
        <v>29918.03</v>
      </c>
      <c r="Y8" s="108">
        <v>31695</v>
      </c>
      <c r="Z8" s="108">
        <v>34457.279999999999</v>
      </c>
      <c r="AB8" s="109" t="str">
        <f>TEXT(Z8,"$###,###")</f>
        <v>$34,457</v>
      </c>
      <c r="AD8" s="110">
        <f t="shared" si="0"/>
        <v>8.7151916706105004E-2</v>
      </c>
      <c r="AF8" s="110">
        <f t="shared" si="1"/>
        <v>7.9150642029439444E-2</v>
      </c>
    </row>
    <row r="9" spans="1:32" x14ac:dyDescent="0.25">
      <c r="A9" s="30" t="s">
        <v>14</v>
      </c>
      <c r="B9" s="69"/>
      <c r="C9" s="70"/>
      <c r="D9" s="71">
        <f>AD104</f>
        <v>63.334172752455295</v>
      </c>
      <c r="E9" s="72" t="s">
        <v>84</v>
      </c>
      <c r="F9" s="24"/>
      <c r="G9" s="73" t="s">
        <v>81</v>
      </c>
      <c r="H9" s="70"/>
      <c r="I9" s="69"/>
      <c r="J9" s="70"/>
      <c r="K9" s="69"/>
      <c r="L9" s="69"/>
      <c r="M9" s="74"/>
      <c r="N9" s="70"/>
      <c r="O9" s="71">
        <f>AD127</f>
        <v>53.148514851485153</v>
      </c>
      <c r="P9" s="72" t="s">
        <v>84</v>
      </c>
      <c r="S9" s="107" t="s">
        <v>7</v>
      </c>
      <c r="T9" s="108"/>
      <c r="U9" s="108"/>
      <c r="V9" s="108">
        <v>124810655</v>
      </c>
      <c r="W9" s="108">
        <v>103612383</v>
      </c>
      <c r="X9" s="108">
        <v>107460417</v>
      </c>
      <c r="Y9" s="108">
        <v>124524688</v>
      </c>
      <c r="Z9" s="108">
        <v>148374781</v>
      </c>
      <c r="AB9" s="109" t="str">
        <f>TEXT(Z9/1000000,"$#,###.0")&amp;" mil"</f>
        <v>$148.4 mil</v>
      </c>
      <c r="AD9" s="110">
        <f t="shared" si="0"/>
        <v>0.19152903237950691</v>
      </c>
      <c r="AF9" s="110">
        <f t="shared" si="1"/>
        <v>0.18879899316288351</v>
      </c>
    </row>
    <row r="10" spans="1:32" x14ac:dyDescent="0.25">
      <c r="A10" s="30" t="s">
        <v>17</v>
      </c>
      <c r="B10" s="69"/>
      <c r="C10" s="70"/>
      <c r="D10" s="71">
        <f>AD105</f>
        <v>15.159909342734828</v>
      </c>
      <c r="E10" s="72" t="s">
        <v>84</v>
      </c>
      <c r="F10" s="24"/>
      <c r="G10" s="73" t="s">
        <v>82</v>
      </c>
      <c r="H10" s="70"/>
      <c r="I10" s="69"/>
      <c r="J10" s="70"/>
      <c r="K10" s="69"/>
      <c r="L10" s="69"/>
      <c r="M10" s="74"/>
      <c r="N10" s="70"/>
      <c r="O10" s="71">
        <f>AD128</f>
        <v>46.772277227722775</v>
      </c>
      <c r="P10" s="72" t="s">
        <v>84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85</v>
      </c>
      <c r="H11" s="77"/>
      <c r="I11" s="78"/>
      <c r="J11" s="78"/>
      <c r="K11" s="78"/>
      <c r="L11" s="78"/>
      <c r="M11" s="69"/>
      <c r="N11" s="70"/>
      <c r="O11" s="71">
        <f>T130</f>
        <v>67.207920792079207</v>
      </c>
      <c r="P11" s="72" t="s">
        <v>84</v>
      </c>
      <c r="S11" s="107" t="s">
        <v>29</v>
      </c>
      <c r="T11" s="112"/>
      <c r="U11" s="112"/>
      <c r="V11" s="112">
        <v>2871</v>
      </c>
      <c r="W11" s="112">
        <v>2673</v>
      </c>
      <c r="X11" s="112">
        <v>2811</v>
      </c>
      <c r="Y11" s="112">
        <v>3054</v>
      </c>
      <c r="Z11" s="112">
        <v>3142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18.89108910891089</v>
      </c>
      <c r="P12" s="72" t="s">
        <v>84</v>
      </c>
      <c r="S12" s="107" t="s">
        <v>30</v>
      </c>
      <c r="T12" s="112"/>
      <c r="U12" s="112"/>
      <c r="V12" s="112">
        <v>847</v>
      </c>
      <c r="W12" s="112">
        <v>709</v>
      </c>
      <c r="X12" s="112">
        <v>788</v>
      </c>
      <c r="Y12" s="112">
        <v>798</v>
      </c>
      <c r="Z12" s="112">
        <v>829</v>
      </c>
    </row>
    <row r="13" spans="1:32" ht="15" customHeight="1" x14ac:dyDescent="0.25">
      <c r="A13" s="30" t="s">
        <v>19</v>
      </c>
      <c r="B13" s="70"/>
      <c r="C13" s="70"/>
      <c r="D13" s="71">
        <f>AD108</f>
        <v>14.75698816419038</v>
      </c>
      <c r="E13" s="72" t="s">
        <v>84</v>
      </c>
      <c r="F13" s="24"/>
      <c r="G13" s="142" t="s">
        <v>265</v>
      </c>
      <c r="H13" s="143"/>
      <c r="I13" s="143"/>
      <c r="J13" s="143"/>
      <c r="K13" s="143"/>
      <c r="L13" s="143"/>
      <c r="M13" s="79"/>
      <c r="N13" s="70"/>
      <c r="O13" s="71">
        <f>T132</f>
        <v>14.019801980198022</v>
      </c>
      <c r="P13" s="72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18.660287081339714</v>
      </c>
      <c r="E14" s="72" t="s">
        <v>84</v>
      </c>
      <c r="F14" s="24"/>
      <c r="G14" s="76" t="s">
        <v>94</v>
      </c>
      <c r="H14" s="69"/>
      <c r="I14" s="69"/>
      <c r="J14" s="69"/>
      <c r="K14" s="75"/>
      <c r="L14" s="70"/>
      <c r="M14" s="69"/>
      <c r="N14" s="70"/>
      <c r="O14" s="75" t="str">
        <f>AB118</f>
        <v>46.0</v>
      </c>
      <c r="P14" s="72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20.070511206245278</v>
      </c>
      <c r="E15" s="72" t="s">
        <v>84</v>
      </c>
      <c r="F15" s="24"/>
      <c r="G15" s="33" t="s">
        <v>259</v>
      </c>
      <c r="H15" s="70"/>
      <c r="I15" s="70"/>
      <c r="J15" s="70"/>
      <c r="K15" s="80"/>
      <c r="L15" s="70"/>
      <c r="M15" s="70"/>
      <c r="N15" s="70"/>
      <c r="O15" s="71">
        <f>AB38</f>
        <v>19.200316706254949</v>
      </c>
      <c r="P15" s="72" t="s">
        <v>84</v>
      </c>
      <c r="S15" s="115" t="s">
        <v>60</v>
      </c>
      <c r="T15" s="115"/>
      <c r="U15" s="116"/>
      <c r="V15" s="116">
        <v>606</v>
      </c>
      <c r="W15" s="116">
        <v>564</v>
      </c>
      <c r="X15" s="116">
        <v>641</v>
      </c>
      <c r="Y15" s="112">
        <v>712</v>
      </c>
      <c r="Z15" s="112">
        <v>649</v>
      </c>
      <c r="AB15" s="117">
        <f t="shared" ref="AB15:AB34" si="2">IF(Z15="np",0,Z15/$Z$34)</f>
        <v>0.163517258755354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25.132208511709898</v>
      </c>
      <c r="E16" s="83" t="s">
        <v>84</v>
      </c>
      <c r="F16" s="24"/>
      <c r="G16" s="84" t="s">
        <v>260</v>
      </c>
      <c r="H16" s="35"/>
      <c r="I16" s="35"/>
      <c r="J16" s="35"/>
      <c r="K16" s="36"/>
      <c r="L16" s="35"/>
      <c r="M16" s="35"/>
      <c r="N16" s="35"/>
      <c r="O16" s="82">
        <f>AB37</f>
        <v>80.799683293745048</v>
      </c>
      <c r="P16" s="37" t="s">
        <v>84</v>
      </c>
      <c r="S16" s="115" t="s">
        <v>61</v>
      </c>
      <c r="T16" s="115"/>
      <c r="U16" s="116"/>
      <c r="V16" s="116">
        <v>34</v>
      </c>
      <c r="W16" s="116">
        <v>39</v>
      </c>
      <c r="X16" s="116">
        <v>49</v>
      </c>
      <c r="Y16" s="112">
        <v>49</v>
      </c>
      <c r="Z16" s="112">
        <v>58</v>
      </c>
      <c r="AB16" s="117">
        <f t="shared" si="2"/>
        <v>1.4613252708490804E-2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249</v>
      </c>
      <c r="W17" s="116">
        <v>179</v>
      </c>
      <c r="X17" s="116">
        <v>200</v>
      </c>
      <c r="Y17" s="112">
        <v>201</v>
      </c>
      <c r="Z17" s="112">
        <v>192</v>
      </c>
      <c r="AB17" s="117">
        <f t="shared" si="2"/>
        <v>4.8374905517762662E-2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268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63</v>
      </c>
      <c r="T18" s="115"/>
      <c r="U18" s="116"/>
      <c r="V18" s="116">
        <v>36</v>
      </c>
      <c r="W18" s="116">
        <v>37</v>
      </c>
      <c r="X18" s="116">
        <v>37</v>
      </c>
      <c r="Y18" s="112">
        <v>39</v>
      </c>
      <c r="Z18" s="112">
        <v>36</v>
      </c>
      <c r="AB18" s="117">
        <f t="shared" si="2"/>
        <v>9.0702947845804991E-3</v>
      </c>
    </row>
    <row r="19" spans="1:28" x14ac:dyDescent="0.25">
      <c r="A19" s="61" t="str">
        <f>$S$1&amp;" ("&amp;$V$2&amp;" to "&amp;$Z$2&amp;")"</f>
        <v>Northern Areas (2017-18 to 2021-22)</v>
      </c>
      <c r="B19" s="61"/>
      <c r="C19" s="61"/>
      <c r="D19" s="61"/>
      <c r="E19" s="61"/>
      <c r="F19" s="61"/>
      <c r="G19" s="61" t="str">
        <f>$S$1&amp;" ("&amp;$V$2&amp;" to "&amp;$Z$2&amp;")"</f>
        <v>Northern Areas (2017-18 to 2021-22)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64</v>
      </c>
      <c r="T19" s="115"/>
      <c r="U19" s="116"/>
      <c r="V19" s="116">
        <v>227</v>
      </c>
      <c r="W19" s="116">
        <v>223</v>
      </c>
      <c r="X19" s="116">
        <v>245</v>
      </c>
      <c r="Y19" s="112">
        <v>246</v>
      </c>
      <c r="Z19" s="112">
        <v>229</v>
      </c>
      <c r="AB19" s="117">
        <f t="shared" si="2"/>
        <v>5.7697152935248172E-2</v>
      </c>
    </row>
    <row r="20" spans="1:28" x14ac:dyDescent="0.25">
      <c r="S20" s="115" t="s">
        <v>65</v>
      </c>
      <c r="T20" s="115"/>
      <c r="U20" s="116"/>
      <c r="V20" s="116">
        <v>90</v>
      </c>
      <c r="W20" s="116">
        <v>94</v>
      </c>
      <c r="X20" s="116">
        <v>114</v>
      </c>
      <c r="Y20" s="112">
        <v>128</v>
      </c>
      <c r="Z20" s="112">
        <v>139</v>
      </c>
      <c r="AB20" s="117">
        <f t="shared" si="2"/>
        <v>3.5021415973796925E-2</v>
      </c>
    </row>
    <row r="21" spans="1:28" x14ac:dyDescent="0.25">
      <c r="S21" s="115" t="s">
        <v>66</v>
      </c>
      <c r="T21" s="115"/>
      <c r="U21" s="116"/>
      <c r="V21" s="116">
        <v>281</v>
      </c>
      <c r="W21" s="116">
        <v>250</v>
      </c>
      <c r="X21" s="116">
        <v>240</v>
      </c>
      <c r="Y21" s="112">
        <v>273</v>
      </c>
      <c r="Z21" s="112">
        <v>293</v>
      </c>
      <c r="AB21" s="117">
        <f t="shared" si="2"/>
        <v>7.3822121441169064E-2</v>
      </c>
    </row>
    <row r="22" spans="1:28" x14ac:dyDescent="0.25">
      <c r="S22" s="115" t="s">
        <v>67</v>
      </c>
      <c r="T22" s="115"/>
      <c r="U22" s="116"/>
      <c r="V22" s="116">
        <v>130</v>
      </c>
      <c r="W22" s="116">
        <v>143</v>
      </c>
      <c r="X22" s="116">
        <v>131</v>
      </c>
      <c r="Y22" s="112">
        <v>142</v>
      </c>
      <c r="Z22" s="112">
        <v>133</v>
      </c>
      <c r="AB22" s="117">
        <f t="shared" si="2"/>
        <v>3.3509700176366841E-2</v>
      </c>
    </row>
    <row r="23" spans="1:28" x14ac:dyDescent="0.25">
      <c r="S23" s="115" t="s">
        <v>68</v>
      </c>
      <c r="T23" s="115"/>
      <c r="U23" s="116"/>
      <c r="V23" s="116">
        <v>159</v>
      </c>
      <c r="W23" s="116">
        <v>123</v>
      </c>
      <c r="X23" s="116">
        <v>136</v>
      </c>
      <c r="Y23" s="112">
        <v>140</v>
      </c>
      <c r="Z23" s="112">
        <v>137</v>
      </c>
      <c r="AB23" s="117">
        <f t="shared" si="2"/>
        <v>3.45175107079869E-2</v>
      </c>
    </row>
    <row r="24" spans="1:28" x14ac:dyDescent="0.25">
      <c r="S24" s="115" t="s">
        <v>69</v>
      </c>
      <c r="T24" s="115"/>
      <c r="U24" s="116"/>
      <c r="V24" s="116">
        <v>11</v>
      </c>
      <c r="W24" s="116">
        <v>7</v>
      </c>
      <c r="X24" s="116">
        <v>12</v>
      </c>
      <c r="Y24" s="112">
        <v>6</v>
      </c>
      <c r="Z24" s="112">
        <v>8</v>
      </c>
      <c r="AB24" s="117">
        <f t="shared" si="2"/>
        <v>2.0156210632401111E-3</v>
      </c>
    </row>
    <row r="25" spans="1:28" x14ac:dyDescent="0.25">
      <c r="S25" s="115" t="s">
        <v>70</v>
      </c>
      <c r="T25" s="115"/>
      <c r="U25" s="116"/>
      <c r="V25" s="116">
        <v>61</v>
      </c>
      <c r="W25" s="116">
        <v>58</v>
      </c>
      <c r="X25" s="116">
        <v>52</v>
      </c>
      <c r="Y25" s="112">
        <v>62</v>
      </c>
      <c r="Z25" s="112">
        <v>86</v>
      </c>
      <c r="AB25" s="117">
        <f t="shared" si="2"/>
        <v>2.1667926429831192E-2</v>
      </c>
    </row>
    <row r="26" spans="1:28" x14ac:dyDescent="0.25">
      <c r="S26" s="115" t="s">
        <v>71</v>
      </c>
      <c r="T26" s="115"/>
      <c r="U26" s="116"/>
      <c r="V26" s="116">
        <v>30</v>
      </c>
      <c r="W26" s="116">
        <v>26</v>
      </c>
      <c r="X26" s="116">
        <v>38</v>
      </c>
      <c r="Y26" s="112">
        <v>51</v>
      </c>
      <c r="Z26" s="112">
        <v>60</v>
      </c>
      <c r="AB26" s="117">
        <f t="shared" si="2"/>
        <v>1.5117157974300832E-2</v>
      </c>
    </row>
    <row r="27" spans="1:28" x14ac:dyDescent="0.25">
      <c r="S27" s="115" t="s">
        <v>72</v>
      </c>
      <c r="T27" s="115"/>
      <c r="U27" s="116"/>
      <c r="V27" s="116">
        <v>109</v>
      </c>
      <c r="W27" s="116">
        <v>105</v>
      </c>
      <c r="X27" s="116">
        <v>101</v>
      </c>
      <c r="Y27" s="112">
        <v>114</v>
      </c>
      <c r="Z27" s="112">
        <v>137</v>
      </c>
      <c r="AB27" s="117">
        <f t="shared" si="2"/>
        <v>3.45175107079869E-2</v>
      </c>
    </row>
    <row r="28" spans="1:28" x14ac:dyDescent="0.25">
      <c r="S28" s="115" t="s">
        <v>73</v>
      </c>
      <c r="T28" s="115"/>
      <c r="U28" s="116"/>
      <c r="V28" s="116">
        <v>162</v>
      </c>
      <c r="W28" s="116">
        <v>164</v>
      </c>
      <c r="X28" s="116">
        <v>160</v>
      </c>
      <c r="Y28" s="112">
        <v>171</v>
      </c>
      <c r="Z28" s="112">
        <v>171</v>
      </c>
      <c r="AB28" s="117">
        <f t="shared" si="2"/>
        <v>4.3083900226757371E-2</v>
      </c>
    </row>
    <row r="29" spans="1:28" x14ac:dyDescent="0.25">
      <c r="S29" s="115" t="s">
        <v>74</v>
      </c>
      <c r="T29" s="115"/>
      <c r="U29" s="116"/>
      <c r="V29" s="116">
        <v>146</v>
      </c>
      <c r="W29" s="116">
        <v>162</v>
      </c>
      <c r="X29" s="116">
        <v>140</v>
      </c>
      <c r="Y29" s="112">
        <v>132</v>
      </c>
      <c r="Z29" s="112">
        <v>198</v>
      </c>
      <c r="AB29" s="117">
        <f t="shared" si="2"/>
        <v>4.9886621315192746E-2</v>
      </c>
    </row>
    <row r="30" spans="1:28" x14ac:dyDescent="0.25">
      <c r="S30" s="115" t="s">
        <v>75</v>
      </c>
      <c r="T30" s="115"/>
      <c r="U30" s="116"/>
      <c r="V30" s="116">
        <v>266</v>
      </c>
      <c r="W30" s="116">
        <v>236</v>
      </c>
      <c r="X30" s="116">
        <v>268</v>
      </c>
      <c r="Y30" s="112">
        <v>278</v>
      </c>
      <c r="Z30" s="112">
        <v>292</v>
      </c>
      <c r="AB30" s="117">
        <f t="shared" si="2"/>
        <v>7.3570168808264044E-2</v>
      </c>
    </row>
    <row r="31" spans="1:28" x14ac:dyDescent="0.25">
      <c r="S31" s="115" t="s">
        <v>76</v>
      </c>
      <c r="T31" s="115"/>
      <c r="U31" s="116"/>
      <c r="V31" s="116">
        <v>375</v>
      </c>
      <c r="W31" s="116">
        <v>361</v>
      </c>
      <c r="X31" s="116">
        <v>392</v>
      </c>
      <c r="Y31" s="112">
        <v>428</v>
      </c>
      <c r="Z31" s="112">
        <v>429</v>
      </c>
      <c r="AB31" s="117">
        <f t="shared" si="2"/>
        <v>0.10808767951625095</v>
      </c>
    </row>
    <row r="32" spans="1:28" ht="15.75" customHeight="1" x14ac:dyDescent="0.25">
      <c r="A32" s="61" t="str">
        <f>"Distribution of jobs per industry "&amp;"("&amp;Z2&amp;") *"</f>
        <v>Distribution of jobs per industry (2021-22)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77</v>
      </c>
      <c r="T32" s="115"/>
      <c r="U32" s="116"/>
      <c r="V32" s="116">
        <v>13</v>
      </c>
      <c r="W32" s="116">
        <v>10</v>
      </c>
      <c r="X32" s="116">
        <v>10</v>
      </c>
      <c r="Y32" s="112">
        <v>19</v>
      </c>
      <c r="Z32" s="112">
        <v>16</v>
      </c>
      <c r="AB32" s="117">
        <f t="shared" si="2"/>
        <v>4.0312421264802221E-3</v>
      </c>
    </row>
    <row r="33" spans="19:32" x14ac:dyDescent="0.25">
      <c r="S33" s="115" t="s">
        <v>78</v>
      </c>
      <c r="T33" s="115"/>
      <c r="U33" s="116"/>
      <c r="V33" s="116">
        <v>114</v>
      </c>
      <c r="W33" s="116">
        <v>123</v>
      </c>
      <c r="X33" s="116">
        <v>122</v>
      </c>
      <c r="Y33" s="112">
        <v>133</v>
      </c>
      <c r="Z33" s="112">
        <v>172</v>
      </c>
      <c r="AB33" s="117">
        <f t="shared" si="2"/>
        <v>4.3335852859662384E-2</v>
      </c>
    </row>
    <row r="34" spans="19:32" x14ac:dyDescent="0.25">
      <c r="S34" s="118" t="s">
        <v>53</v>
      </c>
      <c r="T34" s="118"/>
      <c r="U34" s="119"/>
      <c r="V34" s="119">
        <v>3716</v>
      </c>
      <c r="W34" s="119">
        <v>3380</v>
      </c>
      <c r="X34" s="119">
        <v>3598</v>
      </c>
      <c r="Y34" s="120">
        <v>3852</v>
      </c>
      <c r="Z34" s="120">
        <v>3969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2070</v>
      </c>
      <c r="W37" s="112">
        <v>1907</v>
      </c>
      <c r="X37" s="112">
        <v>2002</v>
      </c>
      <c r="Y37" s="112">
        <v>2027</v>
      </c>
      <c r="Z37" s="112">
        <v>2041</v>
      </c>
      <c r="AB37" s="132">
        <f>Z37/Z40*100</f>
        <v>80.799683293745048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394</v>
      </c>
      <c r="W38" s="112">
        <v>359</v>
      </c>
      <c r="X38" s="112">
        <v>399</v>
      </c>
      <c r="Y38" s="112">
        <v>440</v>
      </c>
      <c r="Z38" s="112">
        <v>485</v>
      </c>
      <c r="AB38" s="132">
        <f>Z38/Z40*100</f>
        <v>19.200316706254949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2464</v>
      </c>
      <c r="W40" s="112">
        <v>2266</v>
      </c>
      <c r="X40" s="112">
        <v>2401</v>
      </c>
      <c r="Y40" s="112">
        <v>2467</v>
      </c>
      <c r="Z40" s="112">
        <v>2526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4</v>
      </c>
      <c r="W44" s="112">
        <v>11</v>
      </c>
      <c r="X44" s="112">
        <v>0</v>
      </c>
      <c r="Y44" s="112">
        <v>8</v>
      </c>
      <c r="Z44" s="112">
        <v>11</v>
      </c>
    </row>
    <row r="45" spans="19:32" x14ac:dyDescent="0.25">
      <c r="S45" s="115" t="s">
        <v>37</v>
      </c>
      <c r="T45" s="115"/>
      <c r="U45" s="112"/>
      <c r="V45" s="112">
        <v>29</v>
      </c>
      <c r="W45" s="112">
        <v>38</v>
      </c>
      <c r="X45" s="112">
        <v>51</v>
      </c>
      <c r="Y45" s="112">
        <v>68</v>
      </c>
      <c r="Z45" s="112">
        <v>58</v>
      </c>
    </row>
    <row r="46" spans="19:32" x14ac:dyDescent="0.25">
      <c r="S46" s="115" t="s">
        <v>38</v>
      </c>
      <c r="T46" s="115"/>
      <c r="U46" s="112"/>
      <c r="V46" s="112">
        <v>152</v>
      </c>
      <c r="W46" s="112">
        <v>139</v>
      </c>
      <c r="X46" s="112">
        <v>114</v>
      </c>
      <c r="Y46" s="112">
        <v>130</v>
      </c>
      <c r="Z46" s="112">
        <v>146</v>
      </c>
    </row>
    <row r="47" spans="19:32" x14ac:dyDescent="0.25">
      <c r="S47" s="115" t="s">
        <v>39</v>
      </c>
      <c r="T47" s="115"/>
      <c r="U47" s="112"/>
      <c r="V47" s="112">
        <v>208</v>
      </c>
      <c r="W47" s="112">
        <v>174</v>
      </c>
      <c r="X47" s="112">
        <v>186</v>
      </c>
      <c r="Y47" s="112">
        <v>210</v>
      </c>
      <c r="Z47" s="112">
        <v>181</v>
      </c>
    </row>
    <row r="48" spans="19:32" x14ac:dyDescent="0.25">
      <c r="S48" s="115" t="s">
        <v>40</v>
      </c>
      <c r="T48" s="115"/>
      <c r="U48" s="112"/>
      <c r="V48" s="112">
        <v>204</v>
      </c>
      <c r="W48" s="112">
        <v>174</v>
      </c>
      <c r="X48" s="112">
        <v>214</v>
      </c>
      <c r="Y48" s="112">
        <v>195</v>
      </c>
      <c r="Z48" s="112">
        <v>186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186</v>
      </c>
      <c r="W49" s="112">
        <v>162</v>
      </c>
      <c r="X49" s="112">
        <v>170</v>
      </c>
      <c r="Y49" s="112">
        <v>177</v>
      </c>
      <c r="Z49" s="112">
        <v>172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Northern Areas (2021-22)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152</v>
      </c>
      <c r="W50" s="112">
        <v>162</v>
      </c>
      <c r="X50" s="112">
        <v>170</v>
      </c>
      <c r="Y50" s="112">
        <v>173</v>
      </c>
      <c r="Z50" s="112">
        <v>172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138</v>
      </c>
      <c r="W51" s="112">
        <v>136</v>
      </c>
      <c r="X51" s="112">
        <v>146</v>
      </c>
      <c r="Y51" s="112">
        <v>157</v>
      </c>
      <c r="Z51" s="112">
        <v>176</v>
      </c>
    </row>
    <row r="52" spans="1:26" ht="15" customHeight="1" x14ac:dyDescent="0.25">
      <c r="S52" s="115" t="s">
        <v>44</v>
      </c>
      <c r="T52" s="115"/>
      <c r="U52" s="112"/>
      <c r="V52" s="112">
        <v>159</v>
      </c>
      <c r="W52" s="112">
        <v>131</v>
      </c>
      <c r="X52" s="112">
        <v>147</v>
      </c>
      <c r="Y52" s="112">
        <v>137</v>
      </c>
      <c r="Z52" s="112">
        <v>147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151</v>
      </c>
      <c r="W53" s="112">
        <v>151</v>
      </c>
      <c r="X53" s="112">
        <v>160</v>
      </c>
      <c r="Y53" s="112">
        <v>187</v>
      </c>
      <c r="Z53" s="112">
        <v>176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207</v>
      </c>
      <c r="W54" s="112">
        <v>186</v>
      </c>
      <c r="X54" s="112">
        <v>209</v>
      </c>
      <c r="Y54" s="112">
        <v>197</v>
      </c>
      <c r="Z54" s="112">
        <v>184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173</v>
      </c>
      <c r="W55" s="112">
        <v>133</v>
      </c>
      <c r="X55" s="112">
        <v>158</v>
      </c>
      <c r="Y55" s="112">
        <v>188</v>
      </c>
      <c r="Z55" s="112">
        <v>217</v>
      </c>
    </row>
    <row r="56" spans="1:26" ht="15" customHeight="1" x14ac:dyDescent="0.25">
      <c r="S56" s="115" t="s">
        <v>48</v>
      </c>
      <c r="T56" s="115"/>
      <c r="U56" s="112"/>
      <c r="V56" s="112">
        <v>126</v>
      </c>
      <c r="W56" s="112">
        <v>107</v>
      </c>
      <c r="X56" s="112">
        <v>116</v>
      </c>
      <c r="Y56" s="112">
        <v>116</v>
      </c>
      <c r="Z56" s="112">
        <v>118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72</v>
      </c>
      <c r="W57" s="112">
        <v>58</v>
      </c>
      <c r="X57" s="112">
        <v>72</v>
      </c>
      <c r="Y57" s="112">
        <v>61</v>
      </c>
      <c r="Z57" s="112">
        <v>72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19</v>
      </c>
      <c r="W58" s="112">
        <v>24</v>
      </c>
      <c r="X58" s="112">
        <v>34</v>
      </c>
      <c r="Y58" s="112">
        <v>40</v>
      </c>
      <c r="Z58" s="112">
        <v>49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7</v>
      </c>
      <c r="W59" s="112">
        <v>10</v>
      </c>
      <c r="X59" s="112">
        <v>5</v>
      </c>
      <c r="Y59" s="112">
        <v>12</v>
      </c>
      <c r="Z59" s="112">
        <v>9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8</v>
      </c>
      <c r="W60" s="112">
        <v>9</v>
      </c>
      <c r="X60" s="112">
        <v>10</v>
      </c>
      <c r="Y60" s="112">
        <v>9</v>
      </c>
      <c r="Z60" s="112">
        <v>12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2000</v>
      </c>
      <c r="W61" s="112">
        <v>1803</v>
      </c>
      <c r="X61" s="112">
        <v>1950</v>
      </c>
      <c r="Y61" s="112">
        <v>2065</v>
      </c>
      <c r="Z61" s="112">
        <v>2090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3</v>
      </c>
      <c r="X63" s="112">
        <v>4</v>
      </c>
      <c r="Y63" s="112">
        <v>5</v>
      </c>
      <c r="Z63" s="112">
        <v>10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50</v>
      </c>
      <c r="W64" s="112">
        <v>56</v>
      </c>
      <c r="X64" s="112">
        <v>39</v>
      </c>
      <c r="Y64" s="112">
        <v>37</v>
      </c>
      <c r="Z64" s="112">
        <v>55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Northern Areas (2021-22)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98</v>
      </c>
      <c r="W65" s="112">
        <v>107</v>
      </c>
      <c r="X65" s="112">
        <v>116</v>
      </c>
      <c r="Y65" s="112">
        <v>151</v>
      </c>
      <c r="Z65" s="112">
        <v>126</v>
      </c>
    </row>
    <row r="66" spans="1:26" x14ac:dyDescent="0.25">
      <c r="S66" s="115" t="s">
        <v>39</v>
      </c>
      <c r="T66" s="115"/>
      <c r="U66" s="112"/>
      <c r="V66" s="112">
        <v>132</v>
      </c>
      <c r="W66" s="112">
        <v>104</v>
      </c>
      <c r="X66" s="112">
        <v>99</v>
      </c>
      <c r="Y66" s="112">
        <v>123</v>
      </c>
      <c r="Z66" s="112">
        <v>115</v>
      </c>
    </row>
    <row r="67" spans="1:26" x14ac:dyDescent="0.25">
      <c r="S67" s="115" t="s">
        <v>40</v>
      </c>
      <c r="T67" s="115"/>
      <c r="U67" s="112"/>
      <c r="V67" s="112">
        <v>151</v>
      </c>
      <c r="W67" s="112">
        <v>172</v>
      </c>
      <c r="X67" s="112">
        <v>158</v>
      </c>
      <c r="Y67" s="112">
        <v>141</v>
      </c>
      <c r="Z67" s="112">
        <v>157</v>
      </c>
    </row>
    <row r="68" spans="1:26" x14ac:dyDescent="0.25">
      <c r="S68" s="115" t="s">
        <v>41</v>
      </c>
      <c r="T68" s="115"/>
      <c r="U68" s="112"/>
      <c r="V68" s="112">
        <v>120</v>
      </c>
      <c r="W68" s="112">
        <v>130</v>
      </c>
      <c r="X68" s="112">
        <v>132</v>
      </c>
      <c r="Y68" s="112">
        <v>160</v>
      </c>
      <c r="Z68" s="112">
        <v>164</v>
      </c>
    </row>
    <row r="69" spans="1:26" x14ac:dyDescent="0.25">
      <c r="S69" s="115" t="s">
        <v>42</v>
      </c>
      <c r="T69" s="115"/>
      <c r="U69" s="112"/>
      <c r="V69" s="112">
        <v>124</v>
      </c>
      <c r="W69" s="112">
        <v>103</v>
      </c>
      <c r="X69" s="112">
        <v>130</v>
      </c>
      <c r="Y69" s="112">
        <v>156</v>
      </c>
      <c r="Z69" s="112">
        <v>167</v>
      </c>
    </row>
    <row r="70" spans="1:26" x14ac:dyDescent="0.25">
      <c r="S70" s="115" t="s">
        <v>43</v>
      </c>
      <c r="T70" s="115"/>
      <c r="U70" s="112"/>
      <c r="V70" s="112">
        <v>160</v>
      </c>
      <c r="W70" s="112">
        <v>134</v>
      </c>
      <c r="X70" s="112">
        <v>137</v>
      </c>
      <c r="Y70" s="112">
        <v>137</v>
      </c>
      <c r="Z70" s="112">
        <v>134</v>
      </c>
    </row>
    <row r="71" spans="1:26" x14ac:dyDescent="0.25">
      <c r="S71" s="115" t="s">
        <v>44</v>
      </c>
      <c r="T71" s="115"/>
      <c r="U71" s="112"/>
      <c r="V71" s="112">
        <v>173</v>
      </c>
      <c r="W71" s="112">
        <v>157</v>
      </c>
      <c r="X71" s="112">
        <v>158</v>
      </c>
      <c r="Y71" s="112">
        <v>173</v>
      </c>
      <c r="Z71" s="112">
        <v>164</v>
      </c>
    </row>
    <row r="72" spans="1:26" x14ac:dyDescent="0.25">
      <c r="S72" s="115" t="s">
        <v>45</v>
      </c>
      <c r="T72" s="115"/>
      <c r="U72" s="112"/>
      <c r="V72" s="112">
        <v>181</v>
      </c>
      <c r="W72" s="112">
        <v>161</v>
      </c>
      <c r="X72" s="112">
        <v>162</v>
      </c>
      <c r="Y72" s="112">
        <v>164</v>
      </c>
      <c r="Z72" s="112">
        <v>204</v>
      </c>
    </row>
    <row r="73" spans="1:26" x14ac:dyDescent="0.25">
      <c r="S73" s="115" t="s">
        <v>46</v>
      </c>
      <c r="T73" s="115"/>
      <c r="U73" s="112"/>
      <c r="V73" s="112">
        <v>224</v>
      </c>
      <c r="W73" s="112">
        <v>192</v>
      </c>
      <c r="X73" s="112">
        <v>207</v>
      </c>
      <c r="Y73" s="112">
        <v>194</v>
      </c>
      <c r="Z73" s="112">
        <v>194</v>
      </c>
    </row>
    <row r="74" spans="1:26" x14ac:dyDescent="0.25">
      <c r="S74" s="115" t="s">
        <v>47</v>
      </c>
      <c r="T74" s="115"/>
      <c r="U74" s="112"/>
      <c r="V74" s="112">
        <v>154</v>
      </c>
      <c r="W74" s="112">
        <v>136</v>
      </c>
      <c r="X74" s="112">
        <v>153</v>
      </c>
      <c r="Y74" s="112">
        <v>158</v>
      </c>
      <c r="Z74" s="112">
        <v>185</v>
      </c>
    </row>
    <row r="75" spans="1:26" x14ac:dyDescent="0.25">
      <c r="S75" s="115" t="s">
        <v>48</v>
      </c>
      <c r="T75" s="115"/>
      <c r="U75" s="112"/>
      <c r="V75" s="112">
        <v>84</v>
      </c>
      <c r="W75" s="112">
        <v>71</v>
      </c>
      <c r="X75" s="112">
        <v>88</v>
      </c>
      <c r="Y75" s="112">
        <v>96</v>
      </c>
      <c r="Z75" s="112">
        <v>106</v>
      </c>
    </row>
    <row r="76" spans="1:26" x14ac:dyDescent="0.25">
      <c r="S76" s="115" t="s">
        <v>49</v>
      </c>
      <c r="T76" s="115"/>
      <c r="U76" s="112"/>
      <c r="V76" s="112">
        <v>37</v>
      </c>
      <c r="W76" s="112">
        <v>28</v>
      </c>
      <c r="X76" s="112">
        <v>40</v>
      </c>
      <c r="Y76" s="112">
        <v>47</v>
      </c>
      <c r="Z76" s="112">
        <v>50</v>
      </c>
    </row>
    <row r="77" spans="1:26" x14ac:dyDescent="0.25">
      <c r="S77" s="115" t="s">
        <v>50</v>
      </c>
      <c r="T77" s="115"/>
      <c r="U77" s="112"/>
      <c r="V77" s="112">
        <v>14</v>
      </c>
      <c r="W77" s="112">
        <v>12</v>
      </c>
      <c r="X77" s="112">
        <v>19</v>
      </c>
      <c r="Y77" s="112">
        <v>24</v>
      </c>
      <c r="Z77" s="112">
        <v>26</v>
      </c>
    </row>
    <row r="78" spans="1:26" x14ac:dyDescent="0.25">
      <c r="S78" s="115" t="s">
        <v>51</v>
      </c>
      <c r="T78" s="115"/>
      <c r="U78" s="112"/>
      <c r="V78" s="112">
        <v>13</v>
      </c>
      <c r="W78" s="112">
        <v>7</v>
      </c>
      <c r="X78" s="112">
        <v>6</v>
      </c>
      <c r="Y78" s="112">
        <v>7</v>
      </c>
      <c r="Z78" s="112">
        <v>3</v>
      </c>
    </row>
    <row r="79" spans="1:26" x14ac:dyDescent="0.25">
      <c r="S79" s="115" t="s">
        <v>52</v>
      </c>
      <c r="T79" s="115"/>
      <c r="U79" s="112"/>
      <c r="V79" s="112">
        <v>4</v>
      </c>
      <c r="W79" s="112">
        <v>9</v>
      </c>
      <c r="X79" s="112">
        <v>10</v>
      </c>
      <c r="Y79" s="112">
        <v>10</v>
      </c>
      <c r="Z79" s="112">
        <v>4</v>
      </c>
    </row>
    <row r="80" spans="1:26" x14ac:dyDescent="0.25">
      <c r="S80" s="118" t="s">
        <v>53</v>
      </c>
      <c r="T80" s="118"/>
      <c r="U80" s="112"/>
      <c r="V80" s="112">
        <v>1716</v>
      </c>
      <c r="W80" s="112">
        <v>1579</v>
      </c>
      <c r="X80" s="112">
        <v>1645</v>
      </c>
      <c r="Y80" s="112">
        <v>1783</v>
      </c>
      <c r="Z80" s="112">
        <v>1882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Northern Areas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101</v>
      </c>
      <c r="W83" s="112">
        <v>92</v>
      </c>
      <c r="X83" s="112">
        <v>116</v>
      </c>
      <c r="Y83" s="112">
        <v>128</v>
      </c>
      <c r="Z83" s="112">
        <v>123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190</v>
      </c>
      <c r="G84" s="140"/>
      <c r="H84" s="48"/>
      <c r="I84" s="48"/>
      <c r="J84" s="48"/>
      <c r="K84" s="48"/>
      <c r="L84" s="140" t="s">
        <v>0</v>
      </c>
      <c r="M84" s="140"/>
      <c r="N84" s="140" t="s">
        <v>190</v>
      </c>
      <c r="O84" s="140"/>
      <c r="S84" s="115" t="s">
        <v>57</v>
      </c>
      <c r="T84" s="115"/>
      <c r="U84" s="112"/>
      <c r="V84" s="112">
        <v>64</v>
      </c>
      <c r="W84" s="112">
        <v>57</v>
      </c>
      <c r="X84" s="112">
        <v>71</v>
      </c>
      <c r="Y84" s="112">
        <v>69</v>
      </c>
      <c r="Z84" s="112">
        <v>59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2017-18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2017-18</v>
      </c>
      <c r="O85" s="140"/>
      <c r="S85" s="115" t="s">
        <v>185</v>
      </c>
      <c r="T85" s="115"/>
      <c r="U85" s="112"/>
      <c r="V85" s="112">
        <v>237</v>
      </c>
      <c r="W85" s="112">
        <v>234</v>
      </c>
      <c r="X85" s="112">
        <v>235</v>
      </c>
      <c r="Y85" s="112">
        <v>240</v>
      </c>
      <c r="Z85" s="112">
        <v>246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3,971</v>
      </c>
      <c r="D86" s="94">
        <f t="shared" ref="D86:D91" si="4">AD4</f>
        <v>3.0893042575285579E-2</v>
      </c>
      <c r="E86" s="95">
        <f t="shared" ref="E86:E91" si="5">AD4</f>
        <v>3.0893042575285579E-2</v>
      </c>
      <c r="F86" s="94">
        <f t="shared" ref="F86:F91" si="6">AF4</f>
        <v>6.8047337278106523E-2</v>
      </c>
      <c r="G86" s="95">
        <f t="shared" ref="G86:G91" si="7">AF4</f>
        <v>6.8047337278106523E-2</v>
      </c>
      <c r="H86" s="97"/>
      <c r="I86" s="97"/>
      <c r="J86" s="139" t="str">
        <f>'State data for spotlight'!J4</f>
        <v>1,514,413</v>
      </c>
      <c r="K86" s="139"/>
      <c r="L86" s="94">
        <f>'State data for spotlight'!L4</f>
        <v>9.9608707048718825E-2</v>
      </c>
      <c r="M86" s="95">
        <f>'State data for spotlight'!L4</f>
        <v>9.9608707048718825E-2</v>
      </c>
      <c r="N86" s="94">
        <f>'State data for spotlight'!N4</f>
        <v>0.18326365128713196</v>
      </c>
      <c r="O86" s="95">
        <f>'State data for spotlight'!N4</f>
        <v>0.18326365128713196</v>
      </c>
      <c r="S86" s="115" t="s">
        <v>186</v>
      </c>
      <c r="T86" s="115"/>
      <c r="U86" s="112"/>
      <c r="V86" s="112">
        <v>20</v>
      </c>
      <c r="W86" s="112">
        <v>26</v>
      </c>
      <c r="X86" s="112">
        <v>26</v>
      </c>
      <c r="Y86" s="112">
        <v>30</v>
      </c>
      <c r="Z86" s="112">
        <v>27</v>
      </c>
    </row>
    <row r="87" spans="1:30" ht="15" customHeight="1" x14ac:dyDescent="0.25">
      <c r="A87" s="96" t="s">
        <v>4</v>
      </c>
      <c r="B87" s="49"/>
      <c r="C87" s="97" t="str">
        <f t="shared" si="3"/>
        <v>2,084</v>
      </c>
      <c r="D87" s="94">
        <f t="shared" si="4"/>
        <v>9.2009685230023397E-3</v>
      </c>
      <c r="E87" s="95">
        <f t="shared" si="5"/>
        <v>9.2009685230023397E-3</v>
      </c>
      <c r="F87" s="94">
        <f t="shared" si="6"/>
        <v>4.3565348022033046E-2</v>
      </c>
      <c r="G87" s="95">
        <f t="shared" si="7"/>
        <v>4.3565348022033046E-2</v>
      </c>
      <c r="H87" s="97"/>
      <c r="I87" s="97"/>
      <c r="J87" s="139" t="str">
        <f>'State data for spotlight'!J5</f>
        <v>761,173</v>
      </c>
      <c r="K87" s="139"/>
      <c r="L87" s="94">
        <f>'State data for spotlight'!L5</f>
        <v>8.820771036521724E-2</v>
      </c>
      <c r="M87" s="95">
        <f>'State data for spotlight'!L5</f>
        <v>8.820771036521724E-2</v>
      </c>
      <c r="N87" s="94">
        <f>'State data for spotlight'!N5</f>
        <v>0.15461673464868042</v>
      </c>
      <c r="O87" s="95">
        <f>'State data for spotlight'!N5</f>
        <v>0.15461673464868042</v>
      </c>
      <c r="S87" s="115" t="s">
        <v>187</v>
      </c>
      <c r="T87" s="115"/>
      <c r="U87" s="112"/>
      <c r="V87" s="112">
        <v>29</v>
      </c>
      <c r="W87" s="112">
        <v>26</v>
      </c>
      <c r="X87" s="112">
        <v>29</v>
      </c>
      <c r="Y87" s="112">
        <v>30</v>
      </c>
      <c r="Z87" s="112">
        <v>24</v>
      </c>
    </row>
    <row r="88" spans="1:30" ht="15" customHeight="1" x14ac:dyDescent="0.25">
      <c r="A88" s="96" t="s">
        <v>5</v>
      </c>
      <c r="B88" s="49"/>
      <c r="C88" s="97" t="str">
        <f t="shared" si="3"/>
        <v>1,882</v>
      </c>
      <c r="D88" s="94">
        <f t="shared" si="4"/>
        <v>5.5524397083567045E-2</v>
      </c>
      <c r="E88" s="95">
        <f t="shared" si="5"/>
        <v>5.5524397083567045E-2</v>
      </c>
      <c r="F88" s="94">
        <f t="shared" si="6"/>
        <v>9.2915214866434281E-2</v>
      </c>
      <c r="G88" s="95">
        <f t="shared" si="7"/>
        <v>9.2915214866434281E-2</v>
      </c>
      <c r="H88" s="97"/>
      <c r="I88" s="97"/>
      <c r="J88" s="139" t="str">
        <f>'State data for spotlight'!J6</f>
        <v>752,279</v>
      </c>
      <c r="K88" s="139"/>
      <c r="L88" s="94">
        <f>'State data for spotlight'!L6</f>
        <v>0.11150035312508311</v>
      </c>
      <c r="M88" s="95">
        <f>'State data for spotlight'!L6</f>
        <v>0.11150035312508311</v>
      </c>
      <c r="N88" s="94">
        <f>'State data for spotlight'!N6</f>
        <v>0.212174288554841</v>
      </c>
      <c r="O88" s="95">
        <f>'State data for spotlight'!N6</f>
        <v>0.212174288554841</v>
      </c>
      <c r="S88" s="115" t="s">
        <v>188</v>
      </c>
      <c r="T88" s="115"/>
      <c r="U88" s="112"/>
      <c r="V88" s="112">
        <v>45</v>
      </c>
      <c r="W88" s="112">
        <v>47</v>
      </c>
      <c r="X88" s="112">
        <v>45</v>
      </c>
      <c r="Y88" s="112">
        <v>48</v>
      </c>
      <c r="Z88" s="112">
        <v>45</v>
      </c>
    </row>
    <row r="89" spans="1:30" ht="15" customHeight="1" x14ac:dyDescent="0.25">
      <c r="A89" s="49" t="s">
        <v>6</v>
      </c>
      <c r="B89" s="49"/>
      <c r="C89" s="97" t="str">
        <f t="shared" si="3"/>
        <v>2,525</v>
      </c>
      <c r="D89" s="94">
        <f t="shared" si="4"/>
        <v>2.020202020202011E-2</v>
      </c>
      <c r="E89" s="95">
        <f t="shared" si="5"/>
        <v>2.020202020202011E-2</v>
      </c>
      <c r="F89" s="94">
        <f t="shared" si="6"/>
        <v>2.809446254071668E-2</v>
      </c>
      <c r="G89" s="95">
        <f t="shared" si="7"/>
        <v>2.809446254071668E-2</v>
      </c>
      <c r="H89" s="97"/>
      <c r="I89" s="97"/>
      <c r="J89" s="139" t="str">
        <f>'State data for spotlight'!J7</f>
        <v>1,001,542</v>
      </c>
      <c r="K89" s="139"/>
      <c r="L89" s="94">
        <f>'State data for spotlight'!L7</f>
        <v>4.4621130813623067E-2</v>
      </c>
      <c r="M89" s="95">
        <f>'State data for spotlight'!L7</f>
        <v>4.4621130813623067E-2</v>
      </c>
      <c r="N89" s="94">
        <f>'State data for spotlight'!N7</f>
        <v>9.6689701842120446E-2</v>
      </c>
      <c r="O89" s="95">
        <f>'State data for spotlight'!N7</f>
        <v>9.6689701842120446E-2</v>
      </c>
      <c r="S89" s="115" t="s">
        <v>189</v>
      </c>
      <c r="T89" s="115"/>
      <c r="U89" s="112"/>
      <c r="V89" s="112">
        <v>159</v>
      </c>
      <c r="W89" s="112">
        <v>150</v>
      </c>
      <c r="X89" s="112">
        <v>158</v>
      </c>
      <c r="Y89" s="112">
        <v>161</v>
      </c>
      <c r="Z89" s="112">
        <v>166</v>
      </c>
    </row>
    <row r="90" spans="1:30" ht="15" customHeight="1" x14ac:dyDescent="0.25">
      <c r="A90" s="49" t="s">
        <v>96</v>
      </c>
      <c r="B90" s="49"/>
      <c r="C90" s="97" t="str">
        <f t="shared" si="3"/>
        <v>$34,457</v>
      </c>
      <c r="D90" s="94">
        <f t="shared" si="4"/>
        <v>8.7151916706105004E-2</v>
      </c>
      <c r="E90" s="95">
        <f t="shared" si="5"/>
        <v>8.7151916706105004E-2</v>
      </c>
      <c r="F90" s="94">
        <f t="shared" si="6"/>
        <v>7.9150642029439444E-2</v>
      </c>
      <c r="G90" s="95">
        <f t="shared" si="7"/>
        <v>7.9150642029439444E-2</v>
      </c>
      <c r="H90" s="97"/>
      <c r="I90" s="97"/>
      <c r="J90" s="97"/>
      <c r="K90" s="97" t="str">
        <f>'State data for spotlight'!J8</f>
        <v>$45,481</v>
      </c>
      <c r="L90" s="94">
        <f>'State data for spotlight'!L8</f>
        <v>-7.6896036558571357E-4</v>
      </c>
      <c r="M90" s="95">
        <f>'State data for spotlight'!L8</f>
        <v>-7.6896036558571357E-4</v>
      </c>
      <c r="N90" s="94">
        <f>'State data for spotlight'!N8</f>
        <v>6.4433558502420718E-2</v>
      </c>
      <c r="O90" s="95">
        <f>'State data for spotlight'!N8</f>
        <v>6.4433558502420718E-2</v>
      </c>
      <c r="S90" s="115" t="s">
        <v>58</v>
      </c>
      <c r="T90" s="115"/>
      <c r="U90" s="112"/>
      <c r="V90" s="112">
        <v>223</v>
      </c>
      <c r="W90" s="112">
        <v>213</v>
      </c>
      <c r="X90" s="112">
        <v>220</v>
      </c>
      <c r="Y90" s="112">
        <v>221</v>
      </c>
      <c r="Z90" s="112">
        <v>219</v>
      </c>
    </row>
    <row r="91" spans="1:30" ht="15" customHeight="1" x14ac:dyDescent="0.25">
      <c r="A91" s="49" t="s">
        <v>7</v>
      </c>
      <c r="B91" s="49"/>
      <c r="C91" s="97" t="str">
        <f t="shared" si="3"/>
        <v>$148.4 mil</v>
      </c>
      <c r="D91" s="94">
        <f t="shared" si="4"/>
        <v>0.19152903237950691</v>
      </c>
      <c r="E91" s="95">
        <f t="shared" si="5"/>
        <v>0.19152903237950691</v>
      </c>
      <c r="F91" s="94">
        <f t="shared" si="6"/>
        <v>0.18879899316288351</v>
      </c>
      <c r="G91" s="95">
        <f t="shared" si="7"/>
        <v>0.18879899316288351</v>
      </c>
      <c r="H91" s="97"/>
      <c r="I91" s="97"/>
      <c r="J91" s="97"/>
      <c r="K91" s="97" t="str">
        <f>'State data for spotlight'!J9</f>
        <v>$63.1 bil</v>
      </c>
      <c r="L91" s="94">
        <f>'State data for spotlight'!L9</f>
        <v>8.5795971195826271E-2</v>
      </c>
      <c r="M91" s="95">
        <f>'State data for spotlight'!L9</f>
        <v>8.5795971195826271E-2</v>
      </c>
      <c r="N91" s="94">
        <f>'State data for spotlight'!N9</f>
        <v>0.25141602644572436</v>
      </c>
      <c r="O91" s="95">
        <f>'State data for spotlight'!N9</f>
        <v>0.25141602644572436</v>
      </c>
      <c r="S91" s="118" t="s">
        <v>53</v>
      </c>
      <c r="T91" s="118"/>
      <c r="U91" s="112"/>
      <c r="V91" s="112">
        <v>1319</v>
      </c>
      <c r="W91" s="112">
        <v>1211</v>
      </c>
      <c r="X91" s="112">
        <v>1278</v>
      </c>
      <c r="Y91" s="112">
        <v>1300</v>
      </c>
      <c r="Z91" s="112">
        <v>1347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191</v>
      </c>
      <c r="S93" s="115" t="s">
        <v>56</v>
      </c>
      <c r="T93" s="115"/>
      <c r="U93" s="112"/>
      <c r="V93" s="112">
        <v>65</v>
      </c>
      <c r="W93" s="112">
        <v>51</v>
      </c>
      <c r="X93" s="112">
        <v>56</v>
      </c>
      <c r="Y93" s="112">
        <v>62</v>
      </c>
      <c r="Z93" s="112">
        <v>67</v>
      </c>
    </row>
    <row r="94" spans="1:30" ht="15" customHeight="1" x14ac:dyDescent="0.25">
      <c r="A94" s="135" t="s">
        <v>192</v>
      </c>
      <c r="S94" s="115" t="s">
        <v>57</v>
      </c>
      <c r="T94" s="115"/>
      <c r="U94" s="112"/>
      <c r="V94" s="112">
        <v>232</v>
      </c>
      <c r="W94" s="112">
        <v>228</v>
      </c>
      <c r="X94" s="112">
        <v>223</v>
      </c>
      <c r="Y94" s="112">
        <v>229</v>
      </c>
      <c r="Z94" s="112">
        <v>237</v>
      </c>
    </row>
    <row r="95" spans="1:30" ht="15" customHeight="1" x14ac:dyDescent="0.25">
      <c r="A95" s="136" t="s">
        <v>266</v>
      </c>
      <c r="S95" s="115" t="s">
        <v>185</v>
      </c>
      <c r="T95" s="115"/>
      <c r="U95" s="112"/>
      <c r="V95" s="112">
        <v>34</v>
      </c>
      <c r="W95" s="112">
        <v>36</v>
      </c>
      <c r="X95" s="112">
        <v>38</v>
      </c>
      <c r="Y95" s="112">
        <v>35</v>
      </c>
      <c r="Z95" s="112">
        <v>35</v>
      </c>
    </row>
    <row r="96" spans="1:30" ht="15" customHeight="1" x14ac:dyDescent="0.25">
      <c r="A96" s="134" t="s">
        <v>258</v>
      </c>
      <c r="S96" s="115" t="s">
        <v>186</v>
      </c>
      <c r="T96" s="115"/>
      <c r="U96" s="112"/>
      <c r="V96" s="112">
        <v>173</v>
      </c>
      <c r="W96" s="112">
        <v>160</v>
      </c>
      <c r="X96" s="112">
        <v>184</v>
      </c>
      <c r="Y96" s="112">
        <v>198</v>
      </c>
      <c r="Z96" s="112">
        <v>190</v>
      </c>
    </row>
    <row r="97" spans="1:32" ht="15" customHeight="1" x14ac:dyDescent="0.25">
      <c r="A97" s="136" t="s">
        <v>269</v>
      </c>
      <c r="S97" s="115" t="s">
        <v>187</v>
      </c>
      <c r="T97" s="115"/>
      <c r="U97" s="112"/>
      <c r="V97" s="112">
        <v>146</v>
      </c>
      <c r="W97" s="112">
        <v>140</v>
      </c>
      <c r="X97" s="112">
        <v>135</v>
      </c>
      <c r="Y97" s="112">
        <v>147</v>
      </c>
      <c r="Z97" s="112">
        <v>168</v>
      </c>
    </row>
    <row r="98" spans="1:32" ht="15" customHeight="1" x14ac:dyDescent="0.25">
      <c r="A98" s="136" t="s">
        <v>275</v>
      </c>
      <c r="S98" s="115" t="s">
        <v>188</v>
      </c>
      <c r="T98" s="115"/>
      <c r="U98" s="112"/>
      <c r="V98" s="112">
        <v>120</v>
      </c>
      <c r="W98" s="112">
        <v>101</v>
      </c>
      <c r="X98" s="112">
        <v>111</v>
      </c>
      <c r="Y98" s="112">
        <v>102</v>
      </c>
      <c r="Z98" s="112">
        <v>97</v>
      </c>
    </row>
    <row r="99" spans="1:32" ht="15" customHeight="1" x14ac:dyDescent="0.25">
      <c r="S99" s="115" t="s">
        <v>189</v>
      </c>
      <c r="T99" s="115"/>
      <c r="U99" s="112"/>
      <c r="V99" s="112">
        <v>12</v>
      </c>
      <c r="W99" s="112">
        <v>9</v>
      </c>
      <c r="X99" s="112">
        <v>12</v>
      </c>
      <c r="Y99" s="112">
        <v>9</v>
      </c>
      <c r="Z99" s="112">
        <v>14</v>
      </c>
    </row>
    <row r="100" spans="1:32" ht="15" customHeight="1" x14ac:dyDescent="0.25">
      <c r="S100" s="115" t="s">
        <v>58</v>
      </c>
      <c r="T100" s="115"/>
      <c r="U100" s="112"/>
      <c r="V100" s="112">
        <v>101</v>
      </c>
      <c r="W100" s="112">
        <v>108</v>
      </c>
      <c r="X100" s="112">
        <v>111</v>
      </c>
      <c r="Y100" s="112">
        <v>122</v>
      </c>
      <c r="Z100" s="112">
        <v>110</v>
      </c>
    </row>
    <row r="101" spans="1:32" x14ac:dyDescent="0.25">
      <c r="A101" s="18"/>
      <c r="S101" s="118" t="s">
        <v>53</v>
      </c>
      <c r="T101" s="118"/>
      <c r="U101" s="112"/>
      <c r="V101" s="112">
        <v>1139</v>
      </c>
      <c r="W101" s="112">
        <v>1057</v>
      </c>
      <c r="X101" s="112">
        <v>1125</v>
      </c>
      <c r="Y101" s="112">
        <v>1164</v>
      </c>
      <c r="Z101" s="112">
        <v>1177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184</v>
      </c>
      <c r="W103" s="106" t="s">
        <v>193</v>
      </c>
      <c r="X103" s="106" t="s">
        <v>261</v>
      </c>
      <c r="Y103" s="106" t="s">
        <v>267</v>
      </c>
      <c r="Z103" s="106" t="s">
        <v>273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2256</v>
      </c>
      <c r="W104" s="112">
        <v>2178</v>
      </c>
      <c r="X104" s="112">
        <v>2338</v>
      </c>
      <c r="Y104" s="112">
        <v>2438</v>
      </c>
      <c r="Z104" s="112">
        <v>2515</v>
      </c>
      <c r="AB104" s="109" t="str">
        <f>TEXT(Z104,"###,###")</f>
        <v>2,515</v>
      </c>
      <c r="AD104" s="130">
        <f>Z104/($Z$4)*100</f>
        <v>63.334172752455295</v>
      </c>
      <c r="AF104" s="109"/>
    </row>
    <row r="105" spans="1:32" x14ac:dyDescent="0.25">
      <c r="S105" s="115" t="s">
        <v>17</v>
      </c>
      <c r="T105" s="115"/>
      <c r="U105" s="112"/>
      <c r="V105" s="112">
        <v>548</v>
      </c>
      <c r="W105" s="112">
        <v>526</v>
      </c>
      <c r="X105" s="112">
        <v>546</v>
      </c>
      <c r="Y105" s="112">
        <v>554</v>
      </c>
      <c r="Z105" s="112">
        <v>602</v>
      </c>
      <c r="AB105" s="109" t="str">
        <f>TEXT(Z105,"###,###")</f>
        <v>602</v>
      </c>
      <c r="AD105" s="130">
        <f>Z105/($Z$4)*100</f>
        <v>15.159909342734828</v>
      </c>
      <c r="AF105" s="109"/>
    </row>
    <row r="106" spans="1:32" x14ac:dyDescent="0.25">
      <c r="S106" s="118" t="s">
        <v>53</v>
      </c>
      <c r="T106" s="118"/>
      <c r="U106" s="120"/>
      <c r="V106" s="120">
        <v>2804</v>
      </c>
      <c r="W106" s="120">
        <v>2704</v>
      </c>
      <c r="X106" s="120">
        <v>2884</v>
      </c>
      <c r="Y106" s="120">
        <v>2992</v>
      </c>
      <c r="Z106" s="120">
        <v>3117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678</v>
      </c>
      <c r="W108" s="112">
        <v>523</v>
      </c>
      <c r="X108" s="112">
        <v>556</v>
      </c>
      <c r="Y108" s="112">
        <v>651</v>
      </c>
      <c r="Z108" s="112">
        <v>586</v>
      </c>
      <c r="AB108" s="109" t="str">
        <f>TEXT(Z108,"###,###")</f>
        <v>586</v>
      </c>
      <c r="AD108" s="130">
        <f>Z108/($Z$4)*100</f>
        <v>14.75698816419038</v>
      </c>
      <c r="AF108" s="109"/>
    </row>
    <row r="109" spans="1:32" x14ac:dyDescent="0.25">
      <c r="S109" s="115" t="s">
        <v>20</v>
      </c>
      <c r="T109" s="115"/>
      <c r="U109" s="112"/>
      <c r="V109" s="112">
        <v>685</v>
      </c>
      <c r="W109" s="112">
        <v>637</v>
      </c>
      <c r="X109" s="112">
        <v>673</v>
      </c>
      <c r="Y109" s="112">
        <v>729</v>
      </c>
      <c r="Z109" s="112">
        <v>741</v>
      </c>
      <c r="AB109" s="109" t="str">
        <f>TEXT(Z109,"###,###")</f>
        <v>741</v>
      </c>
      <c r="AD109" s="130">
        <f>Z109/($Z$4)*100</f>
        <v>18.660287081339714</v>
      </c>
      <c r="AF109" s="109"/>
    </row>
    <row r="110" spans="1:32" x14ac:dyDescent="0.25">
      <c r="S110" s="115" t="s">
        <v>21</v>
      </c>
      <c r="T110" s="115"/>
      <c r="U110" s="112"/>
      <c r="V110" s="112">
        <v>586</v>
      </c>
      <c r="W110" s="112">
        <v>618</v>
      </c>
      <c r="X110" s="112">
        <v>646</v>
      </c>
      <c r="Y110" s="112">
        <v>689</v>
      </c>
      <c r="Z110" s="112">
        <v>797</v>
      </c>
      <c r="AB110" s="109" t="str">
        <f>TEXT(Z110,"###,###")</f>
        <v>797</v>
      </c>
      <c r="AD110" s="130">
        <f>Z110/($Z$4)*100</f>
        <v>20.070511206245278</v>
      </c>
      <c r="AF110" s="109"/>
    </row>
    <row r="111" spans="1:32" x14ac:dyDescent="0.25">
      <c r="S111" s="115" t="s">
        <v>22</v>
      </c>
      <c r="T111" s="115"/>
      <c r="U111" s="112"/>
      <c r="V111" s="112">
        <v>860</v>
      </c>
      <c r="W111" s="112">
        <v>843</v>
      </c>
      <c r="X111" s="112">
        <v>881</v>
      </c>
      <c r="Y111" s="112">
        <v>923</v>
      </c>
      <c r="Z111" s="112">
        <v>998</v>
      </c>
      <c r="AB111" s="109" t="str">
        <f>TEXT(Z111,"###,###")</f>
        <v>998</v>
      </c>
      <c r="AD111" s="130">
        <f>Z111/($Z$4)*100</f>
        <v>25.132208511709898</v>
      </c>
      <c r="AF111" s="109"/>
    </row>
    <row r="112" spans="1:32" x14ac:dyDescent="0.25">
      <c r="S112" s="118" t="s">
        <v>53</v>
      </c>
      <c r="T112" s="118"/>
      <c r="U112" s="112"/>
      <c r="V112" s="112">
        <v>3714</v>
      </c>
      <c r="W112" s="112">
        <v>3379</v>
      </c>
      <c r="X112" s="112">
        <v>3596</v>
      </c>
      <c r="Y112" s="112">
        <v>3852</v>
      </c>
      <c r="Z112" s="112">
        <v>3971</v>
      </c>
    </row>
    <row r="113" spans="19:32" x14ac:dyDescent="0.25">
      <c r="AB113" s="125" t="s">
        <v>24</v>
      </c>
      <c r="AC113" s="106"/>
      <c r="AD113" s="106" t="s">
        <v>182</v>
      </c>
      <c r="AF113" s="106" t="s">
        <v>183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45.81</v>
      </c>
      <c r="W118" s="131">
        <v>44.87</v>
      </c>
      <c r="X118" s="131">
        <v>45.93</v>
      </c>
      <c r="Y118" s="131">
        <v>45.81</v>
      </c>
      <c r="Z118" s="131">
        <v>45.96</v>
      </c>
      <c r="AB118" s="109" t="str">
        <f>TEXT(Z118,"##.0")</f>
        <v>46.0</v>
      </c>
    </row>
    <row r="120" spans="19:32" x14ac:dyDescent="0.25">
      <c r="S120" s="101" t="s">
        <v>98</v>
      </c>
      <c r="T120" s="112"/>
      <c r="U120" s="112"/>
      <c r="V120" s="112">
        <v>1615</v>
      </c>
      <c r="W120" s="112">
        <v>1564</v>
      </c>
      <c r="X120" s="112">
        <v>1621</v>
      </c>
      <c r="Y120" s="112">
        <v>1676</v>
      </c>
      <c r="Z120" s="112">
        <v>1697</v>
      </c>
      <c r="AB120" s="109" t="str">
        <f>TEXT(Z120,"###,###")</f>
        <v>1,697</v>
      </c>
    </row>
    <row r="121" spans="19:32" x14ac:dyDescent="0.25">
      <c r="S121" s="101" t="s">
        <v>99</v>
      </c>
      <c r="T121" s="112"/>
      <c r="U121" s="112"/>
      <c r="V121" s="112">
        <v>499</v>
      </c>
      <c r="W121" s="112">
        <v>412</v>
      </c>
      <c r="X121" s="112">
        <v>464</v>
      </c>
      <c r="Y121" s="112">
        <v>466</v>
      </c>
      <c r="Z121" s="112">
        <v>477</v>
      </c>
      <c r="AB121" s="109" t="str">
        <f>TEXT(Z121,"###,###")</f>
        <v>477</v>
      </c>
    </row>
    <row r="122" spans="19:32" x14ac:dyDescent="0.25">
      <c r="S122" s="101" t="s">
        <v>100</v>
      </c>
      <c r="T122" s="112"/>
      <c r="U122" s="112"/>
      <c r="V122" s="112">
        <v>350</v>
      </c>
      <c r="W122" s="112">
        <v>300</v>
      </c>
      <c r="X122" s="112">
        <v>320</v>
      </c>
      <c r="Y122" s="112">
        <v>327</v>
      </c>
      <c r="Z122" s="112">
        <v>354</v>
      </c>
      <c r="AB122" s="109" t="str">
        <f>TEXT(Z122,"###,###")</f>
        <v>354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1965</v>
      </c>
      <c r="W124" s="112">
        <v>1864</v>
      </c>
      <c r="X124" s="112">
        <v>1941</v>
      </c>
      <c r="Y124" s="112">
        <v>2003</v>
      </c>
      <c r="Z124" s="112">
        <v>2051</v>
      </c>
      <c r="AB124" s="109" t="str">
        <f>TEXT(Z124,"###,###")</f>
        <v>2,051</v>
      </c>
      <c r="AD124" s="127">
        <f>Z124/$Z$7*100</f>
        <v>81.227722772277232</v>
      </c>
    </row>
    <row r="125" spans="19:32" x14ac:dyDescent="0.25">
      <c r="S125" s="101" t="s">
        <v>102</v>
      </c>
      <c r="T125" s="112"/>
      <c r="U125" s="112"/>
      <c r="V125" s="112">
        <v>849</v>
      </c>
      <c r="W125" s="112">
        <v>712</v>
      </c>
      <c r="X125" s="112">
        <v>784</v>
      </c>
      <c r="Y125" s="112">
        <v>793</v>
      </c>
      <c r="Z125" s="112">
        <v>831</v>
      </c>
      <c r="AB125" s="109" t="str">
        <f>TEXT(Z125,"###,###")</f>
        <v>831</v>
      </c>
      <c r="AD125" s="127">
        <f>Z125/$Z$7*100</f>
        <v>32.910891089108915</v>
      </c>
    </row>
    <row r="127" spans="19:32" x14ac:dyDescent="0.25">
      <c r="S127" s="101" t="s">
        <v>103</v>
      </c>
      <c r="T127" s="112"/>
      <c r="U127" s="112"/>
      <c r="V127" s="112">
        <v>1322</v>
      </c>
      <c r="W127" s="112">
        <v>1213</v>
      </c>
      <c r="X127" s="112">
        <v>1279</v>
      </c>
      <c r="Y127" s="112">
        <v>1302</v>
      </c>
      <c r="Z127" s="112">
        <v>1342</v>
      </c>
      <c r="AB127" s="109" t="str">
        <f>TEXT(Z127,"###,###")</f>
        <v>1,342</v>
      </c>
      <c r="AD127" s="127">
        <f>Z127/$Z$7*100</f>
        <v>53.148514851485153</v>
      </c>
    </row>
    <row r="128" spans="19:32" x14ac:dyDescent="0.25">
      <c r="S128" s="101" t="s">
        <v>104</v>
      </c>
      <c r="T128" s="112"/>
      <c r="U128" s="112"/>
      <c r="V128" s="112">
        <v>1136</v>
      </c>
      <c r="W128" s="112">
        <v>1058</v>
      </c>
      <c r="X128" s="112">
        <v>1130</v>
      </c>
      <c r="Y128" s="112">
        <v>1168</v>
      </c>
      <c r="Z128" s="112">
        <v>1181</v>
      </c>
      <c r="AB128" s="109" t="str">
        <f>TEXT(Z128,"###,###")</f>
        <v>1,181</v>
      </c>
      <c r="AD128" s="127">
        <f>Z128/$Z$7*100</f>
        <v>46.772277227722775</v>
      </c>
    </row>
    <row r="130" spans="19:20" x14ac:dyDescent="0.25">
      <c r="S130" s="101" t="s">
        <v>262</v>
      </c>
      <c r="T130" s="127">
        <v>67.207920792079207</v>
      </c>
    </row>
    <row r="131" spans="19:20" x14ac:dyDescent="0.25">
      <c r="S131" s="101" t="s">
        <v>263</v>
      </c>
      <c r="T131" s="127">
        <v>18.89108910891089</v>
      </c>
    </row>
    <row r="132" spans="19:20" x14ac:dyDescent="0.25">
      <c r="S132" s="101" t="s">
        <v>264</v>
      </c>
      <c r="T132" s="127">
        <v>14.019801980198022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336701CB-FD40-4C49-AF4E-C949C63C263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064BC6B6-154C-4325-ABA2-0F2F9B38537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8998B349-F589-40EA-AA36-47B3F3352EA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EC0ADA25-1CB6-4396-8853-71F09A6E4E9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95E389-38F9-486C-ABF3-7081E63D6320}">
  <sheetPr codeName="Sheet105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149</v>
      </c>
      <c r="T1" s="99"/>
      <c r="U1" s="99"/>
      <c r="V1" s="99"/>
      <c r="W1" s="99"/>
      <c r="X1" s="99"/>
      <c r="Y1" s="100" t="s">
        <v>231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184</v>
      </c>
      <c r="W2" s="103" t="s">
        <v>193</v>
      </c>
      <c r="X2" s="103" t="s">
        <v>261</v>
      </c>
      <c r="Y2" s="103" t="s">
        <v>267</v>
      </c>
      <c r="Z2" s="103" t="s">
        <v>273</v>
      </c>
      <c r="AB2" s="141" t="str">
        <f>$Z$2</f>
        <v>2021-22</v>
      </c>
      <c r="AC2" s="141"/>
      <c r="AD2" s="141"/>
      <c r="AE2" s="141"/>
      <c r="AF2" s="141"/>
    </row>
    <row r="3" spans="1:32" ht="15" customHeight="1" x14ac:dyDescent="0.25">
      <c r="A3" s="58" t="s">
        <v>272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149</v>
      </c>
      <c r="Y3" s="105" t="s">
        <v>231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10.41 Norwood Payneham St Peters, South Australia,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29238</v>
      </c>
      <c r="W4" s="108">
        <v>29699</v>
      </c>
      <c r="X4" s="108">
        <v>30155</v>
      </c>
      <c r="Y4" s="108">
        <v>31211</v>
      </c>
      <c r="Z4" s="108">
        <v>34503</v>
      </c>
      <c r="AB4" s="109" t="str">
        <f>TEXT(Z4,"###,###")</f>
        <v>34,503</v>
      </c>
      <c r="AD4" s="110">
        <f>Z4/Y4-1</f>
        <v>0.10547563359072121</v>
      </c>
      <c r="AF4" s="110">
        <f>Z4/V4-1</f>
        <v>0.18007387646213835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14469</v>
      </c>
      <c r="W5" s="108">
        <v>14564</v>
      </c>
      <c r="X5" s="108">
        <v>14903</v>
      </c>
      <c r="Y5" s="108">
        <v>15308</v>
      </c>
      <c r="Z5" s="108">
        <v>16645</v>
      </c>
      <c r="AB5" s="109" t="str">
        <f>TEXT(Z5,"###,###")</f>
        <v>16,645</v>
      </c>
      <c r="AD5" s="110">
        <f t="shared" ref="AD5:AD9" si="0">Z5/Y5-1</f>
        <v>8.7339952965769463E-2</v>
      </c>
      <c r="AF5" s="110">
        <f t="shared" ref="AF5:AF9" si="1">Z5/V5-1</f>
        <v>0.15039049001313143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14763</v>
      </c>
      <c r="W6" s="108">
        <v>15130</v>
      </c>
      <c r="X6" s="108">
        <v>15250</v>
      </c>
      <c r="Y6" s="108">
        <v>15889</v>
      </c>
      <c r="Z6" s="108">
        <v>17844</v>
      </c>
      <c r="AB6" s="109" t="str">
        <f>TEXT(Z6,"###,###")</f>
        <v>17,844</v>
      </c>
      <c r="AD6" s="110">
        <f t="shared" si="0"/>
        <v>0.12304109761470206</v>
      </c>
      <c r="AF6" s="110">
        <f t="shared" si="1"/>
        <v>0.20869741922373497</v>
      </c>
    </row>
    <row r="7" spans="1:32" ht="16.5" customHeight="1" thickBot="1" x14ac:dyDescent="0.3">
      <c r="A7" s="61" t="str">
        <f>"QUICK STATS for "&amp;Z2&amp;" *"</f>
        <v>QUICK STATS for 2021-22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20438</v>
      </c>
      <c r="W7" s="108">
        <v>20699</v>
      </c>
      <c r="X7" s="108">
        <v>21116</v>
      </c>
      <c r="Y7" s="108">
        <v>21171</v>
      </c>
      <c r="Z7" s="108">
        <v>22003</v>
      </c>
      <c r="AB7" s="109" t="str">
        <f>TEXT(Z7,"###,###")</f>
        <v>22,003</v>
      </c>
      <c r="AD7" s="110">
        <f t="shared" si="0"/>
        <v>3.9299041141183766E-2</v>
      </c>
      <c r="AF7" s="110">
        <f t="shared" si="1"/>
        <v>7.6573050200606785E-2</v>
      </c>
    </row>
    <row r="8" spans="1:32" ht="17.25" customHeight="1" x14ac:dyDescent="0.25">
      <c r="A8" s="62" t="s">
        <v>12</v>
      </c>
      <c r="B8" s="63"/>
      <c r="C8" s="29"/>
      <c r="D8" s="64" t="str">
        <f>AB4</f>
        <v>34,503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22,003</v>
      </c>
      <c r="P8" s="65"/>
      <c r="S8" s="107" t="s">
        <v>83</v>
      </c>
      <c r="T8" s="108"/>
      <c r="U8" s="108"/>
      <c r="V8" s="108">
        <v>43821</v>
      </c>
      <c r="W8" s="108">
        <v>45864.47</v>
      </c>
      <c r="X8" s="108">
        <v>45073.26</v>
      </c>
      <c r="Y8" s="108">
        <v>46846</v>
      </c>
      <c r="Z8" s="108">
        <v>47010.86</v>
      </c>
      <c r="AB8" s="109" t="str">
        <f>TEXT(Z8,"$###,###")</f>
        <v>$47,011</v>
      </c>
      <c r="AD8" s="110">
        <f t="shared" si="0"/>
        <v>3.5191905392135681E-3</v>
      </c>
      <c r="AF8" s="110">
        <f t="shared" si="1"/>
        <v>7.2792953150315975E-2</v>
      </c>
    </row>
    <row r="9" spans="1:32" x14ac:dyDescent="0.25">
      <c r="A9" s="30" t="s">
        <v>14</v>
      </c>
      <c r="B9" s="69"/>
      <c r="C9" s="70"/>
      <c r="D9" s="71">
        <f>AD104</f>
        <v>74.790597919021536</v>
      </c>
      <c r="E9" s="72" t="s">
        <v>84</v>
      </c>
      <c r="F9" s="24"/>
      <c r="G9" s="73" t="s">
        <v>81</v>
      </c>
      <c r="H9" s="70"/>
      <c r="I9" s="69"/>
      <c r="J9" s="70"/>
      <c r="K9" s="69"/>
      <c r="L9" s="69"/>
      <c r="M9" s="74"/>
      <c r="N9" s="70"/>
      <c r="O9" s="71">
        <f>AD127</f>
        <v>49.675044312139256</v>
      </c>
      <c r="P9" s="72" t="s">
        <v>84</v>
      </c>
      <c r="S9" s="107" t="s">
        <v>7</v>
      </c>
      <c r="T9" s="108"/>
      <c r="U9" s="108"/>
      <c r="V9" s="108">
        <v>1382555355</v>
      </c>
      <c r="W9" s="108">
        <v>1444513233</v>
      </c>
      <c r="X9" s="108">
        <v>1491443061</v>
      </c>
      <c r="Y9" s="108">
        <v>1597379660</v>
      </c>
      <c r="Z9" s="108">
        <v>1710086627</v>
      </c>
      <c r="AB9" s="109" t="str">
        <f>TEXT(Z9/1000000,"$#,###.0")&amp;" mil"</f>
        <v>$1,710.1 mil</v>
      </c>
      <c r="AD9" s="110">
        <f t="shared" si="0"/>
        <v>7.055740712261227E-2</v>
      </c>
      <c r="AF9" s="110">
        <f t="shared" si="1"/>
        <v>0.23690282693961295</v>
      </c>
    </row>
    <row r="10" spans="1:32" x14ac:dyDescent="0.25">
      <c r="A10" s="30" t="s">
        <v>17</v>
      </c>
      <c r="B10" s="69"/>
      <c r="C10" s="70"/>
      <c r="D10" s="71">
        <f>AD105</f>
        <v>18.795467060835289</v>
      </c>
      <c r="E10" s="72" t="s">
        <v>84</v>
      </c>
      <c r="F10" s="24"/>
      <c r="G10" s="73" t="s">
        <v>82</v>
      </c>
      <c r="H10" s="70"/>
      <c r="I10" s="69"/>
      <c r="J10" s="70"/>
      <c r="K10" s="69"/>
      <c r="L10" s="69"/>
      <c r="M10" s="74"/>
      <c r="N10" s="70"/>
      <c r="O10" s="71">
        <f>AD128</f>
        <v>50.274962505112939</v>
      </c>
      <c r="P10" s="72" t="s">
        <v>84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85</v>
      </c>
      <c r="H11" s="77"/>
      <c r="I11" s="78"/>
      <c r="J11" s="78"/>
      <c r="K11" s="78"/>
      <c r="L11" s="78"/>
      <c r="M11" s="69"/>
      <c r="N11" s="70"/>
      <c r="O11" s="71">
        <f>T130</f>
        <v>82.375130664000366</v>
      </c>
      <c r="P11" s="72" t="s">
        <v>84</v>
      </c>
      <c r="S11" s="107" t="s">
        <v>29</v>
      </c>
      <c r="T11" s="112"/>
      <c r="U11" s="112"/>
      <c r="V11" s="112">
        <v>25778</v>
      </c>
      <c r="W11" s="112">
        <v>26151</v>
      </c>
      <c r="X11" s="112">
        <v>26458</v>
      </c>
      <c r="Y11" s="112">
        <v>27448</v>
      </c>
      <c r="Z11" s="112">
        <v>30622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7.6671362995955104</v>
      </c>
      <c r="P12" s="72" t="s">
        <v>84</v>
      </c>
      <c r="S12" s="107" t="s">
        <v>30</v>
      </c>
      <c r="T12" s="112"/>
      <c r="U12" s="112"/>
      <c r="V12" s="112">
        <v>3462</v>
      </c>
      <c r="W12" s="112">
        <v>3543</v>
      </c>
      <c r="X12" s="112">
        <v>3701</v>
      </c>
      <c r="Y12" s="112">
        <v>3763</v>
      </c>
      <c r="Z12" s="112">
        <v>3875</v>
      </c>
    </row>
    <row r="13" spans="1:32" ht="15" customHeight="1" x14ac:dyDescent="0.25">
      <c r="A13" s="30" t="s">
        <v>19</v>
      </c>
      <c r="B13" s="70"/>
      <c r="C13" s="70"/>
      <c r="D13" s="71">
        <f>AD108</f>
        <v>14.55815436338869</v>
      </c>
      <c r="E13" s="72" t="s">
        <v>84</v>
      </c>
      <c r="F13" s="24"/>
      <c r="G13" s="142" t="s">
        <v>265</v>
      </c>
      <c r="H13" s="143"/>
      <c r="I13" s="143"/>
      <c r="J13" s="143"/>
      <c r="K13" s="143"/>
      <c r="L13" s="143"/>
      <c r="M13" s="79"/>
      <c r="N13" s="70"/>
      <c r="O13" s="71">
        <f>T132</f>
        <v>9.9440985320183604</v>
      </c>
      <c r="P13" s="72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14.566849259484682</v>
      </c>
      <c r="E14" s="72" t="s">
        <v>84</v>
      </c>
      <c r="F14" s="24"/>
      <c r="G14" s="76" t="s">
        <v>94</v>
      </c>
      <c r="H14" s="69"/>
      <c r="I14" s="69"/>
      <c r="J14" s="69"/>
      <c r="K14" s="75"/>
      <c r="L14" s="70"/>
      <c r="M14" s="69"/>
      <c r="N14" s="70"/>
      <c r="O14" s="75" t="str">
        <f>AB118</f>
        <v>41.4</v>
      </c>
      <c r="P14" s="72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21.624206590731241</v>
      </c>
      <c r="E15" s="72" t="s">
        <v>84</v>
      </c>
      <c r="F15" s="24"/>
      <c r="G15" s="33" t="s">
        <v>259</v>
      </c>
      <c r="H15" s="70"/>
      <c r="I15" s="70"/>
      <c r="J15" s="70"/>
      <c r="K15" s="80"/>
      <c r="L15" s="70"/>
      <c r="M15" s="70"/>
      <c r="N15" s="70"/>
      <c r="O15" s="71">
        <f>AB38</f>
        <v>21.746046173423014</v>
      </c>
      <c r="P15" s="72" t="s">
        <v>84</v>
      </c>
      <c r="S15" s="115" t="s">
        <v>60</v>
      </c>
      <c r="T15" s="115"/>
      <c r="U15" s="116"/>
      <c r="V15" s="116">
        <v>233</v>
      </c>
      <c r="W15" s="116">
        <v>243</v>
      </c>
      <c r="X15" s="116">
        <v>232</v>
      </c>
      <c r="Y15" s="112">
        <v>238</v>
      </c>
      <c r="Z15" s="112">
        <v>225</v>
      </c>
      <c r="AB15" s="117">
        <f t="shared" ref="AB15:AB34" si="2">IF(Z15="np",0,Z15/$Z$34)</f>
        <v>6.5213610805170711E-3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42.854244558444194</v>
      </c>
      <c r="E16" s="83" t="s">
        <v>84</v>
      </c>
      <c r="F16" s="24"/>
      <c r="G16" s="84" t="s">
        <v>260</v>
      </c>
      <c r="H16" s="35"/>
      <c r="I16" s="35"/>
      <c r="J16" s="35"/>
      <c r="K16" s="36"/>
      <c r="L16" s="35"/>
      <c r="M16" s="35"/>
      <c r="N16" s="35"/>
      <c r="O16" s="82">
        <f>AB37</f>
        <v>78.253953826576989</v>
      </c>
      <c r="P16" s="37" t="s">
        <v>84</v>
      </c>
      <c r="S16" s="115" t="s">
        <v>61</v>
      </c>
      <c r="T16" s="115"/>
      <c r="U16" s="116"/>
      <c r="V16" s="116">
        <v>218</v>
      </c>
      <c r="W16" s="116">
        <v>211</v>
      </c>
      <c r="X16" s="116">
        <v>239</v>
      </c>
      <c r="Y16" s="112">
        <v>220</v>
      </c>
      <c r="Z16" s="112">
        <v>252</v>
      </c>
      <c r="AB16" s="117">
        <f t="shared" si="2"/>
        <v>7.3039244101791197E-3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1174</v>
      </c>
      <c r="W17" s="116">
        <v>1193</v>
      </c>
      <c r="X17" s="116">
        <v>1148</v>
      </c>
      <c r="Y17" s="112">
        <v>1261</v>
      </c>
      <c r="Z17" s="112">
        <v>1406</v>
      </c>
      <c r="AB17" s="117">
        <f t="shared" si="2"/>
        <v>4.0751260796475564E-2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268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63</v>
      </c>
      <c r="T18" s="115"/>
      <c r="U18" s="116"/>
      <c r="V18" s="116">
        <v>168</v>
      </c>
      <c r="W18" s="116">
        <v>171</v>
      </c>
      <c r="X18" s="116">
        <v>161</v>
      </c>
      <c r="Y18" s="112">
        <v>190</v>
      </c>
      <c r="Z18" s="112">
        <v>208</v>
      </c>
      <c r="AB18" s="117">
        <f t="shared" si="2"/>
        <v>6.0286360211002261E-3</v>
      </c>
    </row>
    <row r="19" spans="1:28" x14ac:dyDescent="0.25">
      <c r="A19" s="61" t="str">
        <f>$S$1&amp;" ("&amp;$V$2&amp;" to "&amp;$Z$2&amp;")"</f>
        <v>Norwood Payneham St Peters (2017-18 to 2021-22)</v>
      </c>
      <c r="B19" s="61"/>
      <c r="C19" s="61"/>
      <c r="D19" s="61"/>
      <c r="E19" s="61"/>
      <c r="F19" s="61"/>
      <c r="G19" s="61" t="str">
        <f>$S$1&amp;" ("&amp;$V$2&amp;" to "&amp;$Z$2&amp;")"</f>
        <v>Norwood Payneham St Peters (2017-18 to 2021-22)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64</v>
      </c>
      <c r="T19" s="115"/>
      <c r="U19" s="116"/>
      <c r="V19" s="116">
        <v>1268</v>
      </c>
      <c r="W19" s="116">
        <v>1263</v>
      </c>
      <c r="X19" s="116">
        <v>1310</v>
      </c>
      <c r="Y19" s="112">
        <v>1395</v>
      </c>
      <c r="Z19" s="112">
        <v>1462</v>
      </c>
      <c r="AB19" s="117">
        <f t="shared" si="2"/>
        <v>4.2374355109848702E-2</v>
      </c>
    </row>
    <row r="20" spans="1:28" x14ac:dyDescent="0.25">
      <c r="S20" s="115" t="s">
        <v>65</v>
      </c>
      <c r="T20" s="115"/>
      <c r="U20" s="116"/>
      <c r="V20" s="116">
        <v>843</v>
      </c>
      <c r="W20" s="116">
        <v>894</v>
      </c>
      <c r="X20" s="116">
        <v>896</v>
      </c>
      <c r="Y20" s="112">
        <v>914</v>
      </c>
      <c r="Z20" s="112">
        <v>985</v>
      </c>
      <c r="AB20" s="117">
        <f t="shared" si="2"/>
        <v>2.8549069619152514E-2</v>
      </c>
    </row>
    <row r="21" spans="1:28" x14ac:dyDescent="0.25">
      <c r="S21" s="115" t="s">
        <v>66</v>
      </c>
      <c r="T21" s="115"/>
      <c r="U21" s="116"/>
      <c r="V21" s="116">
        <v>2205</v>
      </c>
      <c r="W21" s="116">
        <v>2206</v>
      </c>
      <c r="X21" s="116">
        <v>2468</v>
      </c>
      <c r="Y21" s="112">
        <v>2474</v>
      </c>
      <c r="Z21" s="112">
        <v>2708</v>
      </c>
      <c r="AB21" s="117">
        <f t="shared" si="2"/>
        <v>7.8488203582401023E-2</v>
      </c>
    </row>
    <row r="22" spans="1:28" x14ac:dyDescent="0.25">
      <c r="S22" s="115" t="s">
        <v>67</v>
      </c>
      <c r="T22" s="115"/>
      <c r="U22" s="116"/>
      <c r="V22" s="116">
        <v>2306</v>
      </c>
      <c r="W22" s="116">
        <v>2452</v>
      </c>
      <c r="X22" s="116">
        <v>2467</v>
      </c>
      <c r="Y22" s="112">
        <v>2666</v>
      </c>
      <c r="Z22" s="112">
        <v>3048</v>
      </c>
      <c r="AB22" s="117">
        <f t="shared" si="2"/>
        <v>8.8342704770737926E-2</v>
      </c>
    </row>
    <row r="23" spans="1:28" x14ac:dyDescent="0.25">
      <c r="S23" s="115" t="s">
        <v>68</v>
      </c>
      <c r="T23" s="115"/>
      <c r="U23" s="116"/>
      <c r="V23" s="116">
        <v>610</v>
      </c>
      <c r="W23" s="116">
        <v>708</v>
      </c>
      <c r="X23" s="116">
        <v>782</v>
      </c>
      <c r="Y23" s="112">
        <v>798</v>
      </c>
      <c r="Z23" s="112">
        <v>960</v>
      </c>
      <c r="AB23" s="117">
        <f t="shared" si="2"/>
        <v>2.7824473943539506E-2</v>
      </c>
    </row>
    <row r="24" spans="1:28" x14ac:dyDescent="0.25">
      <c r="S24" s="115" t="s">
        <v>69</v>
      </c>
      <c r="T24" s="115"/>
      <c r="U24" s="116"/>
      <c r="V24" s="116">
        <v>578</v>
      </c>
      <c r="W24" s="116">
        <v>660</v>
      </c>
      <c r="X24" s="116">
        <v>606</v>
      </c>
      <c r="Y24" s="112">
        <v>513</v>
      </c>
      <c r="Z24" s="112">
        <v>601</v>
      </c>
      <c r="AB24" s="117">
        <f t="shared" si="2"/>
        <v>1.741928004173671E-2</v>
      </c>
    </row>
    <row r="25" spans="1:28" x14ac:dyDescent="0.25">
      <c r="S25" s="115" t="s">
        <v>70</v>
      </c>
      <c r="T25" s="115"/>
      <c r="U25" s="116"/>
      <c r="V25" s="116">
        <v>1040</v>
      </c>
      <c r="W25" s="116">
        <v>1023</v>
      </c>
      <c r="X25" s="116">
        <v>1083</v>
      </c>
      <c r="Y25" s="112">
        <v>1169</v>
      </c>
      <c r="Z25" s="112">
        <v>1303</v>
      </c>
      <c r="AB25" s="117">
        <f t="shared" si="2"/>
        <v>3.7765926612949974E-2</v>
      </c>
    </row>
    <row r="26" spans="1:28" x14ac:dyDescent="0.25">
      <c r="S26" s="115" t="s">
        <v>71</v>
      </c>
      <c r="T26" s="115"/>
      <c r="U26" s="116"/>
      <c r="V26" s="116">
        <v>561</v>
      </c>
      <c r="W26" s="116">
        <v>598</v>
      </c>
      <c r="X26" s="116">
        <v>600</v>
      </c>
      <c r="Y26" s="112">
        <v>601</v>
      </c>
      <c r="Z26" s="112">
        <v>647</v>
      </c>
      <c r="AB26" s="117">
        <f t="shared" si="2"/>
        <v>1.8752536084864647E-2</v>
      </c>
    </row>
    <row r="27" spans="1:28" x14ac:dyDescent="0.25">
      <c r="S27" s="115" t="s">
        <v>72</v>
      </c>
      <c r="T27" s="115"/>
      <c r="U27" s="116"/>
      <c r="V27" s="116">
        <v>2940</v>
      </c>
      <c r="W27" s="116">
        <v>3026</v>
      </c>
      <c r="X27" s="116">
        <v>3210</v>
      </c>
      <c r="Y27" s="112">
        <v>3397</v>
      </c>
      <c r="Z27" s="112">
        <v>3800</v>
      </c>
      <c r="AB27" s="117">
        <f t="shared" si="2"/>
        <v>0.1101385426931772</v>
      </c>
    </row>
    <row r="28" spans="1:28" x14ac:dyDescent="0.25">
      <c r="S28" s="115" t="s">
        <v>73</v>
      </c>
      <c r="T28" s="115"/>
      <c r="U28" s="116"/>
      <c r="V28" s="116">
        <v>2337</v>
      </c>
      <c r="W28" s="116">
        <v>2348</v>
      </c>
      <c r="X28" s="116">
        <v>2637</v>
      </c>
      <c r="Y28" s="112">
        <v>2787</v>
      </c>
      <c r="Z28" s="112">
        <v>3004</v>
      </c>
      <c r="AB28" s="117">
        <f t="shared" si="2"/>
        <v>8.7067416381659032E-2</v>
      </c>
    </row>
    <row r="29" spans="1:28" x14ac:dyDescent="0.25">
      <c r="S29" s="115" t="s">
        <v>74</v>
      </c>
      <c r="T29" s="115"/>
      <c r="U29" s="116"/>
      <c r="V29" s="116">
        <v>1894</v>
      </c>
      <c r="W29" s="116">
        <v>2050</v>
      </c>
      <c r="X29" s="116">
        <v>1823</v>
      </c>
      <c r="Y29" s="112">
        <v>1673</v>
      </c>
      <c r="Z29" s="112">
        <v>2116</v>
      </c>
      <c r="AB29" s="117">
        <f t="shared" si="2"/>
        <v>6.1329777983884989E-2</v>
      </c>
    </row>
    <row r="30" spans="1:28" x14ac:dyDescent="0.25">
      <c r="S30" s="115" t="s">
        <v>75</v>
      </c>
      <c r="T30" s="115"/>
      <c r="U30" s="116"/>
      <c r="V30" s="116">
        <v>3385</v>
      </c>
      <c r="W30" s="116">
        <v>3219</v>
      </c>
      <c r="X30" s="116">
        <v>3319</v>
      </c>
      <c r="Y30" s="112">
        <v>3212</v>
      </c>
      <c r="Z30" s="112">
        <v>3371</v>
      </c>
      <c r="AB30" s="117">
        <f t="shared" si="2"/>
        <v>9.7704480899657997E-2</v>
      </c>
    </row>
    <row r="31" spans="1:28" x14ac:dyDescent="0.25">
      <c r="S31" s="115" t="s">
        <v>76</v>
      </c>
      <c r="T31" s="115"/>
      <c r="U31" s="116"/>
      <c r="V31" s="116">
        <v>4360</v>
      </c>
      <c r="W31" s="116">
        <v>4420</v>
      </c>
      <c r="X31" s="116">
        <v>4536</v>
      </c>
      <c r="Y31" s="112">
        <v>5163</v>
      </c>
      <c r="Z31" s="112">
        <v>5642</v>
      </c>
      <c r="AB31" s="117">
        <f t="shared" si="2"/>
        <v>0.16352675207234363</v>
      </c>
    </row>
    <row r="32" spans="1:28" ht="15.75" customHeight="1" x14ac:dyDescent="0.25">
      <c r="A32" s="61" t="str">
        <f>"Distribution of jobs per industry "&amp;"("&amp;Z2&amp;") *"</f>
        <v>Distribution of jobs per industry (2021-22)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77</v>
      </c>
      <c r="T32" s="115"/>
      <c r="U32" s="116"/>
      <c r="V32" s="116">
        <v>802</v>
      </c>
      <c r="W32" s="116">
        <v>820</v>
      </c>
      <c r="X32" s="116">
        <v>754</v>
      </c>
      <c r="Y32" s="112">
        <v>764</v>
      </c>
      <c r="Z32" s="112">
        <v>889</v>
      </c>
      <c r="AB32" s="117">
        <f t="shared" si="2"/>
        <v>2.5766622224798561E-2</v>
      </c>
    </row>
    <row r="33" spans="19:32" x14ac:dyDescent="0.25">
      <c r="S33" s="115" t="s">
        <v>78</v>
      </c>
      <c r="T33" s="115"/>
      <c r="U33" s="116"/>
      <c r="V33" s="116">
        <v>858</v>
      </c>
      <c r="W33" s="116">
        <v>962</v>
      </c>
      <c r="X33" s="116">
        <v>955</v>
      </c>
      <c r="Y33" s="112">
        <v>1032</v>
      </c>
      <c r="Z33" s="112">
        <v>1129</v>
      </c>
      <c r="AB33" s="117">
        <f t="shared" si="2"/>
        <v>3.2722740710683436E-2</v>
      </c>
    </row>
    <row r="34" spans="19:32" x14ac:dyDescent="0.25">
      <c r="S34" s="118" t="s">
        <v>53</v>
      </c>
      <c r="T34" s="118"/>
      <c r="U34" s="119"/>
      <c r="V34" s="119">
        <v>29239</v>
      </c>
      <c r="W34" s="119">
        <v>29695</v>
      </c>
      <c r="X34" s="119">
        <v>30159</v>
      </c>
      <c r="Y34" s="120">
        <v>31211</v>
      </c>
      <c r="Z34" s="120">
        <v>34502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16996</v>
      </c>
      <c r="W37" s="112">
        <v>17136</v>
      </c>
      <c r="X37" s="112">
        <v>17332</v>
      </c>
      <c r="Y37" s="112">
        <v>17225</v>
      </c>
      <c r="Z37" s="112">
        <v>17219</v>
      </c>
      <c r="AB37" s="132">
        <f>Z37/Z40*100</f>
        <v>78.253953826576989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3441</v>
      </c>
      <c r="W38" s="112">
        <v>3563</v>
      </c>
      <c r="X38" s="112">
        <v>3777</v>
      </c>
      <c r="Y38" s="112">
        <v>3947</v>
      </c>
      <c r="Z38" s="112">
        <v>4785</v>
      </c>
      <c r="AB38" s="132">
        <f>Z38/Z40*100</f>
        <v>21.746046173423014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20437</v>
      </c>
      <c r="W40" s="112">
        <v>20699</v>
      </c>
      <c r="X40" s="112">
        <v>21109</v>
      </c>
      <c r="Y40" s="112">
        <v>21172</v>
      </c>
      <c r="Z40" s="112">
        <v>22004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10</v>
      </c>
      <c r="W44" s="112">
        <v>10</v>
      </c>
      <c r="X44" s="112">
        <v>12</v>
      </c>
      <c r="Y44" s="112">
        <v>9</v>
      </c>
      <c r="Z44" s="112">
        <v>15</v>
      </c>
    </row>
    <row r="45" spans="19:32" x14ac:dyDescent="0.25">
      <c r="S45" s="115" t="s">
        <v>37</v>
      </c>
      <c r="T45" s="115"/>
      <c r="U45" s="112"/>
      <c r="V45" s="112">
        <v>136</v>
      </c>
      <c r="W45" s="112">
        <v>182</v>
      </c>
      <c r="X45" s="112">
        <v>194</v>
      </c>
      <c r="Y45" s="112">
        <v>214</v>
      </c>
      <c r="Z45" s="112">
        <v>265</v>
      </c>
    </row>
    <row r="46" spans="19:32" x14ac:dyDescent="0.25">
      <c r="S46" s="115" t="s">
        <v>38</v>
      </c>
      <c r="T46" s="115"/>
      <c r="U46" s="112"/>
      <c r="V46" s="112">
        <v>681</v>
      </c>
      <c r="W46" s="112">
        <v>656</v>
      </c>
      <c r="X46" s="112">
        <v>564</v>
      </c>
      <c r="Y46" s="112">
        <v>646</v>
      </c>
      <c r="Z46" s="112">
        <v>789</v>
      </c>
    </row>
    <row r="47" spans="19:32" x14ac:dyDescent="0.25">
      <c r="S47" s="115" t="s">
        <v>39</v>
      </c>
      <c r="T47" s="115"/>
      <c r="U47" s="112"/>
      <c r="V47" s="112">
        <v>1403</v>
      </c>
      <c r="W47" s="112">
        <v>1426</v>
      </c>
      <c r="X47" s="112">
        <v>1431</v>
      </c>
      <c r="Y47" s="112">
        <v>1421</v>
      </c>
      <c r="Z47" s="112">
        <v>1581</v>
      </c>
    </row>
    <row r="48" spans="19:32" x14ac:dyDescent="0.25">
      <c r="S48" s="115" t="s">
        <v>40</v>
      </c>
      <c r="T48" s="115"/>
      <c r="U48" s="112"/>
      <c r="V48" s="112">
        <v>2084</v>
      </c>
      <c r="W48" s="112">
        <v>2106</v>
      </c>
      <c r="X48" s="112">
        <v>2243</v>
      </c>
      <c r="Y48" s="112">
        <v>2255</v>
      </c>
      <c r="Z48" s="112">
        <v>2552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1839</v>
      </c>
      <c r="W49" s="112">
        <v>1887</v>
      </c>
      <c r="X49" s="112">
        <v>1964</v>
      </c>
      <c r="Y49" s="112">
        <v>2147</v>
      </c>
      <c r="Z49" s="112">
        <v>2323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Norwood Payneham St Peters (2021-22)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1601</v>
      </c>
      <c r="W50" s="112">
        <v>1582</v>
      </c>
      <c r="X50" s="112">
        <v>1642</v>
      </c>
      <c r="Y50" s="112">
        <v>1824</v>
      </c>
      <c r="Z50" s="112">
        <v>1979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1282</v>
      </c>
      <c r="W51" s="112">
        <v>1320</v>
      </c>
      <c r="X51" s="112">
        <v>1400</v>
      </c>
      <c r="Y51" s="112">
        <v>1353</v>
      </c>
      <c r="Z51" s="112">
        <v>1491</v>
      </c>
    </row>
    <row r="52" spans="1:26" ht="15" customHeight="1" x14ac:dyDescent="0.25">
      <c r="S52" s="115" t="s">
        <v>44</v>
      </c>
      <c r="T52" s="115"/>
      <c r="U52" s="112"/>
      <c r="V52" s="112">
        <v>1332</v>
      </c>
      <c r="W52" s="112">
        <v>1293</v>
      </c>
      <c r="X52" s="112">
        <v>1328</v>
      </c>
      <c r="Y52" s="112">
        <v>1273</v>
      </c>
      <c r="Z52" s="112">
        <v>1284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1121</v>
      </c>
      <c r="W53" s="112">
        <v>1144</v>
      </c>
      <c r="X53" s="112">
        <v>1128</v>
      </c>
      <c r="Y53" s="112">
        <v>1168</v>
      </c>
      <c r="Z53" s="112">
        <v>1220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1151</v>
      </c>
      <c r="W54" s="112">
        <v>1099</v>
      </c>
      <c r="X54" s="112">
        <v>1108</v>
      </c>
      <c r="Y54" s="112">
        <v>1074</v>
      </c>
      <c r="Z54" s="112">
        <v>1146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861</v>
      </c>
      <c r="W55" s="112">
        <v>893</v>
      </c>
      <c r="X55" s="112">
        <v>891</v>
      </c>
      <c r="Y55" s="112">
        <v>928</v>
      </c>
      <c r="Z55" s="112">
        <v>918</v>
      </c>
    </row>
    <row r="56" spans="1:26" ht="15" customHeight="1" x14ac:dyDescent="0.25">
      <c r="S56" s="115" t="s">
        <v>48</v>
      </c>
      <c r="T56" s="115"/>
      <c r="U56" s="112"/>
      <c r="V56" s="112">
        <v>501</v>
      </c>
      <c r="W56" s="112">
        <v>511</v>
      </c>
      <c r="X56" s="112">
        <v>526</v>
      </c>
      <c r="Y56" s="112">
        <v>510</v>
      </c>
      <c r="Z56" s="112">
        <v>547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289</v>
      </c>
      <c r="W57" s="112">
        <v>274</v>
      </c>
      <c r="X57" s="112">
        <v>282</v>
      </c>
      <c r="Y57" s="112">
        <v>294</v>
      </c>
      <c r="Z57" s="112">
        <v>311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99</v>
      </c>
      <c r="W58" s="112">
        <v>108</v>
      </c>
      <c r="X58" s="112">
        <v>117</v>
      </c>
      <c r="Y58" s="112">
        <v>125</v>
      </c>
      <c r="Z58" s="112">
        <v>142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48</v>
      </c>
      <c r="W59" s="112">
        <v>34</v>
      </c>
      <c r="X59" s="112">
        <v>46</v>
      </c>
      <c r="Y59" s="112">
        <v>39</v>
      </c>
      <c r="Z59" s="112">
        <v>38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30</v>
      </c>
      <c r="W60" s="112">
        <v>32</v>
      </c>
      <c r="X60" s="112">
        <v>25</v>
      </c>
      <c r="Y60" s="112">
        <v>28</v>
      </c>
      <c r="Z60" s="112">
        <v>38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14474</v>
      </c>
      <c r="W61" s="112">
        <v>14564</v>
      </c>
      <c r="X61" s="112">
        <v>14902</v>
      </c>
      <c r="Y61" s="112">
        <v>15308</v>
      </c>
      <c r="Z61" s="112">
        <v>16645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11</v>
      </c>
      <c r="W63" s="112">
        <v>13</v>
      </c>
      <c r="X63" s="112">
        <v>14</v>
      </c>
      <c r="Y63" s="112">
        <v>20</v>
      </c>
      <c r="Z63" s="112">
        <v>26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184</v>
      </c>
      <c r="W64" s="112">
        <v>221</v>
      </c>
      <c r="X64" s="112">
        <v>226</v>
      </c>
      <c r="Y64" s="112">
        <v>273</v>
      </c>
      <c r="Z64" s="112">
        <v>334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Norwood Payneham St Peters (2021-22)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661</v>
      </c>
      <c r="W65" s="112">
        <v>730</v>
      </c>
      <c r="X65" s="112">
        <v>732</v>
      </c>
      <c r="Y65" s="112">
        <v>790</v>
      </c>
      <c r="Z65" s="112">
        <v>909</v>
      </c>
    </row>
    <row r="66" spans="1:26" x14ac:dyDescent="0.25">
      <c r="S66" s="115" t="s">
        <v>39</v>
      </c>
      <c r="T66" s="115"/>
      <c r="U66" s="112"/>
      <c r="V66" s="112">
        <v>1506</v>
      </c>
      <c r="W66" s="112">
        <v>1583</v>
      </c>
      <c r="X66" s="112">
        <v>1505</v>
      </c>
      <c r="Y66" s="112">
        <v>1560</v>
      </c>
      <c r="Z66" s="112">
        <v>1836</v>
      </c>
    </row>
    <row r="67" spans="1:26" x14ac:dyDescent="0.25">
      <c r="S67" s="115" t="s">
        <v>40</v>
      </c>
      <c r="T67" s="115"/>
      <c r="U67" s="112"/>
      <c r="V67" s="112">
        <v>2123</v>
      </c>
      <c r="W67" s="112">
        <v>2099</v>
      </c>
      <c r="X67" s="112">
        <v>2219</v>
      </c>
      <c r="Y67" s="112">
        <v>2328</v>
      </c>
      <c r="Z67" s="112">
        <v>2705</v>
      </c>
    </row>
    <row r="68" spans="1:26" x14ac:dyDescent="0.25">
      <c r="S68" s="115" t="s">
        <v>41</v>
      </c>
      <c r="T68" s="115"/>
      <c r="U68" s="112"/>
      <c r="V68" s="112">
        <v>1737</v>
      </c>
      <c r="W68" s="112">
        <v>1761</v>
      </c>
      <c r="X68" s="112">
        <v>1882</v>
      </c>
      <c r="Y68" s="112">
        <v>2002</v>
      </c>
      <c r="Z68" s="112">
        <v>2444</v>
      </c>
    </row>
    <row r="69" spans="1:26" x14ac:dyDescent="0.25">
      <c r="S69" s="115" t="s">
        <v>42</v>
      </c>
      <c r="T69" s="115"/>
      <c r="U69" s="112"/>
      <c r="V69" s="112">
        <v>1457</v>
      </c>
      <c r="W69" s="112">
        <v>1559</v>
      </c>
      <c r="X69" s="112">
        <v>1587</v>
      </c>
      <c r="Y69" s="112">
        <v>1717</v>
      </c>
      <c r="Z69" s="112">
        <v>1865</v>
      </c>
    </row>
    <row r="70" spans="1:26" x14ac:dyDescent="0.25">
      <c r="S70" s="115" t="s">
        <v>43</v>
      </c>
      <c r="T70" s="115"/>
      <c r="U70" s="112"/>
      <c r="V70" s="112">
        <v>1340</v>
      </c>
      <c r="W70" s="112">
        <v>1299</v>
      </c>
      <c r="X70" s="112">
        <v>1345</v>
      </c>
      <c r="Y70" s="112">
        <v>1474</v>
      </c>
      <c r="Z70" s="112">
        <v>1555</v>
      </c>
    </row>
    <row r="71" spans="1:26" x14ac:dyDescent="0.25">
      <c r="S71" s="115" t="s">
        <v>44</v>
      </c>
      <c r="T71" s="115"/>
      <c r="U71" s="112"/>
      <c r="V71" s="112">
        <v>1467</v>
      </c>
      <c r="W71" s="112">
        <v>1455</v>
      </c>
      <c r="X71" s="112">
        <v>1337</v>
      </c>
      <c r="Y71" s="112">
        <v>1289</v>
      </c>
      <c r="Z71" s="112">
        <v>1395</v>
      </c>
    </row>
    <row r="72" spans="1:26" x14ac:dyDescent="0.25">
      <c r="S72" s="115" t="s">
        <v>45</v>
      </c>
      <c r="T72" s="115"/>
      <c r="U72" s="112"/>
      <c r="V72" s="112">
        <v>1270</v>
      </c>
      <c r="W72" s="112">
        <v>1338</v>
      </c>
      <c r="X72" s="112">
        <v>1335</v>
      </c>
      <c r="Y72" s="112">
        <v>1372</v>
      </c>
      <c r="Z72" s="112">
        <v>1433</v>
      </c>
    </row>
    <row r="73" spans="1:26" x14ac:dyDescent="0.25">
      <c r="S73" s="115" t="s">
        <v>46</v>
      </c>
      <c r="T73" s="115"/>
      <c r="U73" s="112"/>
      <c r="V73" s="112">
        <v>1209</v>
      </c>
      <c r="W73" s="112">
        <v>1282</v>
      </c>
      <c r="X73" s="112">
        <v>1250</v>
      </c>
      <c r="Y73" s="112">
        <v>1228</v>
      </c>
      <c r="Z73" s="112">
        <v>1300</v>
      </c>
    </row>
    <row r="74" spans="1:26" x14ac:dyDescent="0.25">
      <c r="S74" s="115" t="s">
        <v>47</v>
      </c>
      <c r="T74" s="115"/>
      <c r="U74" s="112"/>
      <c r="V74" s="112">
        <v>947</v>
      </c>
      <c r="W74" s="112">
        <v>878</v>
      </c>
      <c r="X74" s="112">
        <v>905</v>
      </c>
      <c r="Y74" s="112">
        <v>927</v>
      </c>
      <c r="Z74" s="112">
        <v>1006</v>
      </c>
    </row>
    <row r="75" spans="1:26" x14ac:dyDescent="0.25">
      <c r="S75" s="115" t="s">
        <v>48</v>
      </c>
      <c r="T75" s="115"/>
      <c r="U75" s="112"/>
      <c r="V75" s="112">
        <v>456</v>
      </c>
      <c r="W75" s="112">
        <v>509</v>
      </c>
      <c r="X75" s="112">
        <v>533</v>
      </c>
      <c r="Y75" s="112">
        <v>530</v>
      </c>
      <c r="Z75" s="112">
        <v>599</v>
      </c>
    </row>
    <row r="76" spans="1:26" x14ac:dyDescent="0.25">
      <c r="S76" s="115" t="s">
        <v>49</v>
      </c>
      <c r="T76" s="115"/>
      <c r="U76" s="112"/>
      <c r="V76" s="112">
        <v>221</v>
      </c>
      <c r="W76" s="112">
        <v>229</v>
      </c>
      <c r="X76" s="112">
        <v>214</v>
      </c>
      <c r="Y76" s="112">
        <v>208</v>
      </c>
      <c r="Z76" s="112">
        <v>240</v>
      </c>
    </row>
    <row r="77" spans="1:26" x14ac:dyDescent="0.25">
      <c r="S77" s="115" t="s">
        <v>50</v>
      </c>
      <c r="T77" s="115"/>
      <c r="U77" s="112"/>
      <c r="V77" s="112">
        <v>80</v>
      </c>
      <c r="W77" s="112">
        <v>77</v>
      </c>
      <c r="X77" s="112">
        <v>85</v>
      </c>
      <c r="Y77" s="112">
        <v>80</v>
      </c>
      <c r="Z77" s="112">
        <v>106</v>
      </c>
    </row>
    <row r="78" spans="1:26" x14ac:dyDescent="0.25">
      <c r="S78" s="115" t="s">
        <v>51</v>
      </c>
      <c r="T78" s="115"/>
      <c r="U78" s="112"/>
      <c r="V78" s="112">
        <v>46</v>
      </c>
      <c r="W78" s="112">
        <v>42</v>
      </c>
      <c r="X78" s="112">
        <v>43</v>
      </c>
      <c r="Y78" s="112">
        <v>48</v>
      </c>
      <c r="Z78" s="112">
        <v>50</v>
      </c>
    </row>
    <row r="79" spans="1:26" x14ac:dyDescent="0.25">
      <c r="S79" s="115" t="s">
        <v>52</v>
      </c>
      <c r="T79" s="115"/>
      <c r="U79" s="112"/>
      <c r="V79" s="112">
        <v>61</v>
      </c>
      <c r="W79" s="112">
        <v>47</v>
      </c>
      <c r="X79" s="112">
        <v>52</v>
      </c>
      <c r="Y79" s="112">
        <v>43</v>
      </c>
      <c r="Z79" s="112">
        <v>42</v>
      </c>
    </row>
    <row r="80" spans="1:26" x14ac:dyDescent="0.25">
      <c r="S80" s="118" t="s">
        <v>53</v>
      </c>
      <c r="T80" s="118"/>
      <c r="U80" s="112"/>
      <c r="V80" s="112">
        <v>14768</v>
      </c>
      <c r="W80" s="112">
        <v>15130</v>
      </c>
      <c r="X80" s="112">
        <v>15252</v>
      </c>
      <c r="Y80" s="112">
        <v>15889</v>
      </c>
      <c r="Z80" s="112">
        <v>17844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Norwood Payneham St Peters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1367</v>
      </c>
      <c r="W83" s="112">
        <v>1347</v>
      </c>
      <c r="X83" s="112">
        <v>1465</v>
      </c>
      <c r="Y83" s="112">
        <v>1489</v>
      </c>
      <c r="Z83" s="112">
        <v>1494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190</v>
      </c>
      <c r="G84" s="140"/>
      <c r="H84" s="48"/>
      <c r="I84" s="48"/>
      <c r="J84" s="48"/>
      <c r="K84" s="48"/>
      <c r="L84" s="140" t="s">
        <v>0</v>
      </c>
      <c r="M84" s="140"/>
      <c r="N84" s="140" t="s">
        <v>190</v>
      </c>
      <c r="O84" s="140"/>
      <c r="S84" s="115" t="s">
        <v>57</v>
      </c>
      <c r="T84" s="115"/>
      <c r="U84" s="112"/>
      <c r="V84" s="112">
        <v>2748</v>
      </c>
      <c r="W84" s="112">
        <v>2849</v>
      </c>
      <c r="X84" s="112">
        <v>2929</v>
      </c>
      <c r="Y84" s="112">
        <v>2859</v>
      </c>
      <c r="Z84" s="112">
        <v>3024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2017-18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2017-18</v>
      </c>
      <c r="O85" s="140"/>
      <c r="S85" s="115" t="s">
        <v>185</v>
      </c>
      <c r="T85" s="115"/>
      <c r="U85" s="112"/>
      <c r="V85" s="112">
        <v>1017</v>
      </c>
      <c r="W85" s="112">
        <v>1020</v>
      </c>
      <c r="X85" s="112">
        <v>1026</v>
      </c>
      <c r="Y85" s="112">
        <v>1026</v>
      </c>
      <c r="Z85" s="112">
        <v>1080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34,503</v>
      </c>
      <c r="D86" s="94">
        <f t="shared" ref="D86:D91" si="4">AD4</f>
        <v>0.10547563359072121</v>
      </c>
      <c r="E86" s="95">
        <f t="shared" ref="E86:E91" si="5">AD4</f>
        <v>0.10547563359072121</v>
      </c>
      <c r="F86" s="94">
        <f t="shared" ref="F86:F91" si="6">AF4</f>
        <v>0.18007387646213835</v>
      </c>
      <c r="G86" s="95">
        <f t="shared" ref="G86:G91" si="7">AF4</f>
        <v>0.18007387646213835</v>
      </c>
      <c r="H86" s="97"/>
      <c r="I86" s="97"/>
      <c r="J86" s="139" t="str">
        <f>'State data for spotlight'!J4</f>
        <v>1,514,413</v>
      </c>
      <c r="K86" s="139"/>
      <c r="L86" s="94">
        <f>'State data for spotlight'!L4</f>
        <v>9.9608707048718825E-2</v>
      </c>
      <c r="M86" s="95">
        <f>'State data for spotlight'!L4</f>
        <v>9.9608707048718825E-2</v>
      </c>
      <c r="N86" s="94">
        <f>'State data for spotlight'!N4</f>
        <v>0.18326365128713196</v>
      </c>
      <c r="O86" s="95">
        <f>'State data for spotlight'!N4</f>
        <v>0.18326365128713196</v>
      </c>
      <c r="S86" s="115" t="s">
        <v>186</v>
      </c>
      <c r="T86" s="115"/>
      <c r="U86" s="112"/>
      <c r="V86" s="112">
        <v>671</v>
      </c>
      <c r="W86" s="112">
        <v>674</v>
      </c>
      <c r="X86" s="112">
        <v>715</v>
      </c>
      <c r="Y86" s="112">
        <v>718</v>
      </c>
      <c r="Z86" s="112">
        <v>727</v>
      </c>
    </row>
    <row r="87" spans="1:30" ht="15" customHeight="1" x14ac:dyDescent="0.25">
      <c r="A87" s="96" t="s">
        <v>4</v>
      </c>
      <c r="B87" s="49"/>
      <c r="C87" s="97" t="str">
        <f t="shared" si="3"/>
        <v>16,645</v>
      </c>
      <c r="D87" s="94">
        <f t="shared" si="4"/>
        <v>8.7339952965769463E-2</v>
      </c>
      <c r="E87" s="95">
        <f t="shared" si="5"/>
        <v>8.7339952965769463E-2</v>
      </c>
      <c r="F87" s="94">
        <f t="shared" si="6"/>
        <v>0.15039049001313143</v>
      </c>
      <c r="G87" s="95">
        <f t="shared" si="7"/>
        <v>0.15039049001313143</v>
      </c>
      <c r="H87" s="97"/>
      <c r="I87" s="97"/>
      <c r="J87" s="139" t="str">
        <f>'State data for spotlight'!J5</f>
        <v>761,173</v>
      </c>
      <c r="K87" s="139"/>
      <c r="L87" s="94">
        <f>'State data for spotlight'!L5</f>
        <v>8.820771036521724E-2</v>
      </c>
      <c r="M87" s="95">
        <f>'State data for spotlight'!L5</f>
        <v>8.820771036521724E-2</v>
      </c>
      <c r="N87" s="94">
        <f>'State data for spotlight'!N5</f>
        <v>0.15461673464868042</v>
      </c>
      <c r="O87" s="95">
        <f>'State data for spotlight'!N5</f>
        <v>0.15461673464868042</v>
      </c>
      <c r="S87" s="115" t="s">
        <v>187</v>
      </c>
      <c r="T87" s="115"/>
      <c r="U87" s="112"/>
      <c r="V87" s="112">
        <v>643</v>
      </c>
      <c r="W87" s="112">
        <v>671</v>
      </c>
      <c r="X87" s="112">
        <v>668</v>
      </c>
      <c r="Y87" s="112">
        <v>686</v>
      </c>
      <c r="Z87" s="112">
        <v>715</v>
      </c>
    </row>
    <row r="88" spans="1:30" ht="15" customHeight="1" x14ac:dyDescent="0.25">
      <c r="A88" s="96" t="s">
        <v>5</v>
      </c>
      <c r="B88" s="49"/>
      <c r="C88" s="97" t="str">
        <f t="shared" si="3"/>
        <v>17,844</v>
      </c>
      <c r="D88" s="94">
        <f t="shared" si="4"/>
        <v>0.12304109761470206</v>
      </c>
      <c r="E88" s="95">
        <f t="shared" si="5"/>
        <v>0.12304109761470206</v>
      </c>
      <c r="F88" s="94">
        <f t="shared" si="6"/>
        <v>0.20869741922373497</v>
      </c>
      <c r="G88" s="95">
        <f t="shared" si="7"/>
        <v>0.20869741922373497</v>
      </c>
      <c r="H88" s="97"/>
      <c r="I88" s="97"/>
      <c r="J88" s="139" t="str">
        <f>'State data for spotlight'!J6</f>
        <v>752,279</v>
      </c>
      <c r="K88" s="139"/>
      <c r="L88" s="94">
        <f>'State data for spotlight'!L6</f>
        <v>0.11150035312508311</v>
      </c>
      <c r="M88" s="95">
        <f>'State data for spotlight'!L6</f>
        <v>0.11150035312508311</v>
      </c>
      <c r="N88" s="94">
        <f>'State data for spotlight'!N6</f>
        <v>0.212174288554841</v>
      </c>
      <c r="O88" s="95">
        <f>'State data for spotlight'!N6</f>
        <v>0.212174288554841</v>
      </c>
      <c r="S88" s="115" t="s">
        <v>188</v>
      </c>
      <c r="T88" s="115"/>
      <c r="U88" s="112"/>
      <c r="V88" s="112">
        <v>630</v>
      </c>
      <c r="W88" s="112">
        <v>616</v>
      </c>
      <c r="X88" s="112">
        <v>640</v>
      </c>
      <c r="Y88" s="112">
        <v>669</v>
      </c>
      <c r="Z88" s="112">
        <v>646</v>
      </c>
    </row>
    <row r="89" spans="1:30" ht="15" customHeight="1" x14ac:dyDescent="0.25">
      <c r="A89" s="49" t="s">
        <v>6</v>
      </c>
      <c r="B89" s="49"/>
      <c r="C89" s="97" t="str">
        <f t="shared" si="3"/>
        <v>22,003</v>
      </c>
      <c r="D89" s="94">
        <f t="shared" si="4"/>
        <v>3.9299041141183766E-2</v>
      </c>
      <c r="E89" s="95">
        <f t="shared" si="5"/>
        <v>3.9299041141183766E-2</v>
      </c>
      <c r="F89" s="94">
        <f t="shared" si="6"/>
        <v>7.6573050200606785E-2</v>
      </c>
      <c r="G89" s="95">
        <f t="shared" si="7"/>
        <v>7.6573050200606785E-2</v>
      </c>
      <c r="H89" s="97"/>
      <c r="I89" s="97"/>
      <c r="J89" s="139" t="str">
        <f>'State data for spotlight'!J7</f>
        <v>1,001,542</v>
      </c>
      <c r="K89" s="139"/>
      <c r="L89" s="94">
        <f>'State data for spotlight'!L7</f>
        <v>4.4621130813623067E-2</v>
      </c>
      <c r="M89" s="95">
        <f>'State data for spotlight'!L7</f>
        <v>4.4621130813623067E-2</v>
      </c>
      <c r="N89" s="94">
        <f>'State data for spotlight'!N7</f>
        <v>9.6689701842120446E-2</v>
      </c>
      <c r="O89" s="95">
        <f>'State data for spotlight'!N7</f>
        <v>9.6689701842120446E-2</v>
      </c>
      <c r="S89" s="115" t="s">
        <v>189</v>
      </c>
      <c r="T89" s="115"/>
      <c r="U89" s="112"/>
      <c r="V89" s="112">
        <v>360</v>
      </c>
      <c r="W89" s="112">
        <v>376</v>
      </c>
      <c r="X89" s="112">
        <v>363</v>
      </c>
      <c r="Y89" s="112">
        <v>353</v>
      </c>
      <c r="Z89" s="112">
        <v>363</v>
      </c>
    </row>
    <row r="90" spans="1:30" ht="15" customHeight="1" x14ac:dyDescent="0.25">
      <c r="A90" s="49" t="s">
        <v>96</v>
      </c>
      <c r="B90" s="49"/>
      <c r="C90" s="97" t="str">
        <f t="shared" si="3"/>
        <v>$47,011</v>
      </c>
      <c r="D90" s="94">
        <f t="shared" si="4"/>
        <v>3.5191905392135681E-3</v>
      </c>
      <c r="E90" s="95">
        <f t="shared" si="5"/>
        <v>3.5191905392135681E-3</v>
      </c>
      <c r="F90" s="94">
        <f t="shared" si="6"/>
        <v>7.2792953150315975E-2</v>
      </c>
      <c r="G90" s="95">
        <f t="shared" si="7"/>
        <v>7.2792953150315975E-2</v>
      </c>
      <c r="H90" s="97"/>
      <c r="I90" s="97"/>
      <c r="J90" s="97"/>
      <c r="K90" s="97" t="str">
        <f>'State data for spotlight'!J8</f>
        <v>$45,481</v>
      </c>
      <c r="L90" s="94">
        <f>'State data for spotlight'!L8</f>
        <v>-7.6896036558571357E-4</v>
      </c>
      <c r="M90" s="95">
        <f>'State data for spotlight'!L8</f>
        <v>-7.6896036558571357E-4</v>
      </c>
      <c r="N90" s="94">
        <f>'State data for spotlight'!N8</f>
        <v>6.4433558502420718E-2</v>
      </c>
      <c r="O90" s="95">
        <f>'State data for spotlight'!N8</f>
        <v>6.4433558502420718E-2</v>
      </c>
      <c r="S90" s="115" t="s">
        <v>58</v>
      </c>
      <c r="T90" s="115"/>
      <c r="U90" s="112"/>
      <c r="V90" s="112">
        <v>706</v>
      </c>
      <c r="W90" s="112">
        <v>734</v>
      </c>
      <c r="X90" s="112">
        <v>735</v>
      </c>
      <c r="Y90" s="112">
        <v>757</v>
      </c>
      <c r="Z90" s="112">
        <v>778</v>
      </c>
    </row>
    <row r="91" spans="1:30" ht="15" customHeight="1" x14ac:dyDescent="0.25">
      <c r="A91" s="49" t="s">
        <v>7</v>
      </c>
      <c r="B91" s="49"/>
      <c r="C91" s="97" t="str">
        <f t="shared" si="3"/>
        <v>$1,710.1 mil</v>
      </c>
      <c r="D91" s="94">
        <f t="shared" si="4"/>
        <v>7.055740712261227E-2</v>
      </c>
      <c r="E91" s="95">
        <f t="shared" si="5"/>
        <v>7.055740712261227E-2</v>
      </c>
      <c r="F91" s="94">
        <f t="shared" si="6"/>
        <v>0.23690282693961295</v>
      </c>
      <c r="G91" s="95">
        <f t="shared" si="7"/>
        <v>0.23690282693961295</v>
      </c>
      <c r="H91" s="97"/>
      <c r="I91" s="97"/>
      <c r="J91" s="97"/>
      <c r="K91" s="97" t="str">
        <f>'State data for spotlight'!J9</f>
        <v>$63.1 bil</v>
      </c>
      <c r="L91" s="94">
        <f>'State data for spotlight'!L9</f>
        <v>8.5795971195826271E-2</v>
      </c>
      <c r="M91" s="95">
        <f>'State data for spotlight'!L9</f>
        <v>8.5795971195826271E-2</v>
      </c>
      <c r="N91" s="94">
        <f>'State data for spotlight'!N9</f>
        <v>0.25141602644572436</v>
      </c>
      <c r="O91" s="95">
        <f>'State data for spotlight'!N9</f>
        <v>0.25141602644572436</v>
      </c>
      <c r="S91" s="118" t="s">
        <v>53</v>
      </c>
      <c r="T91" s="118"/>
      <c r="U91" s="112"/>
      <c r="V91" s="112">
        <v>10212</v>
      </c>
      <c r="W91" s="112">
        <v>10324</v>
      </c>
      <c r="X91" s="112">
        <v>10612</v>
      </c>
      <c r="Y91" s="112">
        <v>10551</v>
      </c>
      <c r="Z91" s="112">
        <v>10930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191</v>
      </c>
      <c r="S93" s="115" t="s">
        <v>56</v>
      </c>
      <c r="T93" s="115"/>
      <c r="U93" s="112"/>
      <c r="V93" s="112">
        <v>982</v>
      </c>
      <c r="W93" s="112">
        <v>1014</v>
      </c>
      <c r="X93" s="112">
        <v>1010</v>
      </c>
      <c r="Y93" s="112">
        <v>1051</v>
      </c>
      <c r="Z93" s="112">
        <v>1061</v>
      </c>
    </row>
    <row r="94" spans="1:30" ht="15" customHeight="1" x14ac:dyDescent="0.25">
      <c r="A94" s="135" t="s">
        <v>192</v>
      </c>
      <c r="S94" s="115" t="s">
        <v>57</v>
      </c>
      <c r="T94" s="115"/>
      <c r="U94" s="112"/>
      <c r="V94" s="112">
        <v>3148</v>
      </c>
      <c r="W94" s="112">
        <v>3242</v>
      </c>
      <c r="X94" s="112">
        <v>3291</v>
      </c>
      <c r="Y94" s="112">
        <v>3290</v>
      </c>
      <c r="Z94" s="112">
        <v>3494</v>
      </c>
    </row>
    <row r="95" spans="1:30" ht="15" customHeight="1" x14ac:dyDescent="0.25">
      <c r="A95" s="136" t="s">
        <v>266</v>
      </c>
      <c r="S95" s="115" t="s">
        <v>185</v>
      </c>
      <c r="T95" s="115"/>
      <c r="U95" s="112"/>
      <c r="V95" s="112">
        <v>264</v>
      </c>
      <c r="W95" s="112">
        <v>262</v>
      </c>
      <c r="X95" s="112">
        <v>281</v>
      </c>
      <c r="Y95" s="112">
        <v>319</v>
      </c>
      <c r="Z95" s="112">
        <v>338</v>
      </c>
    </row>
    <row r="96" spans="1:30" ht="15" customHeight="1" x14ac:dyDescent="0.25">
      <c r="A96" s="134" t="s">
        <v>258</v>
      </c>
      <c r="S96" s="115" t="s">
        <v>186</v>
      </c>
      <c r="T96" s="115"/>
      <c r="U96" s="112"/>
      <c r="V96" s="112">
        <v>1220</v>
      </c>
      <c r="W96" s="112">
        <v>1240</v>
      </c>
      <c r="X96" s="112">
        <v>1253</v>
      </c>
      <c r="Y96" s="112">
        <v>1315</v>
      </c>
      <c r="Z96" s="112">
        <v>1345</v>
      </c>
    </row>
    <row r="97" spans="1:32" ht="15" customHeight="1" x14ac:dyDescent="0.25">
      <c r="A97" s="136" t="s">
        <v>269</v>
      </c>
      <c r="S97" s="115" t="s">
        <v>187</v>
      </c>
      <c r="T97" s="115"/>
      <c r="U97" s="112"/>
      <c r="V97" s="112">
        <v>1743</v>
      </c>
      <c r="W97" s="112">
        <v>1713</v>
      </c>
      <c r="X97" s="112">
        <v>1703</v>
      </c>
      <c r="Y97" s="112">
        <v>1730</v>
      </c>
      <c r="Z97" s="112">
        <v>1792</v>
      </c>
    </row>
    <row r="98" spans="1:32" ht="15" customHeight="1" x14ac:dyDescent="0.25">
      <c r="A98" s="136" t="s">
        <v>275</v>
      </c>
      <c r="S98" s="115" t="s">
        <v>188</v>
      </c>
      <c r="T98" s="115"/>
      <c r="U98" s="112"/>
      <c r="V98" s="112">
        <v>835</v>
      </c>
      <c r="W98" s="112">
        <v>855</v>
      </c>
      <c r="X98" s="112">
        <v>859</v>
      </c>
      <c r="Y98" s="112">
        <v>873</v>
      </c>
      <c r="Z98" s="112">
        <v>904</v>
      </c>
    </row>
    <row r="99" spans="1:32" ht="15" customHeight="1" x14ac:dyDescent="0.25">
      <c r="S99" s="115" t="s">
        <v>189</v>
      </c>
      <c r="T99" s="115"/>
      <c r="U99" s="112"/>
      <c r="V99" s="112">
        <v>29</v>
      </c>
      <c r="W99" s="112">
        <v>37</v>
      </c>
      <c r="X99" s="112">
        <v>45</v>
      </c>
      <c r="Y99" s="112">
        <v>41</v>
      </c>
      <c r="Z99" s="112">
        <v>45</v>
      </c>
    </row>
    <row r="100" spans="1:32" ht="15" customHeight="1" x14ac:dyDescent="0.25">
      <c r="S100" s="115" t="s">
        <v>58</v>
      </c>
      <c r="T100" s="115"/>
      <c r="U100" s="112"/>
      <c r="V100" s="112">
        <v>334</v>
      </c>
      <c r="W100" s="112">
        <v>332</v>
      </c>
      <c r="X100" s="112">
        <v>345</v>
      </c>
      <c r="Y100" s="112">
        <v>348</v>
      </c>
      <c r="Z100" s="112">
        <v>364</v>
      </c>
    </row>
    <row r="101" spans="1:32" x14ac:dyDescent="0.25">
      <c r="A101" s="18"/>
      <c r="S101" s="118" t="s">
        <v>53</v>
      </c>
      <c r="T101" s="118"/>
      <c r="U101" s="112"/>
      <c r="V101" s="112">
        <v>10216</v>
      </c>
      <c r="W101" s="112">
        <v>10379</v>
      </c>
      <c r="X101" s="112">
        <v>10504</v>
      </c>
      <c r="Y101" s="112">
        <v>10611</v>
      </c>
      <c r="Z101" s="112">
        <v>11061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184</v>
      </c>
      <c r="W103" s="106" t="s">
        <v>193</v>
      </c>
      <c r="X103" s="106" t="s">
        <v>261</v>
      </c>
      <c r="Y103" s="106" t="s">
        <v>267</v>
      </c>
      <c r="Z103" s="106" t="s">
        <v>273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20686</v>
      </c>
      <c r="W104" s="112">
        <v>21397</v>
      </c>
      <c r="X104" s="112">
        <v>23108</v>
      </c>
      <c r="Y104" s="112">
        <v>23353</v>
      </c>
      <c r="Z104" s="112">
        <v>25805</v>
      </c>
      <c r="AB104" s="109" t="str">
        <f>TEXT(Z104,"###,###")</f>
        <v>25,805</v>
      </c>
      <c r="AD104" s="130">
        <f>Z104/($Z$4)*100</f>
        <v>74.790597919021536</v>
      </c>
      <c r="AF104" s="109"/>
    </row>
    <row r="105" spans="1:32" x14ac:dyDescent="0.25">
      <c r="S105" s="115" t="s">
        <v>17</v>
      </c>
      <c r="T105" s="115"/>
      <c r="U105" s="112"/>
      <c r="V105" s="112">
        <v>6210</v>
      </c>
      <c r="W105" s="112">
        <v>6140</v>
      </c>
      <c r="X105" s="112">
        <v>5947</v>
      </c>
      <c r="Y105" s="112">
        <v>5778</v>
      </c>
      <c r="Z105" s="112">
        <v>6485</v>
      </c>
      <c r="AB105" s="109" t="str">
        <f>TEXT(Z105,"###,###")</f>
        <v>6,485</v>
      </c>
      <c r="AD105" s="130">
        <f>Z105/($Z$4)*100</f>
        <v>18.795467060835289</v>
      </c>
      <c r="AF105" s="109"/>
    </row>
    <row r="106" spans="1:32" x14ac:dyDescent="0.25">
      <c r="S106" s="118" t="s">
        <v>53</v>
      </c>
      <c r="T106" s="118"/>
      <c r="U106" s="120"/>
      <c r="V106" s="120">
        <v>26896</v>
      </c>
      <c r="W106" s="120">
        <v>27537</v>
      </c>
      <c r="X106" s="120">
        <v>29055</v>
      </c>
      <c r="Y106" s="120">
        <v>29131</v>
      </c>
      <c r="Z106" s="120">
        <v>32290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4991</v>
      </c>
      <c r="W108" s="112">
        <v>4550</v>
      </c>
      <c r="X108" s="112">
        <v>4764</v>
      </c>
      <c r="Y108" s="112">
        <v>4828</v>
      </c>
      <c r="Z108" s="112">
        <v>5023</v>
      </c>
      <c r="AB108" s="109" t="str">
        <f>TEXT(Z108,"###,###")</f>
        <v>5,023</v>
      </c>
      <c r="AD108" s="130">
        <f>Z108/($Z$4)*100</f>
        <v>14.55815436338869</v>
      </c>
      <c r="AF108" s="109"/>
    </row>
    <row r="109" spans="1:32" x14ac:dyDescent="0.25">
      <c r="S109" s="115" t="s">
        <v>20</v>
      </c>
      <c r="T109" s="115"/>
      <c r="U109" s="112"/>
      <c r="V109" s="112">
        <v>3964</v>
      </c>
      <c r="W109" s="112">
        <v>3947</v>
      </c>
      <c r="X109" s="112">
        <v>4130</v>
      </c>
      <c r="Y109" s="112">
        <v>4803</v>
      </c>
      <c r="Z109" s="112">
        <v>5026</v>
      </c>
      <c r="AB109" s="109" t="str">
        <f>TEXT(Z109,"###,###")</f>
        <v>5,026</v>
      </c>
      <c r="AD109" s="130">
        <f>Z109/($Z$4)*100</f>
        <v>14.566849259484682</v>
      </c>
      <c r="AF109" s="109"/>
    </row>
    <row r="110" spans="1:32" x14ac:dyDescent="0.25">
      <c r="S110" s="115" t="s">
        <v>21</v>
      </c>
      <c r="T110" s="115"/>
      <c r="U110" s="112"/>
      <c r="V110" s="112">
        <v>6117</v>
      </c>
      <c r="W110" s="112">
        <v>6564</v>
      </c>
      <c r="X110" s="112">
        <v>6341</v>
      </c>
      <c r="Y110" s="112">
        <v>6470</v>
      </c>
      <c r="Z110" s="112">
        <v>7461</v>
      </c>
      <c r="AB110" s="109" t="str">
        <f>TEXT(Z110,"###,###")</f>
        <v>7,461</v>
      </c>
      <c r="AD110" s="130">
        <f>Z110/($Z$4)*100</f>
        <v>21.624206590731241</v>
      </c>
      <c r="AF110" s="109"/>
    </row>
    <row r="111" spans="1:32" x14ac:dyDescent="0.25">
      <c r="S111" s="115" t="s">
        <v>22</v>
      </c>
      <c r="T111" s="115"/>
      <c r="U111" s="112"/>
      <c r="V111" s="112">
        <v>11827</v>
      </c>
      <c r="W111" s="112">
        <v>12329</v>
      </c>
      <c r="X111" s="112">
        <v>12616</v>
      </c>
      <c r="Y111" s="112">
        <v>13030</v>
      </c>
      <c r="Z111" s="112">
        <v>14786</v>
      </c>
      <c r="AB111" s="109" t="str">
        <f>TEXT(Z111,"###,###")</f>
        <v>14,786</v>
      </c>
      <c r="AD111" s="130">
        <f>Z111/($Z$4)*100</f>
        <v>42.854244558444194</v>
      </c>
      <c r="AF111" s="109"/>
    </row>
    <row r="112" spans="1:32" x14ac:dyDescent="0.25">
      <c r="S112" s="118" t="s">
        <v>53</v>
      </c>
      <c r="T112" s="118"/>
      <c r="U112" s="112"/>
      <c r="V112" s="112">
        <v>29237</v>
      </c>
      <c r="W112" s="112">
        <v>29695</v>
      </c>
      <c r="X112" s="112">
        <v>30156</v>
      </c>
      <c r="Y112" s="112">
        <v>31211</v>
      </c>
      <c r="Z112" s="112">
        <v>34504</v>
      </c>
    </row>
    <row r="113" spans="19:32" x14ac:dyDescent="0.25">
      <c r="AB113" s="125" t="s">
        <v>24</v>
      </c>
      <c r="AC113" s="106"/>
      <c r="AD113" s="106" t="s">
        <v>182</v>
      </c>
      <c r="AF113" s="106" t="s">
        <v>183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41.81</v>
      </c>
      <c r="W118" s="131">
        <v>41.6</v>
      </c>
      <c r="X118" s="131">
        <v>41.66</v>
      </c>
      <c r="Y118" s="131">
        <v>41.58</v>
      </c>
      <c r="Z118" s="131">
        <v>41.43</v>
      </c>
      <c r="AB118" s="109" t="str">
        <f>TEXT(Z118,"##.0")</f>
        <v>41.4</v>
      </c>
    </row>
    <row r="120" spans="19:32" x14ac:dyDescent="0.25">
      <c r="S120" s="101" t="s">
        <v>98</v>
      </c>
      <c r="T120" s="112"/>
      <c r="U120" s="112"/>
      <c r="V120" s="112">
        <v>16974</v>
      </c>
      <c r="W120" s="112">
        <v>17159</v>
      </c>
      <c r="X120" s="112">
        <v>17411</v>
      </c>
      <c r="Y120" s="112">
        <v>17410</v>
      </c>
      <c r="Z120" s="112">
        <v>18125</v>
      </c>
      <c r="AB120" s="109" t="str">
        <f>TEXT(Z120,"###,###")</f>
        <v>18,125</v>
      </c>
    </row>
    <row r="121" spans="19:32" x14ac:dyDescent="0.25">
      <c r="S121" s="101" t="s">
        <v>99</v>
      </c>
      <c r="T121" s="112"/>
      <c r="U121" s="112"/>
      <c r="V121" s="112">
        <v>1690</v>
      </c>
      <c r="W121" s="112">
        <v>1694</v>
      </c>
      <c r="X121" s="112">
        <v>1759</v>
      </c>
      <c r="Y121" s="112">
        <v>1684</v>
      </c>
      <c r="Z121" s="112">
        <v>1687</v>
      </c>
      <c r="AB121" s="109" t="str">
        <f>TEXT(Z121,"###,###")</f>
        <v>1,687</v>
      </c>
    </row>
    <row r="122" spans="19:32" x14ac:dyDescent="0.25">
      <c r="S122" s="101" t="s">
        <v>100</v>
      </c>
      <c r="T122" s="112"/>
      <c r="U122" s="112"/>
      <c r="V122" s="112">
        <v>1769</v>
      </c>
      <c r="W122" s="112">
        <v>1849</v>
      </c>
      <c r="X122" s="112">
        <v>1940</v>
      </c>
      <c r="Y122" s="112">
        <v>2082</v>
      </c>
      <c r="Z122" s="112">
        <v>2188</v>
      </c>
      <c r="AB122" s="109" t="str">
        <f>TEXT(Z122,"###,###")</f>
        <v>2,188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18743</v>
      </c>
      <c r="W124" s="112">
        <v>19008</v>
      </c>
      <c r="X124" s="112">
        <v>19351</v>
      </c>
      <c r="Y124" s="112">
        <v>19492</v>
      </c>
      <c r="Z124" s="112">
        <v>20313</v>
      </c>
      <c r="AB124" s="109" t="str">
        <f>TEXT(Z124,"###,###")</f>
        <v>20,313</v>
      </c>
      <c r="AD124" s="127">
        <f>Z124/$Z$7*100</f>
        <v>92.319229196018725</v>
      </c>
    </row>
    <row r="125" spans="19:32" x14ac:dyDescent="0.25">
      <c r="S125" s="101" t="s">
        <v>102</v>
      </c>
      <c r="T125" s="112"/>
      <c r="U125" s="112"/>
      <c r="V125" s="112">
        <v>3459</v>
      </c>
      <c r="W125" s="112">
        <v>3543</v>
      </c>
      <c r="X125" s="112">
        <v>3699</v>
      </c>
      <c r="Y125" s="112">
        <v>3766</v>
      </c>
      <c r="Z125" s="112">
        <v>3875</v>
      </c>
      <c r="AB125" s="109" t="str">
        <f>TEXT(Z125,"###,###")</f>
        <v>3,875</v>
      </c>
      <c r="AD125" s="127">
        <f>Z125/$Z$7*100</f>
        <v>17.611234831613871</v>
      </c>
    </row>
    <row r="127" spans="19:32" x14ac:dyDescent="0.25">
      <c r="S127" s="101" t="s">
        <v>103</v>
      </c>
      <c r="T127" s="112"/>
      <c r="U127" s="112"/>
      <c r="V127" s="112">
        <v>10213</v>
      </c>
      <c r="W127" s="112">
        <v>10325</v>
      </c>
      <c r="X127" s="112">
        <v>10612</v>
      </c>
      <c r="Y127" s="112">
        <v>10548</v>
      </c>
      <c r="Z127" s="112">
        <v>10930</v>
      </c>
      <c r="AB127" s="109" t="str">
        <f>TEXT(Z127,"###,###")</f>
        <v>10,930</v>
      </c>
      <c r="AD127" s="127">
        <f>Z127/$Z$7*100</f>
        <v>49.675044312139256</v>
      </c>
    </row>
    <row r="128" spans="19:32" x14ac:dyDescent="0.25">
      <c r="S128" s="101" t="s">
        <v>104</v>
      </c>
      <c r="T128" s="112"/>
      <c r="U128" s="112"/>
      <c r="V128" s="112">
        <v>10216</v>
      </c>
      <c r="W128" s="112">
        <v>10379</v>
      </c>
      <c r="X128" s="112">
        <v>10503</v>
      </c>
      <c r="Y128" s="112">
        <v>10608</v>
      </c>
      <c r="Z128" s="112">
        <v>11062</v>
      </c>
      <c r="AB128" s="109" t="str">
        <f>TEXT(Z128,"###,###")</f>
        <v>11,062</v>
      </c>
      <c r="AD128" s="127">
        <f>Z128/$Z$7*100</f>
        <v>50.274962505112939</v>
      </c>
    </row>
    <row r="130" spans="19:20" x14ac:dyDescent="0.25">
      <c r="S130" s="101" t="s">
        <v>262</v>
      </c>
      <c r="T130" s="127">
        <v>82.375130664000366</v>
      </c>
    </row>
    <row r="131" spans="19:20" x14ac:dyDescent="0.25">
      <c r="S131" s="101" t="s">
        <v>263</v>
      </c>
      <c r="T131" s="127">
        <v>7.6671362995955104</v>
      </c>
    </row>
    <row r="132" spans="19:20" x14ac:dyDescent="0.25">
      <c r="S132" s="101" t="s">
        <v>264</v>
      </c>
      <c r="T132" s="127">
        <v>9.9440985320183604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FFEDBB97-4A97-4369-9F27-6800AE4DCD8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4F920863-9EDC-4E91-8D8C-407E8B4541C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30B74363-6E42-4AED-9DEE-C6AE4FEBA5F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B3074E29-6DAA-4EC4-AC4F-E6CA78284D6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BD1D30-D1CF-4CD8-8D12-E48227845BC2}">
  <sheetPr codeName="Sheet106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150</v>
      </c>
      <c r="T1" s="99"/>
      <c r="U1" s="99"/>
      <c r="V1" s="99"/>
      <c r="W1" s="99"/>
      <c r="X1" s="99"/>
      <c r="Y1" s="100" t="s">
        <v>232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184</v>
      </c>
      <c r="W2" s="103" t="s">
        <v>193</v>
      </c>
      <c r="X2" s="103" t="s">
        <v>261</v>
      </c>
      <c r="Y2" s="103" t="s">
        <v>267</v>
      </c>
      <c r="Z2" s="103" t="s">
        <v>273</v>
      </c>
      <c r="AB2" s="141" t="str">
        <f>$Z$2</f>
        <v>2021-22</v>
      </c>
      <c r="AC2" s="141"/>
      <c r="AD2" s="141"/>
      <c r="AE2" s="141"/>
      <c r="AF2" s="141"/>
    </row>
    <row r="3" spans="1:32" ht="15" customHeight="1" x14ac:dyDescent="0.25">
      <c r="A3" s="58" t="s">
        <v>272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150</v>
      </c>
      <c r="Y3" s="105" t="s">
        <v>232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10.42 Onkaparinga, South Australia,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122797</v>
      </c>
      <c r="W4" s="108">
        <v>123765</v>
      </c>
      <c r="X4" s="108">
        <v>123222</v>
      </c>
      <c r="Y4" s="108">
        <v>128981</v>
      </c>
      <c r="Z4" s="108">
        <v>140507</v>
      </c>
      <c r="AB4" s="109" t="str">
        <f>TEXT(Z4,"###,###")</f>
        <v>140,507</v>
      </c>
      <c r="AD4" s="110">
        <f>Z4/Y4-1</f>
        <v>8.9361999054124341E-2</v>
      </c>
      <c r="AF4" s="110">
        <f>Z4/V4-1</f>
        <v>0.14422176437535117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62412</v>
      </c>
      <c r="W5" s="108">
        <v>62309</v>
      </c>
      <c r="X5" s="108">
        <v>61932</v>
      </c>
      <c r="Y5" s="108">
        <v>64385</v>
      </c>
      <c r="Z5" s="108">
        <v>69219</v>
      </c>
      <c r="AB5" s="109" t="str">
        <f>TEXT(Z5,"###,###")</f>
        <v>69,219</v>
      </c>
      <c r="AD5" s="110">
        <f t="shared" ref="AD5:AD9" si="0">Z5/Y5-1</f>
        <v>7.5079599285547971E-2</v>
      </c>
      <c r="AF5" s="110">
        <f t="shared" ref="AF5:AF9" si="1">Z5/V5-1</f>
        <v>0.10906556431455483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60389</v>
      </c>
      <c r="W6" s="108">
        <v>61462</v>
      </c>
      <c r="X6" s="108">
        <v>61296</v>
      </c>
      <c r="Y6" s="108">
        <v>64485</v>
      </c>
      <c r="Z6" s="108">
        <v>71186</v>
      </c>
      <c r="AB6" s="109" t="str">
        <f>TEXT(Z6,"###,###")</f>
        <v>71,186</v>
      </c>
      <c r="AD6" s="110">
        <f t="shared" si="0"/>
        <v>0.10391563929596037</v>
      </c>
      <c r="AF6" s="110">
        <f t="shared" si="1"/>
        <v>0.17879083939127982</v>
      </c>
    </row>
    <row r="7" spans="1:32" ht="16.5" customHeight="1" thickBot="1" x14ac:dyDescent="0.3">
      <c r="A7" s="61" t="str">
        <f>"QUICK STATS for "&amp;Z2&amp;" *"</f>
        <v>QUICK STATS for 2021-22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90221</v>
      </c>
      <c r="W7" s="108">
        <v>91125</v>
      </c>
      <c r="X7" s="108">
        <v>91905</v>
      </c>
      <c r="Y7" s="108">
        <v>93420</v>
      </c>
      <c r="Z7" s="108">
        <v>96970</v>
      </c>
      <c r="AB7" s="109" t="str">
        <f>TEXT(Z7,"###,###")</f>
        <v>96,970</v>
      </c>
      <c r="AD7" s="110">
        <f t="shared" si="0"/>
        <v>3.8000428173838641E-2</v>
      </c>
      <c r="AF7" s="110">
        <f t="shared" si="1"/>
        <v>7.4805200563061724E-2</v>
      </c>
    </row>
    <row r="8" spans="1:32" ht="17.25" customHeight="1" x14ac:dyDescent="0.25">
      <c r="A8" s="62" t="s">
        <v>12</v>
      </c>
      <c r="B8" s="63"/>
      <c r="C8" s="29"/>
      <c r="D8" s="64" t="str">
        <f>AB4</f>
        <v>140,507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96,970</v>
      </c>
      <c r="P8" s="65"/>
      <c r="S8" s="107" t="s">
        <v>83</v>
      </c>
      <c r="T8" s="108"/>
      <c r="U8" s="108"/>
      <c r="V8" s="108">
        <v>44401.42</v>
      </c>
      <c r="W8" s="108">
        <v>45657.5</v>
      </c>
      <c r="X8" s="108">
        <v>46011.03</v>
      </c>
      <c r="Y8" s="108">
        <v>47691</v>
      </c>
      <c r="Z8" s="108">
        <v>47491</v>
      </c>
      <c r="AB8" s="109" t="str">
        <f>TEXT(Z8,"$###,###")</f>
        <v>$47,491</v>
      </c>
      <c r="AD8" s="110">
        <f t="shared" si="0"/>
        <v>-4.193663374640888E-3</v>
      </c>
      <c r="AF8" s="110">
        <f t="shared" si="1"/>
        <v>6.958290973576986E-2</v>
      </c>
    </row>
    <row r="9" spans="1:32" x14ac:dyDescent="0.25">
      <c r="A9" s="30" t="s">
        <v>14</v>
      </c>
      <c r="B9" s="69"/>
      <c r="C9" s="70"/>
      <c r="D9" s="71">
        <f>AD104</f>
        <v>77.433152796657822</v>
      </c>
      <c r="E9" s="72" t="s">
        <v>84</v>
      </c>
      <c r="F9" s="24"/>
      <c r="G9" s="73" t="s">
        <v>81</v>
      </c>
      <c r="H9" s="70"/>
      <c r="I9" s="69"/>
      <c r="J9" s="70"/>
      <c r="K9" s="69"/>
      <c r="L9" s="69"/>
      <c r="M9" s="74"/>
      <c r="N9" s="70"/>
      <c r="O9" s="71">
        <f>AD127</f>
        <v>50.341342683304113</v>
      </c>
      <c r="P9" s="72" t="s">
        <v>84</v>
      </c>
      <c r="S9" s="107" t="s">
        <v>7</v>
      </c>
      <c r="T9" s="108"/>
      <c r="U9" s="108"/>
      <c r="V9" s="108">
        <v>4706915910</v>
      </c>
      <c r="W9" s="108">
        <v>4881995221</v>
      </c>
      <c r="X9" s="108">
        <v>5058393341</v>
      </c>
      <c r="Y9" s="108">
        <v>5333043816</v>
      </c>
      <c r="Z9" s="108">
        <v>5718923366</v>
      </c>
      <c r="AB9" s="109" t="str">
        <f>TEXT(Z9/1000000,"$#,###.0")&amp;" mil"</f>
        <v>$5,718.9 mil</v>
      </c>
      <c r="AD9" s="110">
        <f t="shared" si="0"/>
        <v>7.2356343452926186E-2</v>
      </c>
      <c r="AF9" s="110">
        <f t="shared" si="1"/>
        <v>0.21500436280366864</v>
      </c>
    </row>
    <row r="10" spans="1:32" x14ac:dyDescent="0.25">
      <c r="A10" s="30" t="s">
        <v>17</v>
      </c>
      <c r="B10" s="69"/>
      <c r="C10" s="70"/>
      <c r="D10" s="71">
        <f>AD105</f>
        <v>16.697388742197898</v>
      </c>
      <c r="E10" s="72" t="s">
        <v>84</v>
      </c>
      <c r="F10" s="24"/>
      <c r="G10" s="73" t="s">
        <v>82</v>
      </c>
      <c r="H10" s="70"/>
      <c r="I10" s="69"/>
      <c r="J10" s="70"/>
      <c r="K10" s="69"/>
      <c r="L10" s="69"/>
      <c r="M10" s="74"/>
      <c r="N10" s="70"/>
      <c r="O10" s="71">
        <f>AD128</f>
        <v>49.572032587398162</v>
      </c>
      <c r="P10" s="72" t="s">
        <v>84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85</v>
      </c>
      <c r="H11" s="77"/>
      <c r="I11" s="78"/>
      <c r="J11" s="78"/>
      <c r="K11" s="78"/>
      <c r="L11" s="78"/>
      <c r="M11" s="69"/>
      <c r="N11" s="70"/>
      <c r="O11" s="71">
        <f>T130</f>
        <v>86.164793235021136</v>
      </c>
      <c r="P11" s="72" t="s">
        <v>84</v>
      </c>
      <c r="S11" s="107" t="s">
        <v>29</v>
      </c>
      <c r="T11" s="112"/>
      <c r="U11" s="112"/>
      <c r="V11" s="112">
        <v>110543</v>
      </c>
      <c r="W11" s="112">
        <v>111434</v>
      </c>
      <c r="X11" s="112">
        <v>110514</v>
      </c>
      <c r="Y11" s="112">
        <v>115960</v>
      </c>
      <c r="Z11" s="112">
        <v>127087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7.0145405795606894</v>
      </c>
      <c r="P12" s="72" t="s">
        <v>84</v>
      </c>
      <c r="S12" s="107" t="s">
        <v>30</v>
      </c>
      <c r="T12" s="112"/>
      <c r="U12" s="112"/>
      <c r="V12" s="112">
        <v>12252</v>
      </c>
      <c r="W12" s="112">
        <v>12336</v>
      </c>
      <c r="X12" s="112">
        <v>12705</v>
      </c>
      <c r="Y12" s="112">
        <v>13021</v>
      </c>
      <c r="Z12" s="112">
        <v>13420</v>
      </c>
    </row>
    <row r="13" spans="1:32" ht="15" customHeight="1" x14ac:dyDescent="0.25">
      <c r="A13" s="30" t="s">
        <v>19</v>
      </c>
      <c r="B13" s="70"/>
      <c r="C13" s="70"/>
      <c r="D13" s="71">
        <f>AD108</f>
        <v>12.086230579259396</v>
      </c>
      <c r="E13" s="72" t="s">
        <v>84</v>
      </c>
      <c r="F13" s="24"/>
      <c r="G13" s="142" t="s">
        <v>265</v>
      </c>
      <c r="H13" s="143"/>
      <c r="I13" s="143"/>
      <c r="J13" s="143"/>
      <c r="K13" s="143"/>
      <c r="L13" s="143"/>
      <c r="M13" s="79"/>
      <c r="N13" s="70"/>
      <c r="O13" s="71">
        <f>T132</f>
        <v>6.8216974321955242</v>
      </c>
      <c r="P13" s="72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14.521696427935973</v>
      </c>
      <c r="E14" s="72" t="s">
        <v>84</v>
      </c>
      <c r="F14" s="24"/>
      <c r="G14" s="76" t="s">
        <v>94</v>
      </c>
      <c r="H14" s="69"/>
      <c r="I14" s="69"/>
      <c r="J14" s="69"/>
      <c r="K14" s="75"/>
      <c r="L14" s="70"/>
      <c r="M14" s="69"/>
      <c r="N14" s="70"/>
      <c r="O14" s="75" t="str">
        <f>AB118</f>
        <v>41.4</v>
      </c>
      <c r="P14" s="72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21.631662479449425</v>
      </c>
      <c r="E15" s="72" t="s">
        <v>84</v>
      </c>
      <c r="F15" s="24"/>
      <c r="G15" s="33" t="s">
        <v>259</v>
      </c>
      <c r="H15" s="70"/>
      <c r="I15" s="70"/>
      <c r="J15" s="70"/>
      <c r="K15" s="80"/>
      <c r="L15" s="70"/>
      <c r="M15" s="70"/>
      <c r="N15" s="70"/>
      <c r="O15" s="71">
        <f>AB38</f>
        <v>17.632075568984543</v>
      </c>
      <c r="P15" s="72" t="s">
        <v>84</v>
      </c>
      <c r="S15" s="115" t="s">
        <v>60</v>
      </c>
      <c r="T15" s="115"/>
      <c r="U15" s="116"/>
      <c r="V15" s="116">
        <v>1482</v>
      </c>
      <c r="W15" s="116">
        <v>1604</v>
      </c>
      <c r="X15" s="116">
        <v>1617</v>
      </c>
      <c r="Y15" s="112">
        <v>1701</v>
      </c>
      <c r="Z15" s="112">
        <v>1721</v>
      </c>
      <c r="AB15" s="117">
        <f t="shared" ref="AB15:AB34" si="2">IF(Z15="np",0,Z15/$Z$34)</f>
        <v>1.224823855953313E-2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45.88597009401667</v>
      </c>
      <c r="E16" s="83" t="s">
        <v>84</v>
      </c>
      <c r="F16" s="24"/>
      <c r="G16" s="84" t="s">
        <v>260</v>
      </c>
      <c r="H16" s="35"/>
      <c r="I16" s="35"/>
      <c r="J16" s="35"/>
      <c r="K16" s="36"/>
      <c r="L16" s="35"/>
      <c r="M16" s="35"/>
      <c r="N16" s="35"/>
      <c r="O16" s="82">
        <f>AB37</f>
        <v>82.367924431015467</v>
      </c>
      <c r="P16" s="37" t="s">
        <v>84</v>
      </c>
      <c r="S16" s="115" t="s">
        <v>61</v>
      </c>
      <c r="T16" s="115"/>
      <c r="U16" s="116"/>
      <c r="V16" s="116">
        <v>912</v>
      </c>
      <c r="W16" s="116">
        <v>906</v>
      </c>
      <c r="X16" s="116">
        <v>985</v>
      </c>
      <c r="Y16" s="112">
        <v>990</v>
      </c>
      <c r="Z16" s="112">
        <v>1127</v>
      </c>
      <c r="AB16" s="117">
        <f t="shared" si="2"/>
        <v>8.020781439043485E-3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8675</v>
      </c>
      <c r="W17" s="116">
        <v>8478</v>
      </c>
      <c r="X17" s="116">
        <v>8299</v>
      </c>
      <c r="Y17" s="112">
        <v>8608</v>
      </c>
      <c r="Z17" s="112">
        <v>9122</v>
      </c>
      <c r="AB17" s="117">
        <f t="shared" si="2"/>
        <v>6.492064621735108E-2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268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63</v>
      </c>
      <c r="T18" s="115"/>
      <c r="U18" s="116"/>
      <c r="V18" s="116">
        <v>988</v>
      </c>
      <c r="W18" s="116">
        <v>1045</v>
      </c>
      <c r="X18" s="116">
        <v>774</v>
      </c>
      <c r="Y18" s="112">
        <v>1060</v>
      </c>
      <c r="Z18" s="112">
        <v>1117</v>
      </c>
      <c r="AB18" s="117">
        <f t="shared" si="2"/>
        <v>7.949612127250729E-3</v>
      </c>
    </row>
    <row r="19" spans="1:28" x14ac:dyDescent="0.25">
      <c r="A19" s="61" t="str">
        <f>$S$1&amp;" ("&amp;$V$2&amp;" to "&amp;$Z$2&amp;")"</f>
        <v>Onkaparinga (2017-18 to 2021-22)</v>
      </c>
      <c r="B19" s="61"/>
      <c r="C19" s="61"/>
      <c r="D19" s="61"/>
      <c r="E19" s="61"/>
      <c r="F19" s="61"/>
      <c r="G19" s="61" t="str">
        <f>$S$1&amp;" ("&amp;$V$2&amp;" to "&amp;$Z$2&amp;")"</f>
        <v>Onkaparinga (2017-18 to 2021-22)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64</v>
      </c>
      <c r="T19" s="115"/>
      <c r="U19" s="116"/>
      <c r="V19" s="116">
        <v>10841</v>
      </c>
      <c r="W19" s="116">
        <v>11061</v>
      </c>
      <c r="X19" s="116">
        <v>10693</v>
      </c>
      <c r="Y19" s="112">
        <v>11290</v>
      </c>
      <c r="Z19" s="112">
        <v>11935</v>
      </c>
      <c r="AB19" s="117">
        <f t="shared" si="2"/>
        <v>8.4940573624653043E-2</v>
      </c>
    </row>
    <row r="20" spans="1:28" x14ac:dyDescent="0.25">
      <c r="S20" s="115" t="s">
        <v>65</v>
      </c>
      <c r="T20" s="115"/>
      <c r="U20" s="116"/>
      <c r="V20" s="116">
        <v>3769</v>
      </c>
      <c r="W20" s="116">
        <v>3747</v>
      </c>
      <c r="X20" s="116">
        <v>3766</v>
      </c>
      <c r="Y20" s="112">
        <v>3890</v>
      </c>
      <c r="Z20" s="112">
        <v>3895</v>
      </c>
      <c r="AB20" s="117">
        <f t="shared" si="2"/>
        <v>2.7720446943278059E-2</v>
      </c>
    </row>
    <row r="21" spans="1:28" x14ac:dyDescent="0.25">
      <c r="S21" s="115" t="s">
        <v>66</v>
      </c>
      <c r="T21" s="115"/>
      <c r="U21" s="116"/>
      <c r="V21" s="116">
        <v>12568</v>
      </c>
      <c r="W21" s="116">
        <v>12444</v>
      </c>
      <c r="X21" s="116">
        <v>13257</v>
      </c>
      <c r="Y21" s="112">
        <v>13714</v>
      </c>
      <c r="Z21" s="112">
        <v>15060</v>
      </c>
      <c r="AB21" s="117">
        <f t="shared" si="2"/>
        <v>0.10718098355988898</v>
      </c>
    </row>
    <row r="22" spans="1:28" x14ac:dyDescent="0.25">
      <c r="S22" s="115" t="s">
        <v>67</v>
      </c>
      <c r="T22" s="115"/>
      <c r="U22" s="116"/>
      <c r="V22" s="116">
        <v>7988</v>
      </c>
      <c r="W22" s="116">
        <v>7963</v>
      </c>
      <c r="X22" s="116">
        <v>7770</v>
      </c>
      <c r="Y22" s="112">
        <v>8845</v>
      </c>
      <c r="Z22" s="112">
        <v>9561</v>
      </c>
      <c r="AB22" s="117">
        <f t="shared" si="2"/>
        <v>6.8044979005053019E-2</v>
      </c>
    </row>
    <row r="23" spans="1:28" x14ac:dyDescent="0.25">
      <c r="S23" s="115" t="s">
        <v>68</v>
      </c>
      <c r="T23" s="115"/>
      <c r="U23" s="116"/>
      <c r="V23" s="116">
        <v>3907</v>
      </c>
      <c r="W23" s="116">
        <v>3840</v>
      </c>
      <c r="X23" s="116">
        <v>3896</v>
      </c>
      <c r="Y23" s="112">
        <v>4215</v>
      </c>
      <c r="Z23" s="112">
        <v>4453</v>
      </c>
      <c r="AB23" s="117">
        <f t="shared" si="2"/>
        <v>3.1691694541313785E-2</v>
      </c>
    </row>
    <row r="24" spans="1:28" x14ac:dyDescent="0.25">
      <c r="S24" s="115" t="s">
        <v>69</v>
      </c>
      <c r="T24" s="115"/>
      <c r="U24" s="116"/>
      <c r="V24" s="116">
        <v>1126</v>
      </c>
      <c r="W24" s="116">
        <v>1249</v>
      </c>
      <c r="X24" s="116">
        <v>1204</v>
      </c>
      <c r="Y24" s="112">
        <v>1049</v>
      </c>
      <c r="Z24" s="112">
        <v>1183</v>
      </c>
      <c r="AB24" s="117">
        <f t="shared" si="2"/>
        <v>8.4193295850829124E-3</v>
      </c>
    </row>
    <row r="25" spans="1:28" x14ac:dyDescent="0.25">
      <c r="S25" s="115" t="s">
        <v>70</v>
      </c>
      <c r="T25" s="115"/>
      <c r="U25" s="116"/>
      <c r="V25" s="116">
        <v>4140</v>
      </c>
      <c r="W25" s="116">
        <v>4152</v>
      </c>
      <c r="X25" s="116">
        <v>4409</v>
      </c>
      <c r="Y25" s="112">
        <v>4662</v>
      </c>
      <c r="Z25" s="112">
        <v>5270</v>
      </c>
      <c r="AB25" s="117">
        <f t="shared" si="2"/>
        <v>3.7506227314781863E-2</v>
      </c>
    </row>
    <row r="26" spans="1:28" x14ac:dyDescent="0.25">
      <c r="S26" s="115" t="s">
        <v>71</v>
      </c>
      <c r="T26" s="115"/>
      <c r="U26" s="116"/>
      <c r="V26" s="116">
        <v>1821</v>
      </c>
      <c r="W26" s="116">
        <v>1799</v>
      </c>
      <c r="X26" s="116">
        <v>1735</v>
      </c>
      <c r="Y26" s="112">
        <v>1784</v>
      </c>
      <c r="Z26" s="112">
        <v>1886</v>
      </c>
      <c r="AB26" s="117">
        <f t="shared" si="2"/>
        <v>1.3422532204113586E-2</v>
      </c>
    </row>
    <row r="27" spans="1:28" x14ac:dyDescent="0.25">
      <c r="S27" s="115" t="s">
        <v>72</v>
      </c>
      <c r="T27" s="115"/>
      <c r="U27" s="116"/>
      <c r="V27" s="116">
        <v>6399</v>
      </c>
      <c r="W27" s="116">
        <v>6643</v>
      </c>
      <c r="X27" s="116">
        <v>6892</v>
      </c>
      <c r="Y27" s="112">
        <v>7324</v>
      </c>
      <c r="Z27" s="112">
        <v>8112</v>
      </c>
      <c r="AB27" s="117">
        <f t="shared" si="2"/>
        <v>5.7732545726282829E-2</v>
      </c>
    </row>
    <row r="28" spans="1:28" x14ac:dyDescent="0.25">
      <c r="S28" s="115" t="s">
        <v>73</v>
      </c>
      <c r="T28" s="115"/>
      <c r="U28" s="116"/>
      <c r="V28" s="116">
        <v>10920</v>
      </c>
      <c r="W28" s="116">
        <v>10794</v>
      </c>
      <c r="X28" s="116">
        <v>10850</v>
      </c>
      <c r="Y28" s="112">
        <v>11305</v>
      </c>
      <c r="Z28" s="112">
        <v>12314</v>
      </c>
      <c r="AB28" s="117">
        <f t="shared" si="2"/>
        <v>8.7637890541598457E-2</v>
      </c>
    </row>
    <row r="29" spans="1:28" x14ac:dyDescent="0.25">
      <c r="S29" s="115" t="s">
        <v>74</v>
      </c>
      <c r="T29" s="115"/>
      <c r="U29" s="116"/>
      <c r="V29" s="116">
        <v>7168</v>
      </c>
      <c r="W29" s="116">
        <v>8100</v>
      </c>
      <c r="X29" s="116">
        <v>7126</v>
      </c>
      <c r="Y29" s="112">
        <v>6900</v>
      </c>
      <c r="Z29" s="112">
        <v>8578</v>
      </c>
      <c r="AB29" s="117">
        <f t="shared" si="2"/>
        <v>6.1049035655825208E-2</v>
      </c>
    </row>
    <row r="30" spans="1:28" x14ac:dyDescent="0.25">
      <c r="S30" s="115" t="s">
        <v>75</v>
      </c>
      <c r="T30" s="115"/>
      <c r="U30" s="116"/>
      <c r="V30" s="116">
        <v>9929</v>
      </c>
      <c r="W30" s="116">
        <v>9699</v>
      </c>
      <c r="X30" s="116">
        <v>9905</v>
      </c>
      <c r="Y30" s="112">
        <v>9818</v>
      </c>
      <c r="Z30" s="112">
        <v>10697</v>
      </c>
      <c r="AB30" s="117">
        <f t="shared" si="2"/>
        <v>7.6129812824709986E-2</v>
      </c>
    </row>
    <row r="31" spans="1:28" x14ac:dyDescent="0.25">
      <c r="S31" s="115" t="s">
        <v>76</v>
      </c>
      <c r="T31" s="115"/>
      <c r="U31" s="116"/>
      <c r="V31" s="116">
        <v>17542</v>
      </c>
      <c r="W31" s="116">
        <v>18510</v>
      </c>
      <c r="X31" s="116">
        <v>18804</v>
      </c>
      <c r="Y31" s="112">
        <v>20999</v>
      </c>
      <c r="Z31" s="112">
        <v>22977</v>
      </c>
      <c r="AB31" s="117">
        <f t="shared" si="2"/>
        <v>0.16352572770621307</v>
      </c>
    </row>
    <row r="32" spans="1:28" ht="15.75" customHeight="1" x14ac:dyDescent="0.25">
      <c r="A32" s="61" t="str">
        <f>"Distribution of jobs per industry "&amp;"("&amp;Z2&amp;") *"</f>
        <v>Distribution of jobs per industry (2021-22)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77</v>
      </c>
      <c r="T32" s="115"/>
      <c r="U32" s="116"/>
      <c r="V32" s="116">
        <v>2047</v>
      </c>
      <c r="W32" s="116">
        <v>2114</v>
      </c>
      <c r="X32" s="116">
        <v>2030</v>
      </c>
      <c r="Y32" s="112">
        <v>2093</v>
      </c>
      <c r="Z32" s="112">
        <v>2376</v>
      </c>
      <c r="AB32" s="117">
        <f t="shared" si="2"/>
        <v>1.6909828481958579E-2</v>
      </c>
    </row>
    <row r="33" spans="19:32" x14ac:dyDescent="0.25">
      <c r="S33" s="115" t="s">
        <v>78</v>
      </c>
      <c r="T33" s="115"/>
      <c r="U33" s="116"/>
      <c r="V33" s="116">
        <v>4725</v>
      </c>
      <c r="W33" s="116">
        <v>4966</v>
      </c>
      <c r="X33" s="116">
        <v>5183</v>
      </c>
      <c r="Y33" s="112">
        <v>5528</v>
      </c>
      <c r="Z33" s="112">
        <v>6037</v>
      </c>
      <c r="AB33" s="117">
        <f t="shared" si="2"/>
        <v>4.2964913529286171E-2</v>
      </c>
    </row>
    <row r="34" spans="19:32" x14ac:dyDescent="0.25">
      <c r="S34" s="118" t="s">
        <v>53</v>
      </c>
      <c r="T34" s="118"/>
      <c r="U34" s="119"/>
      <c r="V34" s="119">
        <v>122799</v>
      </c>
      <c r="W34" s="119">
        <v>123768</v>
      </c>
      <c r="X34" s="119">
        <v>123219</v>
      </c>
      <c r="Y34" s="120">
        <v>128981</v>
      </c>
      <c r="Z34" s="120">
        <v>140510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77736</v>
      </c>
      <c r="W37" s="112">
        <v>77949</v>
      </c>
      <c r="X37" s="112">
        <v>78282</v>
      </c>
      <c r="Y37" s="112">
        <v>79340</v>
      </c>
      <c r="Z37" s="112">
        <v>79873</v>
      </c>
      <c r="AB37" s="132">
        <f>Z37/Z40*100</f>
        <v>82.367924431015467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12486</v>
      </c>
      <c r="W38" s="112">
        <v>13176</v>
      </c>
      <c r="X38" s="112">
        <v>13616</v>
      </c>
      <c r="Y38" s="112">
        <v>14080</v>
      </c>
      <c r="Z38" s="112">
        <v>17098</v>
      </c>
      <c r="AB38" s="132">
        <f>Z38/Z40*100</f>
        <v>17.632075568984543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90222</v>
      </c>
      <c r="W40" s="112">
        <v>91125</v>
      </c>
      <c r="X40" s="112">
        <v>91898</v>
      </c>
      <c r="Y40" s="112">
        <v>93420</v>
      </c>
      <c r="Z40" s="112">
        <v>96971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45</v>
      </c>
      <c r="W44" s="112">
        <v>36</v>
      </c>
      <c r="X44" s="112">
        <v>47</v>
      </c>
      <c r="Y44" s="112">
        <v>85</v>
      </c>
      <c r="Z44" s="112">
        <v>113</v>
      </c>
    </row>
    <row r="45" spans="19:32" x14ac:dyDescent="0.25">
      <c r="S45" s="115" t="s">
        <v>37</v>
      </c>
      <c r="T45" s="115"/>
      <c r="U45" s="112"/>
      <c r="V45" s="112">
        <v>1052</v>
      </c>
      <c r="W45" s="112">
        <v>1123</v>
      </c>
      <c r="X45" s="112">
        <v>1138</v>
      </c>
      <c r="Y45" s="112">
        <v>1510</v>
      </c>
      <c r="Z45" s="112">
        <v>1798</v>
      </c>
    </row>
    <row r="46" spans="19:32" x14ac:dyDescent="0.25">
      <c r="S46" s="115" t="s">
        <v>38</v>
      </c>
      <c r="T46" s="115"/>
      <c r="U46" s="112"/>
      <c r="V46" s="112">
        <v>3465</v>
      </c>
      <c r="W46" s="112">
        <v>3513</v>
      </c>
      <c r="X46" s="112">
        <v>3307</v>
      </c>
      <c r="Y46" s="112">
        <v>3471</v>
      </c>
      <c r="Z46" s="112">
        <v>4118</v>
      </c>
    </row>
    <row r="47" spans="19:32" x14ac:dyDescent="0.25">
      <c r="S47" s="115" t="s">
        <v>39</v>
      </c>
      <c r="T47" s="115"/>
      <c r="U47" s="112"/>
      <c r="V47" s="112">
        <v>5662</v>
      </c>
      <c r="W47" s="112">
        <v>5574</v>
      </c>
      <c r="X47" s="112">
        <v>5311</v>
      </c>
      <c r="Y47" s="112">
        <v>5564</v>
      </c>
      <c r="Z47" s="112">
        <v>6027</v>
      </c>
    </row>
    <row r="48" spans="19:32" x14ac:dyDescent="0.25">
      <c r="S48" s="115" t="s">
        <v>40</v>
      </c>
      <c r="T48" s="115"/>
      <c r="U48" s="112"/>
      <c r="V48" s="112">
        <v>7079</v>
      </c>
      <c r="W48" s="112">
        <v>7024</v>
      </c>
      <c r="X48" s="112">
        <v>7011</v>
      </c>
      <c r="Y48" s="112">
        <v>7432</v>
      </c>
      <c r="Z48" s="112">
        <v>7884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7195</v>
      </c>
      <c r="W49" s="112">
        <v>7145</v>
      </c>
      <c r="X49" s="112">
        <v>7058</v>
      </c>
      <c r="Y49" s="112">
        <v>7256</v>
      </c>
      <c r="Z49" s="112">
        <v>7921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Onkaparinga (2021-22)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6637</v>
      </c>
      <c r="W50" s="112">
        <v>6776</v>
      </c>
      <c r="X50" s="112">
        <v>7034</v>
      </c>
      <c r="Y50" s="112">
        <v>7176</v>
      </c>
      <c r="Z50" s="112">
        <v>7606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6231</v>
      </c>
      <c r="W51" s="112">
        <v>6181</v>
      </c>
      <c r="X51" s="112">
        <v>5932</v>
      </c>
      <c r="Y51" s="112">
        <v>6157</v>
      </c>
      <c r="Z51" s="112">
        <v>6691</v>
      </c>
    </row>
    <row r="52" spans="1:26" ht="15" customHeight="1" x14ac:dyDescent="0.25">
      <c r="S52" s="115" t="s">
        <v>44</v>
      </c>
      <c r="T52" s="115"/>
      <c r="U52" s="112"/>
      <c r="V52" s="112">
        <v>6529</v>
      </c>
      <c r="W52" s="112">
        <v>6435</v>
      </c>
      <c r="X52" s="112">
        <v>6576</v>
      </c>
      <c r="Y52" s="112">
        <v>6490</v>
      </c>
      <c r="Z52" s="112">
        <v>6647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5877</v>
      </c>
      <c r="W53" s="112">
        <v>5858</v>
      </c>
      <c r="X53" s="112">
        <v>5761</v>
      </c>
      <c r="Y53" s="112">
        <v>6041</v>
      </c>
      <c r="Z53" s="112">
        <v>6463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5398</v>
      </c>
      <c r="W54" s="112">
        <v>5379</v>
      </c>
      <c r="X54" s="112">
        <v>5396</v>
      </c>
      <c r="Y54" s="112">
        <v>5467</v>
      </c>
      <c r="Z54" s="112">
        <v>5547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4074</v>
      </c>
      <c r="W55" s="112">
        <v>4083</v>
      </c>
      <c r="X55" s="112">
        <v>4151</v>
      </c>
      <c r="Y55" s="112">
        <v>4308</v>
      </c>
      <c r="Z55" s="112">
        <v>4617</v>
      </c>
    </row>
    <row r="56" spans="1:26" ht="15" customHeight="1" x14ac:dyDescent="0.25">
      <c r="S56" s="115" t="s">
        <v>48</v>
      </c>
      <c r="T56" s="115"/>
      <c r="U56" s="112"/>
      <c r="V56" s="112">
        <v>2037</v>
      </c>
      <c r="W56" s="112">
        <v>2057</v>
      </c>
      <c r="X56" s="112">
        <v>2031</v>
      </c>
      <c r="Y56" s="112">
        <v>2200</v>
      </c>
      <c r="Z56" s="112">
        <v>2375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752</v>
      </c>
      <c r="W57" s="112">
        <v>757</v>
      </c>
      <c r="X57" s="112">
        <v>746</v>
      </c>
      <c r="Y57" s="112">
        <v>821</v>
      </c>
      <c r="Z57" s="112">
        <v>895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225</v>
      </c>
      <c r="W58" s="112">
        <v>224</v>
      </c>
      <c r="X58" s="112">
        <v>268</v>
      </c>
      <c r="Y58" s="112">
        <v>262</v>
      </c>
      <c r="Z58" s="112">
        <v>345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100</v>
      </c>
      <c r="W59" s="112">
        <v>86</v>
      </c>
      <c r="X59" s="112">
        <v>86</v>
      </c>
      <c r="Y59" s="112">
        <v>83</v>
      </c>
      <c r="Z59" s="112">
        <v>94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63</v>
      </c>
      <c r="W60" s="112">
        <v>60</v>
      </c>
      <c r="X60" s="112">
        <v>62</v>
      </c>
      <c r="Y60" s="112">
        <v>62</v>
      </c>
      <c r="Z60" s="112">
        <v>74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62413</v>
      </c>
      <c r="W61" s="112">
        <v>62312</v>
      </c>
      <c r="X61" s="112">
        <v>61926</v>
      </c>
      <c r="Y61" s="112">
        <v>64385</v>
      </c>
      <c r="Z61" s="112">
        <v>69221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50</v>
      </c>
      <c r="W63" s="112">
        <v>59</v>
      </c>
      <c r="X63" s="112">
        <v>53</v>
      </c>
      <c r="Y63" s="112">
        <v>109</v>
      </c>
      <c r="Z63" s="112">
        <v>154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1296</v>
      </c>
      <c r="W64" s="112">
        <v>1396</v>
      </c>
      <c r="X64" s="112">
        <v>1482</v>
      </c>
      <c r="Y64" s="112">
        <v>1751</v>
      </c>
      <c r="Z64" s="112">
        <v>2143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Onkaparinga (2021-22)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4018</v>
      </c>
      <c r="W65" s="112">
        <v>3966</v>
      </c>
      <c r="X65" s="112">
        <v>3801</v>
      </c>
      <c r="Y65" s="112">
        <v>4068</v>
      </c>
      <c r="Z65" s="112">
        <v>4680</v>
      </c>
    </row>
    <row r="66" spans="1:26" x14ac:dyDescent="0.25">
      <c r="S66" s="115" t="s">
        <v>39</v>
      </c>
      <c r="T66" s="115"/>
      <c r="U66" s="112"/>
      <c r="V66" s="112">
        <v>5815</v>
      </c>
      <c r="W66" s="112">
        <v>6002</v>
      </c>
      <c r="X66" s="112">
        <v>5851</v>
      </c>
      <c r="Y66" s="112">
        <v>6207</v>
      </c>
      <c r="Z66" s="112">
        <v>6843</v>
      </c>
    </row>
    <row r="67" spans="1:26" x14ac:dyDescent="0.25">
      <c r="S67" s="115" t="s">
        <v>40</v>
      </c>
      <c r="T67" s="115"/>
      <c r="U67" s="112"/>
      <c r="V67" s="112">
        <v>6587</v>
      </c>
      <c r="W67" s="112">
        <v>6720</v>
      </c>
      <c r="X67" s="112">
        <v>6693</v>
      </c>
      <c r="Y67" s="112">
        <v>7193</v>
      </c>
      <c r="Z67" s="112">
        <v>7649</v>
      </c>
    </row>
    <row r="68" spans="1:26" x14ac:dyDescent="0.25">
      <c r="S68" s="115" t="s">
        <v>41</v>
      </c>
      <c r="T68" s="115"/>
      <c r="U68" s="112"/>
      <c r="V68" s="112">
        <v>6309</v>
      </c>
      <c r="W68" s="112">
        <v>6352</v>
      </c>
      <c r="X68" s="112">
        <v>6345</v>
      </c>
      <c r="Y68" s="112">
        <v>6581</v>
      </c>
      <c r="Z68" s="112">
        <v>7506</v>
      </c>
    </row>
    <row r="69" spans="1:26" x14ac:dyDescent="0.25">
      <c r="S69" s="115" t="s">
        <v>42</v>
      </c>
      <c r="T69" s="115"/>
      <c r="U69" s="112"/>
      <c r="V69" s="112">
        <v>5931</v>
      </c>
      <c r="W69" s="112">
        <v>6215</v>
      </c>
      <c r="X69" s="112">
        <v>6357</v>
      </c>
      <c r="Y69" s="112">
        <v>6776</v>
      </c>
      <c r="Z69" s="112">
        <v>7720</v>
      </c>
    </row>
    <row r="70" spans="1:26" x14ac:dyDescent="0.25">
      <c r="S70" s="115" t="s">
        <v>43</v>
      </c>
      <c r="T70" s="115"/>
      <c r="U70" s="112"/>
      <c r="V70" s="112">
        <v>6008</v>
      </c>
      <c r="W70" s="112">
        <v>6057</v>
      </c>
      <c r="X70" s="112">
        <v>5992</v>
      </c>
      <c r="Y70" s="112">
        <v>6291</v>
      </c>
      <c r="Z70" s="112">
        <v>6949</v>
      </c>
    </row>
    <row r="71" spans="1:26" x14ac:dyDescent="0.25">
      <c r="S71" s="115" t="s">
        <v>44</v>
      </c>
      <c r="T71" s="115"/>
      <c r="U71" s="112"/>
      <c r="V71" s="112">
        <v>6426</v>
      </c>
      <c r="W71" s="112">
        <v>6361</v>
      </c>
      <c r="X71" s="112">
        <v>6272</v>
      </c>
      <c r="Y71" s="112">
        <v>6192</v>
      </c>
      <c r="Z71" s="112">
        <v>6694</v>
      </c>
    </row>
    <row r="72" spans="1:26" x14ac:dyDescent="0.25">
      <c r="S72" s="115" t="s">
        <v>45</v>
      </c>
      <c r="T72" s="115"/>
      <c r="U72" s="112"/>
      <c r="V72" s="112">
        <v>6108</v>
      </c>
      <c r="W72" s="112">
        <v>6166</v>
      </c>
      <c r="X72" s="112">
        <v>6129</v>
      </c>
      <c r="Y72" s="112">
        <v>6474</v>
      </c>
      <c r="Z72" s="112">
        <v>6851</v>
      </c>
    </row>
    <row r="73" spans="1:26" x14ac:dyDescent="0.25">
      <c r="S73" s="115" t="s">
        <v>46</v>
      </c>
      <c r="T73" s="115"/>
      <c r="U73" s="112"/>
      <c r="V73" s="112">
        <v>5480</v>
      </c>
      <c r="W73" s="112">
        <v>5529</v>
      </c>
      <c r="X73" s="112">
        <v>5473</v>
      </c>
      <c r="Y73" s="112">
        <v>5553</v>
      </c>
      <c r="Z73" s="112">
        <v>6037</v>
      </c>
    </row>
    <row r="74" spans="1:26" x14ac:dyDescent="0.25">
      <c r="S74" s="115" t="s">
        <v>47</v>
      </c>
      <c r="T74" s="115"/>
      <c r="U74" s="112"/>
      <c r="V74" s="112">
        <v>3869</v>
      </c>
      <c r="W74" s="112">
        <v>4019</v>
      </c>
      <c r="X74" s="112">
        <v>4102</v>
      </c>
      <c r="Y74" s="112">
        <v>4381</v>
      </c>
      <c r="Z74" s="112">
        <v>4652</v>
      </c>
    </row>
    <row r="75" spans="1:26" x14ac:dyDescent="0.25">
      <c r="S75" s="115" t="s">
        <v>48</v>
      </c>
      <c r="T75" s="115"/>
      <c r="U75" s="112"/>
      <c r="V75" s="112">
        <v>1602</v>
      </c>
      <c r="W75" s="112">
        <v>1731</v>
      </c>
      <c r="X75" s="112">
        <v>1802</v>
      </c>
      <c r="Y75" s="112">
        <v>1940</v>
      </c>
      <c r="Z75" s="112">
        <v>2157</v>
      </c>
    </row>
    <row r="76" spans="1:26" x14ac:dyDescent="0.25">
      <c r="S76" s="115" t="s">
        <v>49</v>
      </c>
      <c r="T76" s="115"/>
      <c r="U76" s="112"/>
      <c r="V76" s="112">
        <v>515</v>
      </c>
      <c r="W76" s="112">
        <v>554</v>
      </c>
      <c r="X76" s="112">
        <v>602</v>
      </c>
      <c r="Y76" s="112">
        <v>611</v>
      </c>
      <c r="Z76" s="112">
        <v>695</v>
      </c>
    </row>
    <row r="77" spans="1:26" x14ac:dyDescent="0.25">
      <c r="S77" s="115" t="s">
        <v>50</v>
      </c>
      <c r="T77" s="115"/>
      <c r="U77" s="112"/>
      <c r="V77" s="112">
        <v>199</v>
      </c>
      <c r="W77" s="112">
        <v>174</v>
      </c>
      <c r="X77" s="112">
        <v>181</v>
      </c>
      <c r="Y77" s="112">
        <v>208</v>
      </c>
      <c r="Z77" s="112">
        <v>280</v>
      </c>
    </row>
    <row r="78" spans="1:26" x14ac:dyDescent="0.25">
      <c r="S78" s="115" t="s">
        <v>51</v>
      </c>
      <c r="T78" s="115"/>
      <c r="U78" s="112"/>
      <c r="V78" s="112">
        <v>98</v>
      </c>
      <c r="W78" s="112">
        <v>84</v>
      </c>
      <c r="X78" s="112">
        <v>96</v>
      </c>
      <c r="Y78" s="112">
        <v>79</v>
      </c>
      <c r="Z78" s="112">
        <v>104</v>
      </c>
    </row>
    <row r="79" spans="1:26" x14ac:dyDescent="0.25">
      <c r="S79" s="115" t="s">
        <v>52</v>
      </c>
      <c r="T79" s="115"/>
      <c r="U79" s="112"/>
      <c r="V79" s="112">
        <v>75</v>
      </c>
      <c r="W79" s="112">
        <v>70</v>
      </c>
      <c r="X79" s="112">
        <v>70</v>
      </c>
      <c r="Y79" s="112">
        <v>71</v>
      </c>
      <c r="Z79" s="112">
        <v>81</v>
      </c>
    </row>
    <row r="80" spans="1:26" x14ac:dyDescent="0.25">
      <c r="S80" s="118" t="s">
        <v>53</v>
      </c>
      <c r="T80" s="118"/>
      <c r="U80" s="112"/>
      <c r="V80" s="112">
        <v>60384</v>
      </c>
      <c r="W80" s="112">
        <v>61462</v>
      </c>
      <c r="X80" s="112">
        <v>61291</v>
      </c>
      <c r="Y80" s="112">
        <v>64485</v>
      </c>
      <c r="Z80" s="112">
        <v>71187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Onkaparinga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4821</v>
      </c>
      <c r="W83" s="112">
        <v>4821</v>
      </c>
      <c r="X83" s="112">
        <v>4914</v>
      </c>
      <c r="Y83" s="112">
        <v>4912</v>
      </c>
      <c r="Z83" s="112">
        <v>5122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190</v>
      </c>
      <c r="G84" s="140"/>
      <c r="H84" s="48"/>
      <c r="I84" s="48"/>
      <c r="J84" s="48"/>
      <c r="K84" s="48"/>
      <c r="L84" s="140" t="s">
        <v>0</v>
      </c>
      <c r="M84" s="140"/>
      <c r="N84" s="140" t="s">
        <v>190</v>
      </c>
      <c r="O84" s="140"/>
      <c r="S84" s="115" t="s">
        <v>57</v>
      </c>
      <c r="T84" s="115"/>
      <c r="U84" s="112"/>
      <c r="V84" s="112">
        <v>5074</v>
      </c>
      <c r="W84" s="112">
        <v>5237</v>
      </c>
      <c r="X84" s="112">
        <v>5317</v>
      </c>
      <c r="Y84" s="112">
        <v>5382</v>
      </c>
      <c r="Z84" s="112">
        <v>5777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2017-18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2017-18</v>
      </c>
      <c r="O85" s="140"/>
      <c r="S85" s="115" t="s">
        <v>185</v>
      </c>
      <c r="T85" s="115"/>
      <c r="U85" s="112"/>
      <c r="V85" s="112">
        <v>9776</v>
      </c>
      <c r="W85" s="112">
        <v>9944</v>
      </c>
      <c r="X85" s="112">
        <v>9864</v>
      </c>
      <c r="Y85" s="112">
        <v>10013</v>
      </c>
      <c r="Z85" s="112">
        <v>10287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140,507</v>
      </c>
      <c r="D86" s="94">
        <f t="shared" ref="D86:D91" si="4">AD4</f>
        <v>8.9361999054124341E-2</v>
      </c>
      <c r="E86" s="95">
        <f t="shared" ref="E86:E91" si="5">AD4</f>
        <v>8.9361999054124341E-2</v>
      </c>
      <c r="F86" s="94">
        <f t="shared" ref="F86:F91" si="6">AF4</f>
        <v>0.14422176437535117</v>
      </c>
      <c r="G86" s="95">
        <f t="shared" ref="G86:G91" si="7">AF4</f>
        <v>0.14422176437535117</v>
      </c>
      <c r="H86" s="97"/>
      <c r="I86" s="97"/>
      <c r="J86" s="139" t="str">
        <f>'State data for spotlight'!J4</f>
        <v>1,514,413</v>
      </c>
      <c r="K86" s="139"/>
      <c r="L86" s="94">
        <f>'State data for spotlight'!L4</f>
        <v>9.9608707048718825E-2</v>
      </c>
      <c r="M86" s="95">
        <f>'State data for spotlight'!L4</f>
        <v>9.9608707048718825E-2</v>
      </c>
      <c r="N86" s="94">
        <f>'State data for spotlight'!N4</f>
        <v>0.18326365128713196</v>
      </c>
      <c r="O86" s="95">
        <f>'State data for spotlight'!N4</f>
        <v>0.18326365128713196</v>
      </c>
      <c r="S86" s="115" t="s">
        <v>186</v>
      </c>
      <c r="T86" s="115"/>
      <c r="U86" s="112"/>
      <c r="V86" s="112">
        <v>3179</v>
      </c>
      <c r="W86" s="112">
        <v>3294</v>
      </c>
      <c r="X86" s="112">
        <v>3368</v>
      </c>
      <c r="Y86" s="112">
        <v>3460</v>
      </c>
      <c r="Z86" s="112">
        <v>3637</v>
      </c>
    </row>
    <row r="87" spans="1:30" ht="15" customHeight="1" x14ac:dyDescent="0.25">
      <c r="A87" s="96" t="s">
        <v>4</v>
      </c>
      <c r="B87" s="49"/>
      <c r="C87" s="97" t="str">
        <f t="shared" si="3"/>
        <v>69,219</v>
      </c>
      <c r="D87" s="94">
        <f t="shared" si="4"/>
        <v>7.5079599285547971E-2</v>
      </c>
      <c r="E87" s="95">
        <f t="shared" si="5"/>
        <v>7.5079599285547971E-2</v>
      </c>
      <c r="F87" s="94">
        <f t="shared" si="6"/>
        <v>0.10906556431455483</v>
      </c>
      <c r="G87" s="95">
        <f t="shared" si="7"/>
        <v>0.10906556431455483</v>
      </c>
      <c r="H87" s="97"/>
      <c r="I87" s="97"/>
      <c r="J87" s="139" t="str">
        <f>'State data for spotlight'!J5</f>
        <v>761,173</v>
      </c>
      <c r="K87" s="139"/>
      <c r="L87" s="94">
        <f>'State data for spotlight'!L5</f>
        <v>8.820771036521724E-2</v>
      </c>
      <c r="M87" s="95">
        <f>'State data for spotlight'!L5</f>
        <v>8.820771036521724E-2</v>
      </c>
      <c r="N87" s="94">
        <f>'State data for spotlight'!N5</f>
        <v>0.15461673464868042</v>
      </c>
      <c r="O87" s="95">
        <f>'State data for spotlight'!N5</f>
        <v>0.15461673464868042</v>
      </c>
      <c r="S87" s="115" t="s">
        <v>187</v>
      </c>
      <c r="T87" s="115"/>
      <c r="U87" s="112"/>
      <c r="V87" s="112">
        <v>2440</v>
      </c>
      <c r="W87" s="112">
        <v>2469</v>
      </c>
      <c r="X87" s="112">
        <v>2415</v>
      </c>
      <c r="Y87" s="112">
        <v>2514</v>
      </c>
      <c r="Z87" s="112">
        <v>2660</v>
      </c>
    </row>
    <row r="88" spans="1:30" ht="15" customHeight="1" x14ac:dyDescent="0.25">
      <c r="A88" s="96" t="s">
        <v>5</v>
      </c>
      <c r="B88" s="49"/>
      <c r="C88" s="97" t="str">
        <f t="shared" si="3"/>
        <v>71,186</v>
      </c>
      <c r="D88" s="94">
        <f t="shared" si="4"/>
        <v>0.10391563929596037</v>
      </c>
      <c r="E88" s="95">
        <f t="shared" si="5"/>
        <v>0.10391563929596037</v>
      </c>
      <c r="F88" s="94">
        <f t="shared" si="6"/>
        <v>0.17879083939127982</v>
      </c>
      <c r="G88" s="95">
        <f t="shared" si="7"/>
        <v>0.17879083939127982</v>
      </c>
      <c r="H88" s="97"/>
      <c r="I88" s="97"/>
      <c r="J88" s="139" t="str">
        <f>'State data for spotlight'!J6</f>
        <v>752,279</v>
      </c>
      <c r="K88" s="139"/>
      <c r="L88" s="94">
        <f>'State data for spotlight'!L6</f>
        <v>0.11150035312508311</v>
      </c>
      <c r="M88" s="95">
        <f>'State data for spotlight'!L6</f>
        <v>0.11150035312508311</v>
      </c>
      <c r="N88" s="94">
        <f>'State data for spotlight'!N6</f>
        <v>0.212174288554841</v>
      </c>
      <c r="O88" s="95">
        <f>'State data for spotlight'!N6</f>
        <v>0.212174288554841</v>
      </c>
      <c r="S88" s="115" t="s">
        <v>188</v>
      </c>
      <c r="T88" s="115"/>
      <c r="U88" s="112"/>
      <c r="V88" s="112">
        <v>2746</v>
      </c>
      <c r="W88" s="112">
        <v>2783</v>
      </c>
      <c r="X88" s="112">
        <v>2900</v>
      </c>
      <c r="Y88" s="112">
        <v>2954</v>
      </c>
      <c r="Z88" s="112">
        <v>3087</v>
      </c>
    </row>
    <row r="89" spans="1:30" ht="15" customHeight="1" x14ac:dyDescent="0.25">
      <c r="A89" s="49" t="s">
        <v>6</v>
      </c>
      <c r="B89" s="49"/>
      <c r="C89" s="97" t="str">
        <f t="shared" si="3"/>
        <v>96,970</v>
      </c>
      <c r="D89" s="94">
        <f t="shared" si="4"/>
        <v>3.8000428173838641E-2</v>
      </c>
      <c r="E89" s="95">
        <f t="shared" si="5"/>
        <v>3.8000428173838641E-2</v>
      </c>
      <c r="F89" s="94">
        <f t="shared" si="6"/>
        <v>7.4805200563061724E-2</v>
      </c>
      <c r="G89" s="95">
        <f t="shared" si="7"/>
        <v>7.4805200563061724E-2</v>
      </c>
      <c r="H89" s="97"/>
      <c r="I89" s="97"/>
      <c r="J89" s="139" t="str">
        <f>'State data for spotlight'!J7</f>
        <v>1,001,542</v>
      </c>
      <c r="K89" s="139"/>
      <c r="L89" s="94">
        <f>'State data for spotlight'!L7</f>
        <v>4.4621130813623067E-2</v>
      </c>
      <c r="M89" s="95">
        <f>'State data for spotlight'!L7</f>
        <v>4.4621130813623067E-2</v>
      </c>
      <c r="N89" s="94">
        <f>'State data for spotlight'!N7</f>
        <v>9.6689701842120446E-2</v>
      </c>
      <c r="O89" s="95">
        <f>'State data for spotlight'!N7</f>
        <v>9.6689701842120446E-2</v>
      </c>
      <c r="S89" s="115" t="s">
        <v>189</v>
      </c>
      <c r="T89" s="115"/>
      <c r="U89" s="112"/>
      <c r="V89" s="112">
        <v>3967</v>
      </c>
      <c r="W89" s="112">
        <v>3963</v>
      </c>
      <c r="X89" s="112">
        <v>3928</v>
      </c>
      <c r="Y89" s="112">
        <v>3887</v>
      </c>
      <c r="Z89" s="112">
        <v>3986</v>
      </c>
    </row>
    <row r="90" spans="1:30" ht="15" customHeight="1" x14ac:dyDescent="0.25">
      <c r="A90" s="49" t="s">
        <v>96</v>
      </c>
      <c r="B90" s="49"/>
      <c r="C90" s="97" t="str">
        <f t="shared" si="3"/>
        <v>$47,491</v>
      </c>
      <c r="D90" s="94">
        <f t="shared" si="4"/>
        <v>-4.193663374640888E-3</v>
      </c>
      <c r="E90" s="95">
        <f t="shared" si="5"/>
        <v>-4.193663374640888E-3</v>
      </c>
      <c r="F90" s="94">
        <f t="shared" si="6"/>
        <v>6.958290973576986E-2</v>
      </c>
      <c r="G90" s="95">
        <f t="shared" si="7"/>
        <v>6.958290973576986E-2</v>
      </c>
      <c r="H90" s="97"/>
      <c r="I90" s="97"/>
      <c r="J90" s="97"/>
      <c r="K90" s="97" t="str">
        <f>'State data for spotlight'!J8</f>
        <v>$45,481</v>
      </c>
      <c r="L90" s="94">
        <f>'State data for spotlight'!L8</f>
        <v>-7.6896036558571357E-4</v>
      </c>
      <c r="M90" s="95">
        <f>'State data for spotlight'!L8</f>
        <v>-7.6896036558571357E-4</v>
      </c>
      <c r="N90" s="94">
        <f>'State data for spotlight'!N8</f>
        <v>6.4433558502420718E-2</v>
      </c>
      <c r="O90" s="95">
        <f>'State data for spotlight'!N8</f>
        <v>6.4433558502420718E-2</v>
      </c>
      <c r="S90" s="115" t="s">
        <v>58</v>
      </c>
      <c r="T90" s="115"/>
      <c r="U90" s="112"/>
      <c r="V90" s="112">
        <v>5582</v>
      </c>
      <c r="W90" s="112">
        <v>5675</v>
      </c>
      <c r="X90" s="112">
        <v>5630</v>
      </c>
      <c r="Y90" s="112">
        <v>5791</v>
      </c>
      <c r="Z90" s="112">
        <v>5973</v>
      </c>
    </row>
    <row r="91" spans="1:30" ht="15" customHeight="1" x14ac:dyDescent="0.25">
      <c r="A91" s="49" t="s">
        <v>7</v>
      </c>
      <c r="B91" s="49"/>
      <c r="C91" s="97" t="str">
        <f t="shared" si="3"/>
        <v>$5,718.9 mil</v>
      </c>
      <c r="D91" s="94">
        <f t="shared" si="4"/>
        <v>7.2356343452926186E-2</v>
      </c>
      <c r="E91" s="95">
        <f t="shared" si="5"/>
        <v>7.2356343452926186E-2</v>
      </c>
      <c r="F91" s="94">
        <f t="shared" si="6"/>
        <v>0.21500436280366864</v>
      </c>
      <c r="G91" s="95">
        <f t="shared" si="7"/>
        <v>0.21500436280366864</v>
      </c>
      <c r="H91" s="97"/>
      <c r="I91" s="97"/>
      <c r="J91" s="97"/>
      <c r="K91" s="97" t="str">
        <f>'State data for spotlight'!J9</f>
        <v>$63.1 bil</v>
      </c>
      <c r="L91" s="94">
        <f>'State data for spotlight'!L9</f>
        <v>8.5795971195826271E-2</v>
      </c>
      <c r="M91" s="95">
        <f>'State data for spotlight'!L9</f>
        <v>8.5795971195826271E-2</v>
      </c>
      <c r="N91" s="94">
        <f>'State data for spotlight'!N9</f>
        <v>0.25141602644572436</v>
      </c>
      <c r="O91" s="95">
        <f>'State data for spotlight'!N9</f>
        <v>0.25141602644572436</v>
      </c>
      <c r="S91" s="118" t="s">
        <v>53</v>
      </c>
      <c r="T91" s="118"/>
      <c r="U91" s="112"/>
      <c r="V91" s="112">
        <v>46106</v>
      </c>
      <c r="W91" s="112">
        <v>46383</v>
      </c>
      <c r="X91" s="112">
        <v>46500</v>
      </c>
      <c r="Y91" s="112">
        <v>47045</v>
      </c>
      <c r="Z91" s="112">
        <v>48819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191</v>
      </c>
      <c r="S93" s="115" t="s">
        <v>56</v>
      </c>
      <c r="T93" s="115"/>
      <c r="U93" s="112"/>
      <c r="V93" s="112">
        <v>3568</v>
      </c>
      <c r="W93" s="112">
        <v>3670</v>
      </c>
      <c r="X93" s="112">
        <v>3747</v>
      </c>
      <c r="Y93" s="112">
        <v>3865</v>
      </c>
      <c r="Z93" s="112">
        <v>4084</v>
      </c>
    </row>
    <row r="94" spans="1:30" ht="15" customHeight="1" x14ac:dyDescent="0.25">
      <c r="A94" s="135" t="s">
        <v>192</v>
      </c>
      <c r="S94" s="115" t="s">
        <v>57</v>
      </c>
      <c r="T94" s="115"/>
      <c r="U94" s="112"/>
      <c r="V94" s="112">
        <v>7947</v>
      </c>
      <c r="W94" s="112">
        <v>8189</v>
      </c>
      <c r="X94" s="112">
        <v>8376</v>
      </c>
      <c r="Y94" s="112">
        <v>8600</v>
      </c>
      <c r="Z94" s="112">
        <v>9197</v>
      </c>
    </row>
    <row r="95" spans="1:30" ht="15" customHeight="1" x14ac:dyDescent="0.25">
      <c r="A95" s="136" t="s">
        <v>266</v>
      </c>
      <c r="S95" s="115" t="s">
        <v>185</v>
      </c>
      <c r="T95" s="115"/>
      <c r="U95" s="112"/>
      <c r="V95" s="112">
        <v>1677</v>
      </c>
      <c r="W95" s="112">
        <v>1727</v>
      </c>
      <c r="X95" s="112">
        <v>1757</v>
      </c>
      <c r="Y95" s="112">
        <v>1862</v>
      </c>
      <c r="Z95" s="112">
        <v>1931</v>
      </c>
    </row>
    <row r="96" spans="1:30" ht="15" customHeight="1" x14ac:dyDescent="0.25">
      <c r="A96" s="134" t="s">
        <v>258</v>
      </c>
      <c r="S96" s="115" t="s">
        <v>186</v>
      </c>
      <c r="T96" s="115"/>
      <c r="U96" s="112"/>
      <c r="V96" s="112">
        <v>8406</v>
      </c>
      <c r="W96" s="112">
        <v>8779</v>
      </c>
      <c r="X96" s="112">
        <v>9017</v>
      </c>
      <c r="Y96" s="112">
        <v>9219</v>
      </c>
      <c r="Z96" s="112">
        <v>9482</v>
      </c>
    </row>
    <row r="97" spans="1:32" ht="15" customHeight="1" x14ac:dyDescent="0.25">
      <c r="A97" s="136" t="s">
        <v>269</v>
      </c>
      <c r="S97" s="115" t="s">
        <v>187</v>
      </c>
      <c r="T97" s="115"/>
      <c r="U97" s="112"/>
      <c r="V97" s="112">
        <v>8569</v>
      </c>
      <c r="W97" s="112">
        <v>8530</v>
      </c>
      <c r="X97" s="112">
        <v>8521</v>
      </c>
      <c r="Y97" s="112">
        <v>8593</v>
      </c>
      <c r="Z97" s="112">
        <v>8811</v>
      </c>
    </row>
    <row r="98" spans="1:32" ht="15" customHeight="1" x14ac:dyDescent="0.25">
      <c r="A98" s="136" t="s">
        <v>275</v>
      </c>
      <c r="S98" s="115" t="s">
        <v>188</v>
      </c>
      <c r="T98" s="115"/>
      <c r="U98" s="112"/>
      <c r="V98" s="112">
        <v>5135</v>
      </c>
      <c r="W98" s="112">
        <v>5146</v>
      </c>
      <c r="X98" s="112">
        <v>5212</v>
      </c>
      <c r="Y98" s="112">
        <v>5197</v>
      </c>
      <c r="Z98" s="112">
        <v>5307</v>
      </c>
    </row>
    <row r="99" spans="1:32" ht="15" customHeight="1" x14ac:dyDescent="0.25">
      <c r="S99" s="115" t="s">
        <v>189</v>
      </c>
      <c r="T99" s="115"/>
      <c r="U99" s="112"/>
      <c r="V99" s="112">
        <v>294</v>
      </c>
      <c r="W99" s="112">
        <v>332</v>
      </c>
      <c r="X99" s="112">
        <v>353</v>
      </c>
      <c r="Y99" s="112">
        <v>363</v>
      </c>
      <c r="Z99" s="112">
        <v>389</v>
      </c>
    </row>
    <row r="100" spans="1:32" ht="15" customHeight="1" x14ac:dyDescent="0.25">
      <c r="S100" s="115" t="s">
        <v>58</v>
      </c>
      <c r="T100" s="115"/>
      <c r="U100" s="112"/>
      <c r="V100" s="112">
        <v>2530</v>
      </c>
      <c r="W100" s="112">
        <v>2605</v>
      </c>
      <c r="X100" s="112">
        <v>2653</v>
      </c>
      <c r="Y100" s="112">
        <v>2666</v>
      </c>
      <c r="Z100" s="112">
        <v>2770</v>
      </c>
    </row>
    <row r="101" spans="1:32" x14ac:dyDescent="0.25">
      <c r="A101" s="18"/>
      <c r="S101" s="118" t="s">
        <v>53</v>
      </c>
      <c r="T101" s="118"/>
      <c r="U101" s="112"/>
      <c r="V101" s="112">
        <v>44113</v>
      </c>
      <c r="W101" s="112">
        <v>44745</v>
      </c>
      <c r="X101" s="112">
        <v>45400</v>
      </c>
      <c r="Y101" s="112">
        <v>46274</v>
      </c>
      <c r="Z101" s="112">
        <v>48067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184</v>
      </c>
      <c r="W103" s="106" t="s">
        <v>193</v>
      </c>
      <c r="X103" s="106" t="s">
        <v>261</v>
      </c>
      <c r="Y103" s="106" t="s">
        <v>267</v>
      </c>
      <c r="Z103" s="106" t="s">
        <v>273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92133</v>
      </c>
      <c r="W104" s="112">
        <v>93402</v>
      </c>
      <c r="X104" s="112">
        <v>98335</v>
      </c>
      <c r="Y104" s="112">
        <v>100083</v>
      </c>
      <c r="Z104" s="112">
        <v>108799</v>
      </c>
      <c r="AB104" s="109" t="str">
        <f>TEXT(Z104,"###,###")</f>
        <v>108,799</v>
      </c>
      <c r="AD104" s="130">
        <f>Z104/($Z$4)*100</f>
        <v>77.433152796657822</v>
      </c>
      <c r="AF104" s="109"/>
    </row>
    <row r="105" spans="1:32" x14ac:dyDescent="0.25">
      <c r="S105" s="115" t="s">
        <v>17</v>
      </c>
      <c r="T105" s="115"/>
      <c r="U105" s="112"/>
      <c r="V105" s="112">
        <v>21291</v>
      </c>
      <c r="W105" s="112">
        <v>21638</v>
      </c>
      <c r="X105" s="112">
        <v>21155</v>
      </c>
      <c r="Y105" s="112">
        <v>20817</v>
      </c>
      <c r="Z105" s="112">
        <v>23461</v>
      </c>
      <c r="AB105" s="109" t="str">
        <f>TEXT(Z105,"###,###")</f>
        <v>23,461</v>
      </c>
      <c r="AD105" s="130">
        <f>Z105/($Z$4)*100</f>
        <v>16.697388742197898</v>
      </c>
      <c r="AF105" s="109"/>
    </row>
    <row r="106" spans="1:32" x14ac:dyDescent="0.25">
      <c r="S106" s="118" t="s">
        <v>53</v>
      </c>
      <c r="T106" s="118"/>
      <c r="U106" s="120"/>
      <c r="V106" s="120">
        <v>113424</v>
      </c>
      <c r="W106" s="120">
        <v>115040</v>
      </c>
      <c r="X106" s="120">
        <v>119490</v>
      </c>
      <c r="Y106" s="120">
        <v>120900</v>
      </c>
      <c r="Z106" s="120">
        <v>132260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18143</v>
      </c>
      <c r="W108" s="112">
        <v>15559</v>
      </c>
      <c r="X108" s="112">
        <v>16395</v>
      </c>
      <c r="Y108" s="112">
        <v>16664</v>
      </c>
      <c r="Z108" s="112">
        <v>16982</v>
      </c>
      <c r="AB108" s="109" t="str">
        <f>TEXT(Z108,"###,###")</f>
        <v>16,982</v>
      </c>
      <c r="AD108" s="130">
        <f>Z108/($Z$4)*100</f>
        <v>12.086230579259396</v>
      </c>
      <c r="AF108" s="109"/>
    </row>
    <row r="109" spans="1:32" x14ac:dyDescent="0.25">
      <c r="S109" s="115" t="s">
        <v>20</v>
      </c>
      <c r="T109" s="115"/>
      <c r="U109" s="112"/>
      <c r="V109" s="112">
        <v>17040</v>
      </c>
      <c r="W109" s="112">
        <v>17153</v>
      </c>
      <c r="X109" s="112">
        <v>16902</v>
      </c>
      <c r="Y109" s="112">
        <v>19169</v>
      </c>
      <c r="Z109" s="112">
        <v>20404</v>
      </c>
      <c r="AB109" s="109" t="str">
        <f>TEXT(Z109,"###,###")</f>
        <v>20,404</v>
      </c>
      <c r="AD109" s="130">
        <f>Z109/($Z$4)*100</f>
        <v>14.521696427935973</v>
      </c>
      <c r="AF109" s="109"/>
    </row>
    <row r="110" spans="1:32" x14ac:dyDescent="0.25">
      <c r="S110" s="115" t="s">
        <v>21</v>
      </c>
      <c r="T110" s="115"/>
      <c r="U110" s="112"/>
      <c r="V110" s="112">
        <v>24643</v>
      </c>
      <c r="W110" s="112">
        <v>26141</v>
      </c>
      <c r="X110" s="112">
        <v>25545</v>
      </c>
      <c r="Y110" s="112">
        <v>27023</v>
      </c>
      <c r="Z110" s="112">
        <v>30394</v>
      </c>
      <c r="AB110" s="109" t="str">
        <f>TEXT(Z110,"###,###")</f>
        <v>30,394</v>
      </c>
      <c r="AD110" s="130">
        <f>Z110/($Z$4)*100</f>
        <v>21.631662479449425</v>
      </c>
      <c r="AF110" s="109"/>
    </row>
    <row r="111" spans="1:32" x14ac:dyDescent="0.25">
      <c r="S111" s="115" t="s">
        <v>22</v>
      </c>
      <c r="T111" s="115"/>
      <c r="U111" s="112"/>
      <c r="V111" s="112">
        <v>53598</v>
      </c>
      <c r="W111" s="112">
        <v>56120</v>
      </c>
      <c r="X111" s="112">
        <v>55611</v>
      </c>
      <c r="Y111" s="112">
        <v>58044</v>
      </c>
      <c r="Z111" s="112">
        <v>64473</v>
      </c>
      <c r="AB111" s="109" t="str">
        <f>TEXT(Z111,"###,###")</f>
        <v>64,473</v>
      </c>
      <c r="AD111" s="130">
        <f>Z111/($Z$4)*100</f>
        <v>45.88597009401667</v>
      </c>
      <c r="AF111" s="109"/>
    </row>
    <row r="112" spans="1:32" x14ac:dyDescent="0.25">
      <c r="S112" s="118" t="s">
        <v>53</v>
      </c>
      <c r="T112" s="118"/>
      <c r="U112" s="112"/>
      <c r="V112" s="112">
        <v>122799</v>
      </c>
      <c r="W112" s="112">
        <v>123767</v>
      </c>
      <c r="X112" s="112">
        <v>123219</v>
      </c>
      <c r="Y112" s="112">
        <v>128981</v>
      </c>
      <c r="Z112" s="112">
        <v>140510</v>
      </c>
    </row>
    <row r="113" spans="19:32" x14ac:dyDescent="0.25">
      <c r="AB113" s="125" t="s">
        <v>24</v>
      </c>
      <c r="AC113" s="106"/>
      <c r="AD113" s="106" t="s">
        <v>182</v>
      </c>
      <c r="AF113" s="106" t="s">
        <v>183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41.49</v>
      </c>
      <c r="W118" s="131">
        <v>41.43</v>
      </c>
      <c r="X118" s="131">
        <v>41.57</v>
      </c>
      <c r="Y118" s="131">
        <v>41.5</v>
      </c>
      <c r="Z118" s="131">
        <v>41.43</v>
      </c>
      <c r="AB118" s="109" t="str">
        <f>TEXT(Z118,"##.0")</f>
        <v>41.4</v>
      </c>
    </row>
    <row r="120" spans="19:32" x14ac:dyDescent="0.25">
      <c r="S120" s="101" t="s">
        <v>98</v>
      </c>
      <c r="T120" s="112"/>
      <c r="U120" s="112"/>
      <c r="V120" s="112">
        <v>77974</v>
      </c>
      <c r="W120" s="112">
        <v>78787</v>
      </c>
      <c r="X120" s="112">
        <v>79195</v>
      </c>
      <c r="Y120" s="112">
        <v>80398</v>
      </c>
      <c r="Z120" s="112">
        <v>83554</v>
      </c>
      <c r="AB120" s="109" t="str">
        <f>TEXT(Z120,"###,###")</f>
        <v>83,554</v>
      </c>
    </row>
    <row r="121" spans="19:32" x14ac:dyDescent="0.25">
      <c r="S121" s="101" t="s">
        <v>99</v>
      </c>
      <c r="T121" s="112"/>
      <c r="U121" s="112"/>
      <c r="V121" s="112">
        <v>6811</v>
      </c>
      <c r="W121" s="112">
        <v>6816</v>
      </c>
      <c r="X121" s="112">
        <v>6922</v>
      </c>
      <c r="Y121" s="112">
        <v>7014</v>
      </c>
      <c r="Z121" s="112">
        <v>6802</v>
      </c>
      <c r="AB121" s="109" t="str">
        <f>TEXT(Z121,"###,###")</f>
        <v>6,802</v>
      </c>
    </row>
    <row r="122" spans="19:32" x14ac:dyDescent="0.25">
      <c r="S122" s="101" t="s">
        <v>100</v>
      </c>
      <c r="T122" s="112"/>
      <c r="U122" s="112"/>
      <c r="V122" s="112">
        <v>5444</v>
      </c>
      <c r="W122" s="112">
        <v>5519</v>
      </c>
      <c r="X122" s="112">
        <v>5781</v>
      </c>
      <c r="Y122" s="112">
        <v>6007</v>
      </c>
      <c r="Z122" s="112">
        <v>6615</v>
      </c>
      <c r="AB122" s="109" t="str">
        <f>TEXT(Z122,"###,###")</f>
        <v>6,615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83418</v>
      </c>
      <c r="W124" s="112">
        <v>84306</v>
      </c>
      <c r="X124" s="112">
        <v>84976</v>
      </c>
      <c r="Y124" s="112">
        <v>86405</v>
      </c>
      <c r="Z124" s="112">
        <v>90169</v>
      </c>
      <c r="AB124" s="109" t="str">
        <f>TEXT(Z124,"###,###")</f>
        <v>90,169</v>
      </c>
      <c r="AD124" s="127">
        <f>Z124/$Z$7*100</f>
        <v>92.986490667216671</v>
      </c>
    </row>
    <row r="125" spans="19:32" x14ac:dyDescent="0.25">
      <c r="S125" s="101" t="s">
        <v>102</v>
      </c>
      <c r="T125" s="112"/>
      <c r="U125" s="112"/>
      <c r="V125" s="112">
        <v>12255</v>
      </c>
      <c r="W125" s="112">
        <v>12335</v>
      </c>
      <c r="X125" s="112">
        <v>12703</v>
      </c>
      <c r="Y125" s="112">
        <v>13021</v>
      </c>
      <c r="Z125" s="112">
        <v>13417</v>
      </c>
      <c r="AB125" s="109" t="str">
        <f>TEXT(Z125,"###,###")</f>
        <v>13,417</v>
      </c>
      <c r="AD125" s="127">
        <f>Z125/$Z$7*100</f>
        <v>13.836238011756214</v>
      </c>
    </row>
    <row r="127" spans="19:32" x14ac:dyDescent="0.25">
      <c r="S127" s="101" t="s">
        <v>103</v>
      </c>
      <c r="T127" s="112"/>
      <c r="U127" s="112"/>
      <c r="V127" s="112">
        <v>46106</v>
      </c>
      <c r="W127" s="112">
        <v>46385</v>
      </c>
      <c r="X127" s="112">
        <v>46501</v>
      </c>
      <c r="Y127" s="112">
        <v>47045</v>
      </c>
      <c r="Z127" s="112">
        <v>48816</v>
      </c>
      <c r="AB127" s="109" t="str">
        <f>TEXT(Z127,"###,###")</f>
        <v>48,816</v>
      </c>
      <c r="AD127" s="127">
        <f>Z127/$Z$7*100</f>
        <v>50.341342683304113</v>
      </c>
    </row>
    <row r="128" spans="19:32" x14ac:dyDescent="0.25">
      <c r="S128" s="101" t="s">
        <v>104</v>
      </c>
      <c r="T128" s="112"/>
      <c r="U128" s="112"/>
      <c r="V128" s="112">
        <v>44113</v>
      </c>
      <c r="W128" s="112">
        <v>44741</v>
      </c>
      <c r="X128" s="112">
        <v>45403</v>
      </c>
      <c r="Y128" s="112">
        <v>46269</v>
      </c>
      <c r="Z128" s="112">
        <v>48070</v>
      </c>
      <c r="AB128" s="109" t="str">
        <f>TEXT(Z128,"###,###")</f>
        <v>48,070</v>
      </c>
      <c r="AD128" s="127">
        <f>Z128/$Z$7*100</f>
        <v>49.572032587398162</v>
      </c>
    </row>
    <row r="130" spans="19:20" x14ac:dyDescent="0.25">
      <c r="S130" s="101" t="s">
        <v>262</v>
      </c>
      <c r="T130" s="127">
        <v>86.164793235021136</v>
      </c>
    </row>
    <row r="131" spans="19:20" x14ac:dyDescent="0.25">
      <c r="S131" s="101" t="s">
        <v>263</v>
      </c>
      <c r="T131" s="127">
        <v>7.0145405795606894</v>
      </c>
    </row>
    <row r="132" spans="19:20" x14ac:dyDescent="0.25">
      <c r="S132" s="101" t="s">
        <v>264</v>
      </c>
      <c r="T132" s="127">
        <v>6.8216974321955242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CB46B121-5BAC-4E69-94E2-A0307F4C5CE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C2310C14-6892-4F80-AB74-4BA3E868847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5B06D71B-E72D-4BE5-8B9B-556D8855D8B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9C141E1A-5735-4288-80C0-117E30E02F8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36955E-4713-49F4-90FA-82B2FA5B0BB7}">
  <sheetPr codeName="Sheet107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151</v>
      </c>
      <c r="T1" s="99"/>
      <c r="U1" s="99"/>
      <c r="V1" s="99"/>
      <c r="W1" s="99"/>
      <c r="X1" s="99"/>
      <c r="Y1" s="100" t="s">
        <v>233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184</v>
      </c>
      <c r="W2" s="103" t="s">
        <v>193</v>
      </c>
      <c r="X2" s="103" t="s">
        <v>261</v>
      </c>
      <c r="Y2" s="103" t="s">
        <v>267</v>
      </c>
      <c r="Z2" s="103" t="s">
        <v>273</v>
      </c>
      <c r="AB2" s="141" t="str">
        <f>$Z$2</f>
        <v>2021-22</v>
      </c>
      <c r="AC2" s="141"/>
      <c r="AD2" s="141"/>
      <c r="AE2" s="141"/>
      <c r="AF2" s="141"/>
    </row>
    <row r="3" spans="1:32" ht="15" customHeight="1" x14ac:dyDescent="0.25">
      <c r="A3" s="58" t="s">
        <v>272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151</v>
      </c>
      <c r="Y3" s="105" t="s">
        <v>233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10.43 Orroroo/Carrieton, South Australia,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915</v>
      </c>
      <c r="W4" s="108">
        <v>831</v>
      </c>
      <c r="X4" s="108">
        <v>893</v>
      </c>
      <c r="Y4" s="108">
        <v>822</v>
      </c>
      <c r="Z4" s="108">
        <v>860</v>
      </c>
      <c r="AB4" s="109" t="str">
        <f>TEXT(Z4,"###,###")</f>
        <v>860</v>
      </c>
      <c r="AD4" s="110">
        <f>Z4/Y4-1</f>
        <v>4.6228710462287159E-2</v>
      </c>
      <c r="AF4" s="110">
        <f>Z4/V4-1</f>
        <v>-6.0109289617486295E-2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548</v>
      </c>
      <c r="W5" s="108">
        <v>474</v>
      </c>
      <c r="X5" s="108">
        <v>525</v>
      </c>
      <c r="Y5" s="108">
        <v>474</v>
      </c>
      <c r="Z5" s="108">
        <v>490</v>
      </c>
      <c r="AB5" s="109" t="str">
        <f>TEXT(Z5,"###,###")</f>
        <v>490</v>
      </c>
      <c r="AD5" s="110">
        <f t="shared" ref="AD5:AD9" si="0">Z5/Y5-1</f>
        <v>3.3755274261603407E-2</v>
      </c>
      <c r="AF5" s="110">
        <f t="shared" ref="AF5:AF9" si="1">Z5/V5-1</f>
        <v>-0.1058394160583942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369</v>
      </c>
      <c r="W6" s="108">
        <v>355</v>
      </c>
      <c r="X6" s="108">
        <v>362</v>
      </c>
      <c r="Y6" s="108">
        <v>346</v>
      </c>
      <c r="Z6" s="108">
        <v>367</v>
      </c>
      <c r="AB6" s="109" t="str">
        <f>TEXT(Z6,"###,###")</f>
        <v>367</v>
      </c>
      <c r="AD6" s="110">
        <f t="shared" si="0"/>
        <v>6.0693641618497107E-2</v>
      </c>
      <c r="AF6" s="110">
        <f t="shared" si="1"/>
        <v>-5.4200542005420349E-3</v>
      </c>
    </row>
    <row r="7" spans="1:32" ht="16.5" customHeight="1" thickBot="1" x14ac:dyDescent="0.3">
      <c r="A7" s="61" t="str">
        <f>"QUICK STATS for "&amp;Z2&amp;" *"</f>
        <v>QUICK STATS for 2021-22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506</v>
      </c>
      <c r="W7" s="108">
        <v>456</v>
      </c>
      <c r="X7" s="108">
        <v>499</v>
      </c>
      <c r="Y7" s="108">
        <v>483</v>
      </c>
      <c r="Z7" s="108">
        <v>495</v>
      </c>
      <c r="AB7" s="109" t="str">
        <f>TEXT(Z7,"###,###")</f>
        <v>495</v>
      </c>
      <c r="AD7" s="110">
        <f t="shared" si="0"/>
        <v>2.4844720496894457E-2</v>
      </c>
      <c r="AF7" s="110">
        <f t="shared" si="1"/>
        <v>-2.1739130434782594E-2</v>
      </c>
    </row>
    <row r="8" spans="1:32" ht="17.25" customHeight="1" x14ac:dyDescent="0.25">
      <c r="A8" s="62" t="s">
        <v>12</v>
      </c>
      <c r="B8" s="63"/>
      <c r="C8" s="29"/>
      <c r="D8" s="64" t="str">
        <f>AB4</f>
        <v>860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495</v>
      </c>
      <c r="P8" s="65"/>
      <c r="S8" s="107" t="s">
        <v>83</v>
      </c>
      <c r="T8" s="108"/>
      <c r="U8" s="108"/>
      <c r="V8" s="108">
        <v>25079</v>
      </c>
      <c r="W8" s="108">
        <v>21757.63</v>
      </c>
      <c r="X8" s="108">
        <v>18396.29</v>
      </c>
      <c r="Y8" s="108">
        <v>18511</v>
      </c>
      <c r="Z8" s="108">
        <v>20576.88</v>
      </c>
      <c r="AB8" s="109" t="str">
        <f>TEXT(Z8,"$###,###")</f>
        <v>$20,577</v>
      </c>
      <c r="AD8" s="110">
        <f t="shared" si="0"/>
        <v>0.11160283074928423</v>
      </c>
      <c r="AF8" s="110">
        <f t="shared" si="1"/>
        <v>-0.17951752462219384</v>
      </c>
    </row>
    <row r="9" spans="1:32" x14ac:dyDescent="0.25">
      <c r="A9" s="30" t="s">
        <v>14</v>
      </c>
      <c r="B9" s="69"/>
      <c r="C9" s="70"/>
      <c r="D9" s="71">
        <f>AD104</f>
        <v>49.302325581395351</v>
      </c>
      <c r="E9" s="72" t="s">
        <v>84</v>
      </c>
      <c r="F9" s="24"/>
      <c r="G9" s="73" t="s">
        <v>81</v>
      </c>
      <c r="H9" s="70"/>
      <c r="I9" s="69"/>
      <c r="J9" s="70"/>
      <c r="K9" s="69"/>
      <c r="L9" s="69"/>
      <c r="M9" s="74"/>
      <c r="N9" s="70"/>
      <c r="O9" s="71">
        <f>AD127</f>
        <v>54.141414141414145</v>
      </c>
      <c r="P9" s="72" t="s">
        <v>84</v>
      </c>
      <c r="S9" s="107" t="s">
        <v>7</v>
      </c>
      <c r="T9" s="108"/>
      <c r="U9" s="108"/>
      <c r="V9" s="108">
        <v>24561786</v>
      </c>
      <c r="W9" s="108">
        <v>17104658</v>
      </c>
      <c r="X9" s="108">
        <v>15171189</v>
      </c>
      <c r="Y9" s="108">
        <v>20994578</v>
      </c>
      <c r="Z9" s="108">
        <v>25333321</v>
      </c>
      <c r="AB9" s="109" t="str">
        <f>TEXT(Z9/1000000,"$#,###.0")&amp;" mil"</f>
        <v>$25.3 mil</v>
      </c>
      <c r="AD9" s="110">
        <f t="shared" si="0"/>
        <v>0.20666016721079128</v>
      </c>
      <c r="AF9" s="110">
        <f t="shared" si="1"/>
        <v>3.1412007253869945E-2</v>
      </c>
    </row>
    <row r="10" spans="1:32" x14ac:dyDescent="0.25">
      <c r="A10" s="30" t="s">
        <v>17</v>
      </c>
      <c r="B10" s="69"/>
      <c r="C10" s="70"/>
      <c r="D10" s="71">
        <f>AD105</f>
        <v>20.348837209302324</v>
      </c>
      <c r="E10" s="72" t="s">
        <v>84</v>
      </c>
      <c r="F10" s="24"/>
      <c r="G10" s="73" t="s">
        <v>82</v>
      </c>
      <c r="H10" s="70"/>
      <c r="I10" s="69"/>
      <c r="J10" s="70"/>
      <c r="K10" s="69"/>
      <c r="L10" s="69"/>
      <c r="M10" s="74"/>
      <c r="N10" s="70"/>
      <c r="O10" s="71">
        <f>AD128</f>
        <v>46.464646464646464</v>
      </c>
      <c r="P10" s="72" t="s">
        <v>84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85</v>
      </c>
      <c r="H11" s="77"/>
      <c r="I11" s="78"/>
      <c r="J11" s="78"/>
      <c r="K11" s="78"/>
      <c r="L11" s="78"/>
      <c r="M11" s="69"/>
      <c r="N11" s="70"/>
      <c r="O11" s="71">
        <f>T130</f>
        <v>50.505050505050505</v>
      </c>
      <c r="P11" s="72" t="s">
        <v>84</v>
      </c>
      <c r="S11" s="107" t="s">
        <v>29</v>
      </c>
      <c r="T11" s="112"/>
      <c r="U11" s="112"/>
      <c r="V11" s="112">
        <v>687</v>
      </c>
      <c r="W11" s="112">
        <v>633</v>
      </c>
      <c r="X11" s="112">
        <v>669</v>
      </c>
      <c r="Y11" s="112">
        <v>590</v>
      </c>
      <c r="Z11" s="112">
        <v>616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27.070707070707073</v>
      </c>
      <c r="P12" s="72" t="s">
        <v>84</v>
      </c>
      <c r="S12" s="107" t="s">
        <v>30</v>
      </c>
      <c r="T12" s="112"/>
      <c r="U12" s="112"/>
      <c r="V12" s="112">
        <v>231</v>
      </c>
      <c r="W12" s="112">
        <v>198</v>
      </c>
      <c r="X12" s="112">
        <v>222</v>
      </c>
      <c r="Y12" s="112">
        <v>232</v>
      </c>
      <c r="Z12" s="112">
        <v>247</v>
      </c>
    </row>
    <row r="13" spans="1:32" ht="15" customHeight="1" x14ac:dyDescent="0.25">
      <c r="A13" s="30" t="s">
        <v>19</v>
      </c>
      <c r="B13" s="70"/>
      <c r="C13" s="70"/>
      <c r="D13" s="71">
        <f>AD108</f>
        <v>18.720930232558139</v>
      </c>
      <c r="E13" s="72" t="s">
        <v>84</v>
      </c>
      <c r="F13" s="24"/>
      <c r="G13" s="142" t="s">
        <v>265</v>
      </c>
      <c r="H13" s="143"/>
      <c r="I13" s="143"/>
      <c r="J13" s="143"/>
      <c r="K13" s="143"/>
      <c r="L13" s="143"/>
      <c r="M13" s="79"/>
      <c r="N13" s="70"/>
      <c r="O13" s="71">
        <f>T132</f>
        <v>21.414141414141412</v>
      </c>
      <c r="P13" s="72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17.674418604651162</v>
      </c>
      <c r="E14" s="72" t="s">
        <v>84</v>
      </c>
      <c r="F14" s="24"/>
      <c r="G14" s="76" t="s">
        <v>94</v>
      </c>
      <c r="H14" s="69"/>
      <c r="I14" s="69"/>
      <c r="J14" s="69"/>
      <c r="K14" s="75"/>
      <c r="L14" s="70"/>
      <c r="M14" s="69"/>
      <c r="N14" s="70"/>
      <c r="O14" s="75" t="str">
        <f>AB118</f>
        <v>48.0</v>
      </c>
      <c r="P14" s="72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11.395348837209303</v>
      </c>
      <c r="E15" s="72" t="s">
        <v>84</v>
      </c>
      <c r="F15" s="24"/>
      <c r="G15" s="33" t="s">
        <v>259</v>
      </c>
      <c r="H15" s="70"/>
      <c r="I15" s="70"/>
      <c r="J15" s="70"/>
      <c r="K15" s="80"/>
      <c r="L15" s="70"/>
      <c r="M15" s="70"/>
      <c r="N15" s="70"/>
      <c r="O15" s="71">
        <f>AB38</f>
        <v>19.02834008097166</v>
      </c>
      <c r="P15" s="72" t="s">
        <v>84</v>
      </c>
      <c r="S15" s="115" t="s">
        <v>60</v>
      </c>
      <c r="T15" s="115"/>
      <c r="U15" s="116"/>
      <c r="V15" s="116">
        <v>248</v>
      </c>
      <c r="W15" s="116">
        <v>247</v>
      </c>
      <c r="X15" s="116">
        <v>268</v>
      </c>
      <c r="Y15" s="112">
        <v>228</v>
      </c>
      <c r="Z15" s="112">
        <v>205</v>
      </c>
      <c r="AB15" s="117">
        <f t="shared" ref="AB15:AB34" si="2">IF(Z15="np",0,Z15/$Z$34)</f>
        <v>0.23920653442240372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22.325581395348838</v>
      </c>
      <c r="E16" s="83" t="s">
        <v>84</v>
      </c>
      <c r="F16" s="24"/>
      <c r="G16" s="84" t="s">
        <v>260</v>
      </c>
      <c r="H16" s="35"/>
      <c r="I16" s="35"/>
      <c r="J16" s="35"/>
      <c r="K16" s="36"/>
      <c r="L16" s="35"/>
      <c r="M16" s="35"/>
      <c r="N16" s="35"/>
      <c r="O16" s="82">
        <f>AB37</f>
        <v>80.97165991902834</v>
      </c>
      <c r="P16" s="37" t="s">
        <v>84</v>
      </c>
      <c r="S16" s="115" t="s">
        <v>61</v>
      </c>
      <c r="T16" s="115"/>
      <c r="U16" s="116"/>
      <c r="V16" s="116">
        <v>18</v>
      </c>
      <c r="W16" s="116">
        <v>17</v>
      </c>
      <c r="X16" s="116">
        <v>21</v>
      </c>
      <c r="Y16" s="112">
        <v>21</v>
      </c>
      <c r="Z16" s="112">
        <v>19</v>
      </c>
      <c r="AB16" s="117">
        <f t="shared" si="2"/>
        <v>2.2170361726954493E-2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45</v>
      </c>
      <c r="W17" s="116">
        <v>32</v>
      </c>
      <c r="X17" s="116">
        <v>32</v>
      </c>
      <c r="Y17" s="112">
        <v>28</v>
      </c>
      <c r="Z17" s="112">
        <v>22</v>
      </c>
      <c r="AB17" s="117">
        <f t="shared" si="2"/>
        <v>2.5670945157526253E-2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268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63</v>
      </c>
      <c r="T18" s="115"/>
      <c r="U18" s="116"/>
      <c r="V18" s="116">
        <v>0</v>
      </c>
      <c r="W18" s="116">
        <v>0</v>
      </c>
      <c r="X18" s="116">
        <v>3</v>
      </c>
      <c r="Y18" s="112">
        <v>4</v>
      </c>
      <c r="Z18" s="112">
        <v>6</v>
      </c>
      <c r="AB18" s="117">
        <f t="shared" si="2"/>
        <v>7.0011668611435242E-3</v>
      </c>
    </row>
    <row r="19" spans="1:28" x14ac:dyDescent="0.25">
      <c r="A19" s="61" t="str">
        <f>$S$1&amp;" ("&amp;$V$2&amp;" to "&amp;$Z$2&amp;")"</f>
        <v>Orroroo/Carrieton (2017-18 to 2021-22)</v>
      </c>
      <c r="B19" s="61"/>
      <c r="C19" s="61"/>
      <c r="D19" s="61"/>
      <c r="E19" s="61"/>
      <c r="F19" s="61"/>
      <c r="G19" s="61" t="str">
        <f>$S$1&amp;" ("&amp;$V$2&amp;" to "&amp;$Z$2&amp;")"</f>
        <v>Orroroo/Carrieton (2017-18 to 2021-22)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64</v>
      </c>
      <c r="T19" s="115"/>
      <c r="U19" s="116"/>
      <c r="V19" s="116">
        <v>44</v>
      </c>
      <c r="W19" s="116">
        <v>42</v>
      </c>
      <c r="X19" s="116">
        <v>43</v>
      </c>
      <c r="Y19" s="112">
        <v>38</v>
      </c>
      <c r="Z19" s="112">
        <v>41</v>
      </c>
      <c r="AB19" s="117">
        <f t="shared" si="2"/>
        <v>4.7841306884480746E-2</v>
      </c>
    </row>
    <row r="20" spans="1:28" x14ac:dyDescent="0.25">
      <c r="S20" s="115" t="s">
        <v>65</v>
      </c>
      <c r="T20" s="115"/>
      <c r="U20" s="116"/>
      <c r="V20" s="116">
        <v>14</v>
      </c>
      <c r="W20" s="116">
        <v>14</v>
      </c>
      <c r="X20" s="116">
        <v>16</v>
      </c>
      <c r="Y20" s="112">
        <v>15</v>
      </c>
      <c r="Z20" s="112">
        <v>11</v>
      </c>
      <c r="AB20" s="117">
        <f t="shared" si="2"/>
        <v>1.2835472578763127E-2</v>
      </c>
    </row>
    <row r="21" spans="1:28" x14ac:dyDescent="0.25">
      <c r="S21" s="115" t="s">
        <v>66</v>
      </c>
      <c r="T21" s="115"/>
      <c r="U21" s="116"/>
      <c r="V21" s="116">
        <v>47</v>
      </c>
      <c r="W21" s="116">
        <v>42</v>
      </c>
      <c r="X21" s="116">
        <v>46</v>
      </c>
      <c r="Y21" s="112">
        <v>52</v>
      </c>
      <c r="Z21" s="112">
        <v>65</v>
      </c>
      <c r="AB21" s="117">
        <f t="shared" si="2"/>
        <v>7.5845974329054849E-2</v>
      </c>
    </row>
    <row r="22" spans="1:28" x14ac:dyDescent="0.25">
      <c r="S22" s="115" t="s">
        <v>67</v>
      </c>
      <c r="T22" s="115"/>
      <c r="U22" s="116"/>
      <c r="V22" s="116">
        <v>30</v>
      </c>
      <c r="W22" s="116">
        <v>28</v>
      </c>
      <c r="X22" s="116">
        <v>24</v>
      </c>
      <c r="Y22" s="112">
        <v>29</v>
      </c>
      <c r="Z22" s="112">
        <v>30</v>
      </c>
      <c r="AB22" s="117">
        <f t="shared" si="2"/>
        <v>3.5005834305717617E-2</v>
      </c>
    </row>
    <row r="23" spans="1:28" x14ac:dyDescent="0.25">
      <c r="S23" s="115" t="s">
        <v>68</v>
      </c>
      <c r="T23" s="115"/>
      <c r="U23" s="116"/>
      <c r="V23" s="116">
        <v>25</v>
      </c>
      <c r="W23" s="116">
        <v>16</v>
      </c>
      <c r="X23" s="116">
        <v>16</v>
      </c>
      <c r="Y23" s="112">
        <v>11</v>
      </c>
      <c r="Z23" s="112">
        <v>10</v>
      </c>
      <c r="AB23" s="117">
        <f t="shared" si="2"/>
        <v>1.1668611435239206E-2</v>
      </c>
    </row>
    <row r="24" spans="1:28" x14ac:dyDescent="0.25">
      <c r="S24" s="115" t="s">
        <v>69</v>
      </c>
      <c r="T24" s="115"/>
      <c r="U24" s="116"/>
      <c r="V24" s="116">
        <v>0</v>
      </c>
      <c r="W24" s="116">
        <v>0</v>
      </c>
      <c r="X24" s="116">
        <v>0</v>
      </c>
      <c r="Y24" s="112">
        <v>4</v>
      </c>
      <c r="Z24" s="112">
        <v>27</v>
      </c>
      <c r="AB24" s="117">
        <f t="shared" si="2"/>
        <v>3.1505250875145857E-2</v>
      </c>
    </row>
    <row r="25" spans="1:28" x14ac:dyDescent="0.25">
      <c r="S25" s="115" t="s">
        <v>70</v>
      </c>
      <c r="T25" s="115"/>
      <c r="U25" s="116"/>
      <c r="V25" s="116">
        <v>8</v>
      </c>
      <c r="W25" s="116">
        <v>5</v>
      </c>
      <c r="X25" s="116">
        <v>10</v>
      </c>
      <c r="Y25" s="112">
        <v>8</v>
      </c>
      <c r="Z25" s="112">
        <v>7</v>
      </c>
      <c r="AB25" s="117">
        <f t="shared" si="2"/>
        <v>8.1680280046674443E-3</v>
      </c>
    </row>
    <row r="26" spans="1:28" x14ac:dyDescent="0.25">
      <c r="S26" s="115" t="s">
        <v>71</v>
      </c>
      <c r="T26" s="115"/>
      <c r="U26" s="116"/>
      <c r="V26" s="116">
        <v>13</v>
      </c>
      <c r="W26" s="116">
        <v>10</v>
      </c>
      <c r="X26" s="116">
        <v>13</v>
      </c>
      <c r="Y26" s="112">
        <v>10</v>
      </c>
      <c r="Z26" s="112">
        <v>8</v>
      </c>
      <c r="AB26" s="117">
        <f t="shared" si="2"/>
        <v>9.3348891481913644E-3</v>
      </c>
    </row>
    <row r="27" spans="1:28" x14ac:dyDescent="0.25">
      <c r="S27" s="115" t="s">
        <v>72</v>
      </c>
      <c r="T27" s="115"/>
      <c r="U27" s="116"/>
      <c r="V27" s="116">
        <v>8</v>
      </c>
      <c r="W27" s="116">
        <v>8</v>
      </c>
      <c r="X27" s="116">
        <v>5</v>
      </c>
      <c r="Y27" s="112">
        <v>11</v>
      </c>
      <c r="Z27" s="112">
        <v>17</v>
      </c>
      <c r="AB27" s="117">
        <f t="shared" si="2"/>
        <v>1.9836639439906652E-2</v>
      </c>
    </row>
    <row r="28" spans="1:28" x14ac:dyDescent="0.25">
      <c r="S28" s="115" t="s">
        <v>73</v>
      </c>
      <c r="T28" s="115"/>
      <c r="U28" s="116"/>
      <c r="V28" s="116">
        <v>29</v>
      </c>
      <c r="W28" s="116">
        <v>26</v>
      </c>
      <c r="X28" s="116">
        <v>31</v>
      </c>
      <c r="Y28" s="112">
        <v>25</v>
      </c>
      <c r="Z28" s="112">
        <v>30</v>
      </c>
      <c r="AB28" s="117">
        <f t="shared" si="2"/>
        <v>3.5005834305717617E-2</v>
      </c>
    </row>
    <row r="29" spans="1:28" x14ac:dyDescent="0.25">
      <c r="S29" s="115" t="s">
        <v>74</v>
      </c>
      <c r="T29" s="115"/>
      <c r="U29" s="116"/>
      <c r="V29" s="116">
        <v>25</v>
      </c>
      <c r="W29" s="116">
        <v>40</v>
      </c>
      <c r="X29" s="116">
        <v>38</v>
      </c>
      <c r="Y29" s="112">
        <v>29</v>
      </c>
      <c r="Z29" s="112">
        <v>37</v>
      </c>
      <c r="AB29" s="117">
        <f t="shared" si="2"/>
        <v>4.3173862310385065E-2</v>
      </c>
    </row>
    <row r="30" spans="1:28" x14ac:dyDescent="0.25">
      <c r="S30" s="115" t="s">
        <v>75</v>
      </c>
      <c r="T30" s="115"/>
      <c r="U30" s="116"/>
      <c r="V30" s="116">
        <v>64</v>
      </c>
      <c r="W30" s="116">
        <v>57</v>
      </c>
      <c r="X30" s="116">
        <v>66</v>
      </c>
      <c r="Y30" s="112">
        <v>56</v>
      </c>
      <c r="Z30" s="112">
        <v>62</v>
      </c>
      <c r="AB30" s="117">
        <f t="shared" si="2"/>
        <v>7.2345390898483075E-2</v>
      </c>
    </row>
    <row r="31" spans="1:28" x14ac:dyDescent="0.25">
      <c r="S31" s="115" t="s">
        <v>76</v>
      </c>
      <c r="T31" s="115"/>
      <c r="U31" s="116"/>
      <c r="V31" s="116">
        <v>99</v>
      </c>
      <c r="W31" s="116">
        <v>85</v>
      </c>
      <c r="X31" s="116">
        <v>89</v>
      </c>
      <c r="Y31" s="112">
        <v>88</v>
      </c>
      <c r="Z31" s="112">
        <v>89</v>
      </c>
      <c r="AB31" s="117">
        <f t="shared" si="2"/>
        <v>0.10385064177362893</v>
      </c>
    </row>
    <row r="32" spans="1:28" ht="15.75" customHeight="1" x14ac:dyDescent="0.25">
      <c r="A32" s="61" t="str">
        <f>"Distribution of jobs per industry "&amp;"("&amp;Z2&amp;") *"</f>
        <v>Distribution of jobs per industry (2021-22)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77</v>
      </c>
      <c r="T32" s="115"/>
      <c r="U32" s="116"/>
      <c r="V32" s="116">
        <v>6</v>
      </c>
      <c r="W32" s="116">
        <v>3</v>
      </c>
      <c r="X32" s="116">
        <v>9</v>
      </c>
      <c r="Y32" s="112">
        <v>3</v>
      </c>
      <c r="Z32" s="112">
        <v>7</v>
      </c>
      <c r="AB32" s="117">
        <f t="shared" si="2"/>
        <v>8.1680280046674443E-3</v>
      </c>
    </row>
    <row r="33" spans="19:32" x14ac:dyDescent="0.25">
      <c r="S33" s="115" t="s">
        <v>78</v>
      </c>
      <c r="T33" s="115"/>
      <c r="U33" s="116"/>
      <c r="V33" s="116">
        <v>21</v>
      </c>
      <c r="W33" s="116">
        <v>22</v>
      </c>
      <c r="X33" s="116">
        <v>21</v>
      </c>
      <c r="Y33" s="112">
        <v>23</v>
      </c>
      <c r="Z33" s="112">
        <v>21</v>
      </c>
      <c r="AB33" s="117">
        <f t="shared" si="2"/>
        <v>2.4504084014002333E-2</v>
      </c>
    </row>
    <row r="34" spans="19:32" x14ac:dyDescent="0.25">
      <c r="S34" s="118" t="s">
        <v>53</v>
      </c>
      <c r="T34" s="118"/>
      <c r="U34" s="119"/>
      <c r="V34" s="119">
        <v>914</v>
      </c>
      <c r="W34" s="119">
        <v>835</v>
      </c>
      <c r="X34" s="119">
        <v>896</v>
      </c>
      <c r="Y34" s="120">
        <v>822</v>
      </c>
      <c r="Z34" s="120">
        <v>857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414</v>
      </c>
      <c r="W37" s="112">
        <v>362</v>
      </c>
      <c r="X37" s="112">
        <v>387</v>
      </c>
      <c r="Y37" s="112">
        <v>385</v>
      </c>
      <c r="Z37" s="112">
        <v>400</v>
      </c>
      <c r="AB37" s="132">
        <f>Z37/Z40*100</f>
        <v>80.97165991902834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94</v>
      </c>
      <c r="W38" s="112">
        <v>94</v>
      </c>
      <c r="X38" s="112">
        <v>110</v>
      </c>
      <c r="Y38" s="112">
        <v>96</v>
      </c>
      <c r="Z38" s="112">
        <v>94</v>
      </c>
      <c r="AB38" s="132">
        <f>Z38/Z40*100</f>
        <v>19.02834008097166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508</v>
      </c>
      <c r="W40" s="112">
        <v>456</v>
      </c>
      <c r="X40" s="112">
        <v>497</v>
      </c>
      <c r="Y40" s="112">
        <v>481</v>
      </c>
      <c r="Z40" s="112">
        <v>494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3</v>
      </c>
      <c r="Z44" s="112">
        <v>3</v>
      </c>
    </row>
    <row r="45" spans="19:32" x14ac:dyDescent="0.25">
      <c r="S45" s="115" t="s">
        <v>37</v>
      </c>
      <c r="T45" s="115"/>
      <c r="U45" s="112"/>
      <c r="V45" s="112">
        <v>19</v>
      </c>
      <c r="W45" s="112">
        <v>15</v>
      </c>
      <c r="X45" s="112">
        <v>17</v>
      </c>
      <c r="Y45" s="112">
        <v>15</v>
      </c>
      <c r="Z45" s="112">
        <v>7</v>
      </c>
    </row>
    <row r="46" spans="19:32" x14ac:dyDescent="0.25">
      <c r="S46" s="115" t="s">
        <v>38</v>
      </c>
      <c r="T46" s="115"/>
      <c r="U46" s="112"/>
      <c r="V46" s="112">
        <v>31</v>
      </c>
      <c r="W46" s="112">
        <v>26</v>
      </c>
      <c r="X46" s="112">
        <v>24</v>
      </c>
      <c r="Y46" s="112">
        <v>26</v>
      </c>
      <c r="Z46" s="112">
        <v>35</v>
      </c>
    </row>
    <row r="47" spans="19:32" x14ac:dyDescent="0.25">
      <c r="S47" s="115" t="s">
        <v>39</v>
      </c>
      <c r="T47" s="115"/>
      <c r="U47" s="112"/>
      <c r="V47" s="112">
        <v>67</v>
      </c>
      <c r="W47" s="112">
        <v>47</v>
      </c>
      <c r="X47" s="112">
        <v>34</v>
      </c>
      <c r="Y47" s="112">
        <v>33</v>
      </c>
      <c r="Z47" s="112">
        <v>28</v>
      </c>
    </row>
    <row r="48" spans="19:32" x14ac:dyDescent="0.25">
      <c r="S48" s="115" t="s">
        <v>40</v>
      </c>
      <c r="T48" s="115"/>
      <c r="U48" s="112"/>
      <c r="V48" s="112">
        <v>36</v>
      </c>
      <c r="W48" s="112">
        <v>21</v>
      </c>
      <c r="X48" s="112">
        <v>45</v>
      </c>
      <c r="Y48" s="112">
        <v>24</v>
      </c>
      <c r="Z48" s="112">
        <v>29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41</v>
      </c>
      <c r="W49" s="112">
        <v>50</v>
      </c>
      <c r="X49" s="112">
        <v>48</v>
      </c>
      <c r="Y49" s="112">
        <v>40</v>
      </c>
      <c r="Z49" s="112">
        <v>36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Orroroo/Carrieton (2021-22)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73</v>
      </c>
      <c r="W50" s="112">
        <v>66</v>
      </c>
      <c r="X50" s="112">
        <v>59</v>
      </c>
      <c r="Y50" s="112">
        <v>40</v>
      </c>
      <c r="Z50" s="112">
        <v>42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30</v>
      </c>
      <c r="W51" s="112">
        <v>22</v>
      </c>
      <c r="X51" s="112">
        <v>56</v>
      </c>
      <c r="Y51" s="112">
        <v>45</v>
      </c>
      <c r="Z51" s="112">
        <v>53</v>
      </c>
    </row>
    <row r="52" spans="1:26" ht="15" customHeight="1" x14ac:dyDescent="0.25">
      <c r="S52" s="115" t="s">
        <v>44</v>
      </c>
      <c r="T52" s="115"/>
      <c r="U52" s="112"/>
      <c r="V52" s="112">
        <v>20</v>
      </c>
      <c r="W52" s="112">
        <v>31</v>
      </c>
      <c r="X52" s="112">
        <v>41</v>
      </c>
      <c r="Y52" s="112">
        <v>37</v>
      </c>
      <c r="Z52" s="112">
        <v>34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42</v>
      </c>
      <c r="W53" s="112">
        <v>27</v>
      </c>
      <c r="X53" s="112">
        <v>36</v>
      </c>
      <c r="Y53" s="112">
        <v>30</v>
      </c>
      <c r="Z53" s="112">
        <v>34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85</v>
      </c>
      <c r="W54" s="112">
        <v>65</v>
      </c>
      <c r="X54" s="112">
        <v>57</v>
      </c>
      <c r="Y54" s="112">
        <v>56</v>
      </c>
      <c r="Z54" s="112">
        <v>51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49</v>
      </c>
      <c r="W55" s="112">
        <v>57</v>
      </c>
      <c r="X55" s="112">
        <v>62</v>
      </c>
      <c r="Y55" s="112">
        <v>62</v>
      </c>
      <c r="Z55" s="112">
        <v>57</v>
      </c>
    </row>
    <row r="56" spans="1:26" ht="15" customHeight="1" x14ac:dyDescent="0.25">
      <c r="S56" s="115" t="s">
        <v>48</v>
      </c>
      <c r="T56" s="115"/>
      <c r="U56" s="112"/>
      <c r="V56" s="112">
        <v>32</v>
      </c>
      <c r="W56" s="112">
        <v>15</v>
      </c>
      <c r="X56" s="112">
        <v>30</v>
      </c>
      <c r="Y56" s="112">
        <v>40</v>
      </c>
      <c r="Z56" s="112">
        <v>58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5</v>
      </c>
      <c r="W57" s="112">
        <v>12</v>
      </c>
      <c r="X57" s="112">
        <v>9</v>
      </c>
      <c r="Y57" s="112">
        <v>13</v>
      </c>
      <c r="Z57" s="112">
        <v>11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8</v>
      </c>
      <c r="W58" s="112">
        <v>8</v>
      </c>
      <c r="X58" s="112">
        <v>11</v>
      </c>
      <c r="Y58" s="112">
        <v>8</v>
      </c>
      <c r="Z58" s="112">
        <v>10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0</v>
      </c>
      <c r="Y59" s="112">
        <v>1</v>
      </c>
      <c r="Z59" s="112">
        <v>0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1</v>
      </c>
      <c r="Z60" s="112">
        <v>0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544</v>
      </c>
      <c r="W61" s="112">
        <v>474</v>
      </c>
      <c r="X61" s="112">
        <v>525</v>
      </c>
      <c r="Y61" s="112">
        <v>474</v>
      </c>
      <c r="Z61" s="112">
        <v>488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0</v>
      </c>
      <c r="Z63" s="112">
        <v>0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12</v>
      </c>
      <c r="W64" s="112">
        <v>8</v>
      </c>
      <c r="X64" s="112">
        <v>5</v>
      </c>
      <c r="Y64" s="112">
        <v>9</v>
      </c>
      <c r="Z64" s="112">
        <v>6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Orroroo/Carrieton (2021-22)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15</v>
      </c>
      <c r="W65" s="112">
        <v>13</v>
      </c>
      <c r="X65" s="112">
        <v>11</v>
      </c>
      <c r="Y65" s="112">
        <v>13</v>
      </c>
      <c r="Z65" s="112">
        <v>30</v>
      </c>
    </row>
    <row r="66" spans="1:26" x14ac:dyDescent="0.25">
      <c r="S66" s="115" t="s">
        <v>39</v>
      </c>
      <c r="T66" s="115"/>
      <c r="U66" s="112"/>
      <c r="V66" s="112">
        <v>26</v>
      </c>
      <c r="W66" s="112">
        <v>42</v>
      </c>
      <c r="X66" s="112">
        <v>24</v>
      </c>
      <c r="Y66" s="112">
        <v>8</v>
      </c>
      <c r="Z66" s="112">
        <v>16</v>
      </c>
    </row>
    <row r="67" spans="1:26" x14ac:dyDescent="0.25">
      <c r="S67" s="115" t="s">
        <v>40</v>
      </c>
      <c r="T67" s="115"/>
      <c r="U67" s="112"/>
      <c r="V67" s="112">
        <v>26</v>
      </c>
      <c r="W67" s="112">
        <v>24</v>
      </c>
      <c r="X67" s="112">
        <v>36</v>
      </c>
      <c r="Y67" s="112">
        <v>30</v>
      </c>
      <c r="Z67" s="112">
        <v>31</v>
      </c>
    </row>
    <row r="68" spans="1:26" x14ac:dyDescent="0.25">
      <c r="S68" s="115" t="s">
        <v>41</v>
      </c>
      <c r="T68" s="115"/>
      <c r="U68" s="112"/>
      <c r="V68" s="112">
        <v>31</v>
      </c>
      <c r="W68" s="112">
        <v>45</v>
      </c>
      <c r="X68" s="112">
        <v>40</v>
      </c>
      <c r="Y68" s="112">
        <v>34</v>
      </c>
      <c r="Z68" s="112">
        <v>29</v>
      </c>
    </row>
    <row r="69" spans="1:26" x14ac:dyDescent="0.25">
      <c r="S69" s="115" t="s">
        <v>42</v>
      </c>
      <c r="T69" s="115"/>
      <c r="U69" s="112"/>
      <c r="V69" s="112">
        <v>34</v>
      </c>
      <c r="W69" s="112">
        <v>28</v>
      </c>
      <c r="X69" s="112">
        <v>32</v>
      </c>
      <c r="Y69" s="112">
        <v>32</v>
      </c>
      <c r="Z69" s="112">
        <v>26</v>
      </c>
    </row>
    <row r="70" spans="1:26" x14ac:dyDescent="0.25">
      <c r="S70" s="115" t="s">
        <v>43</v>
      </c>
      <c r="T70" s="115"/>
      <c r="U70" s="112"/>
      <c r="V70" s="112">
        <v>26</v>
      </c>
      <c r="W70" s="112">
        <v>15</v>
      </c>
      <c r="X70" s="112">
        <v>25</v>
      </c>
      <c r="Y70" s="112">
        <v>22</v>
      </c>
      <c r="Z70" s="112">
        <v>25</v>
      </c>
    </row>
    <row r="71" spans="1:26" x14ac:dyDescent="0.25">
      <c r="S71" s="115" t="s">
        <v>44</v>
      </c>
      <c r="T71" s="115"/>
      <c r="U71" s="112"/>
      <c r="V71" s="112">
        <v>35</v>
      </c>
      <c r="W71" s="112">
        <v>26</v>
      </c>
      <c r="X71" s="112">
        <v>20</v>
      </c>
      <c r="Y71" s="112">
        <v>29</v>
      </c>
      <c r="Z71" s="112">
        <v>36</v>
      </c>
    </row>
    <row r="72" spans="1:26" x14ac:dyDescent="0.25">
      <c r="S72" s="115" t="s">
        <v>45</v>
      </c>
      <c r="T72" s="115"/>
      <c r="U72" s="112"/>
      <c r="V72" s="112">
        <v>47</v>
      </c>
      <c r="W72" s="112">
        <v>51</v>
      </c>
      <c r="X72" s="112">
        <v>47</v>
      </c>
      <c r="Y72" s="112">
        <v>43</v>
      </c>
      <c r="Z72" s="112">
        <v>41</v>
      </c>
    </row>
    <row r="73" spans="1:26" x14ac:dyDescent="0.25">
      <c r="S73" s="115" t="s">
        <v>46</v>
      </c>
      <c r="T73" s="115"/>
      <c r="U73" s="112"/>
      <c r="V73" s="112">
        <v>37</v>
      </c>
      <c r="W73" s="112">
        <v>30</v>
      </c>
      <c r="X73" s="112">
        <v>32</v>
      </c>
      <c r="Y73" s="112">
        <v>39</v>
      </c>
      <c r="Z73" s="112">
        <v>45</v>
      </c>
    </row>
    <row r="74" spans="1:26" x14ac:dyDescent="0.25">
      <c r="S74" s="115" t="s">
        <v>47</v>
      </c>
      <c r="T74" s="115"/>
      <c r="U74" s="112"/>
      <c r="V74" s="112">
        <v>40</v>
      </c>
      <c r="W74" s="112">
        <v>29</v>
      </c>
      <c r="X74" s="112">
        <v>44</v>
      </c>
      <c r="Y74" s="112">
        <v>46</v>
      </c>
      <c r="Z74" s="112">
        <v>47</v>
      </c>
    </row>
    <row r="75" spans="1:26" x14ac:dyDescent="0.25">
      <c r="S75" s="115" t="s">
        <v>48</v>
      </c>
      <c r="T75" s="115"/>
      <c r="U75" s="112"/>
      <c r="V75" s="112">
        <v>17</v>
      </c>
      <c r="W75" s="112">
        <v>22</v>
      </c>
      <c r="X75" s="112">
        <v>26</v>
      </c>
      <c r="Y75" s="112">
        <v>19</v>
      </c>
      <c r="Z75" s="112">
        <v>25</v>
      </c>
    </row>
    <row r="76" spans="1:26" x14ac:dyDescent="0.25">
      <c r="S76" s="115" t="s">
        <v>49</v>
      </c>
      <c r="T76" s="115"/>
      <c r="U76" s="112"/>
      <c r="V76" s="112">
        <v>6</v>
      </c>
      <c r="W76" s="112">
        <v>7</v>
      </c>
      <c r="X76" s="112">
        <v>9</v>
      </c>
      <c r="Y76" s="112">
        <v>10</v>
      </c>
      <c r="Z76" s="112">
        <v>13</v>
      </c>
    </row>
    <row r="77" spans="1:26" x14ac:dyDescent="0.25">
      <c r="S77" s="115" t="s">
        <v>50</v>
      </c>
      <c r="T77" s="115"/>
      <c r="U77" s="112"/>
      <c r="V77" s="112">
        <v>7</v>
      </c>
      <c r="W77" s="112">
        <v>7</v>
      </c>
      <c r="X77" s="112">
        <v>7</v>
      </c>
      <c r="Y77" s="112">
        <v>7</v>
      </c>
      <c r="Z77" s="112">
        <v>10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3</v>
      </c>
      <c r="Z78" s="112">
        <v>4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2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366</v>
      </c>
      <c r="W80" s="112">
        <v>355</v>
      </c>
      <c r="X80" s="112">
        <v>364</v>
      </c>
      <c r="Y80" s="112">
        <v>346</v>
      </c>
      <c r="Z80" s="112">
        <v>372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Orroroo/Carrieton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22</v>
      </c>
      <c r="W83" s="112">
        <v>13</v>
      </c>
      <c r="X83" s="112">
        <v>20</v>
      </c>
      <c r="Y83" s="112">
        <v>16</v>
      </c>
      <c r="Z83" s="112">
        <v>17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190</v>
      </c>
      <c r="G84" s="140"/>
      <c r="H84" s="48"/>
      <c r="I84" s="48"/>
      <c r="J84" s="48"/>
      <c r="K84" s="48"/>
      <c r="L84" s="140" t="s">
        <v>0</v>
      </c>
      <c r="M84" s="140"/>
      <c r="N84" s="140" t="s">
        <v>190</v>
      </c>
      <c r="O84" s="140"/>
      <c r="S84" s="115" t="s">
        <v>57</v>
      </c>
      <c r="T84" s="115"/>
      <c r="U84" s="112"/>
      <c r="V84" s="112">
        <v>15</v>
      </c>
      <c r="W84" s="112">
        <v>14</v>
      </c>
      <c r="X84" s="112">
        <v>16</v>
      </c>
      <c r="Y84" s="112">
        <v>9</v>
      </c>
      <c r="Z84" s="112">
        <v>12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2017-18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2017-18</v>
      </c>
      <c r="O85" s="140"/>
      <c r="S85" s="115" t="s">
        <v>185</v>
      </c>
      <c r="T85" s="115"/>
      <c r="U85" s="112"/>
      <c r="V85" s="112">
        <v>45</v>
      </c>
      <c r="W85" s="112">
        <v>47</v>
      </c>
      <c r="X85" s="112">
        <v>49</v>
      </c>
      <c r="Y85" s="112">
        <v>46</v>
      </c>
      <c r="Z85" s="112">
        <v>47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860</v>
      </c>
      <c r="D86" s="94">
        <f t="shared" ref="D86:D91" si="4">AD4</f>
        <v>4.6228710462287159E-2</v>
      </c>
      <c r="E86" s="95">
        <f t="shared" ref="E86:E91" si="5">AD4</f>
        <v>4.6228710462287159E-2</v>
      </c>
      <c r="F86" s="94">
        <f t="shared" ref="F86:F91" si="6">AF4</f>
        <v>-6.0109289617486295E-2</v>
      </c>
      <c r="G86" s="95">
        <f t="shared" ref="G86:G91" si="7">AF4</f>
        <v>-6.0109289617486295E-2</v>
      </c>
      <c r="H86" s="97"/>
      <c r="I86" s="97"/>
      <c r="J86" s="139" t="str">
        <f>'State data for spotlight'!J4</f>
        <v>1,514,413</v>
      </c>
      <c r="K86" s="139"/>
      <c r="L86" s="94">
        <f>'State data for spotlight'!L4</f>
        <v>9.9608707048718825E-2</v>
      </c>
      <c r="M86" s="95">
        <f>'State data for spotlight'!L4</f>
        <v>9.9608707048718825E-2</v>
      </c>
      <c r="N86" s="94">
        <f>'State data for spotlight'!N4</f>
        <v>0.18326365128713196</v>
      </c>
      <c r="O86" s="95">
        <f>'State data for spotlight'!N4</f>
        <v>0.18326365128713196</v>
      </c>
      <c r="S86" s="115" t="s">
        <v>186</v>
      </c>
      <c r="T86" s="115"/>
      <c r="U86" s="112"/>
      <c r="V86" s="112">
        <v>6</v>
      </c>
      <c r="W86" s="112">
        <v>7</v>
      </c>
      <c r="X86" s="112">
        <v>6</v>
      </c>
      <c r="Y86" s="112">
        <v>3</v>
      </c>
      <c r="Z86" s="112">
        <v>5</v>
      </c>
    </row>
    <row r="87" spans="1:30" ht="15" customHeight="1" x14ac:dyDescent="0.25">
      <c r="A87" s="96" t="s">
        <v>4</v>
      </c>
      <c r="B87" s="49"/>
      <c r="C87" s="97" t="str">
        <f t="shared" si="3"/>
        <v>490</v>
      </c>
      <c r="D87" s="94">
        <f t="shared" si="4"/>
        <v>3.3755274261603407E-2</v>
      </c>
      <c r="E87" s="95">
        <f t="shared" si="5"/>
        <v>3.3755274261603407E-2</v>
      </c>
      <c r="F87" s="94">
        <f t="shared" si="6"/>
        <v>-0.1058394160583942</v>
      </c>
      <c r="G87" s="95">
        <f t="shared" si="7"/>
        <v>-0.1058394160583942</v>
      </c>
      <c r="H87" s="97"/>
      <c r="I87" s="97"/>
      <c r="J87" s="139" t="str">
        <f>'State data for spotlight'!J5</f>
        <v>761,173</v>
      </c>
      <c r="K87" s="139"/>
      <c r="L87" s="94">
        <f>'State data for spotlight'!L5</f>
        <v>8.820771036521724E-2</v>
      </c>
      <c r="M87" s="95">
        <f>'State data for spotlight'!L5</f>
        <v>8.820771036521724E-2</v>
      </c>
      <c r="N87" s="94">
        <f>'State data for spotlight'!N5</f>
        <v>0.15461673464868042</v>
      </c>
      <c r="O87" s="95">
        <f>'State data for spotlight'!N5</f>
        <v>0.15461673464868042</v>
      </c>
      <c r="S87" s="115" t="s">
        <v>187</v>
      </c>
      <c r="T87" s="115"/>
      <c r="U87" s="112"/>
      <c r="V87" s="112">
        <v>0</v>
      </c>
      <c r="W87" s="112">
        <v>0</v>
      </c>
      <c r="X87" s="112">
        <v>0</v>
      </c>
      <c r="Y87" s="112">
        <v>0</v>
      </c>
      <c r="Z87" s="112">
        <v>0</v>
      </c>
    </row>
    <row r="88" spans="1:30" ht="15" customHeight="1" x14ac:dyDescent="0.25">
      <c r="A88" s="96" t="s">
        <v>5</v>
      </c>
      <c r="B88" s="49"/>
      <c r="C88" s="97" t="str">
        <f t="shared" si="3"/>
        <v>367</v>
      </c>
      <c r="D88" s="94">
        <f t="shared" si="4"/>
        <v>6.0693641618497107E-2</v>
      </c>
      <c r="E88" s="95">
        <f t="shared" si="5"/>
        <v>6.0693641618497107E-2</v>
      </c>
      <c r="F88" s="94">
        <f t="shared" si="6"/>
        <v>-5.4200542005420349E-3</v>
      </c>
      <c r="G88" s="95">
        <f t="shared" si="7"/>
        <v>-5.4200542005420349E-3</v>
      </c>
      <c r="H88" s="97"/>
      <c r="I88" s="97"/>
      <c r="J88" s="139" t="str">
        <f>'State data for spotlight'!J6</f>
        <v>752,279</v>
      </c>
      <c r="K88" s="139"/>
      <c r="L88" s="94">
        <f>'State data for spotlight'!L6</f>
        <v>0.11150035312508311</v>
      </c>
      <c r="M88" s="95">
        <f>'State data for spotlight'!L6</f>
        <v>0.11150035312508311</v>
      </c>
      <c r="N88" s="94">
        <f>'State data for spotlight'!N6</f>
        <v>0.212174288554841</v>
      </c>
      <c r="O88" s="95">
        <f>'State data for spotlight'!N6</f>
        <v>0.212174288554841</v>
      </c>
      <c r="S88" s="115" t="s">
        <v>188</v>
      </c>
      <c r="T88" s="115"/>
      <c r="U88" s="112"/>
      <c r="V88" s="112">
        <v>10</v>
      </c>
      <c r="W88" s="112">
        <v>5</v>
      </c>
      <c r="X88" s="112">
        <v>4</v>
      </c>
      <c r="Y88" s="112">
        <v>11</v>
      </c>
      <c r="Z88" s="112">
        <v>8</v>
      </c>
    </row>
    <row r="89" spans="1:30" ht="15" customHeight="1" x14ac:dyDescent="0.25">
      <c r="A89" s="49" t="s">
        <v>6</v>
      </c>
      <c r="B89" s="49"/>
      <c r="C89" s="97" t="str">
        <f t="shared" si="3"/>
        <v>495</v>
      </c>
      <c r="D89" s="94">
        <f t="shared" si="4"/>
        <v>2.4844720496894457E-2</v>
      </c>
      <c r="E89" s="95">
        <f t="shared" si="5"/>
        <v>2.4844720496894457E-2</v>
      </c>
      <c r="F89" s="94">
        <f t="shared" si="6"/>
        <v>-2.1739130434782594E-2</v>
      </c>
      <c r="G89" s="95">
        <f t="shared" si="7"/>
        <v>-2.1739130434782594E-2</v>
      </c>
      <c r="H89" s="97"/>
      <c r="I89" s="97"/>
      <c r="J89" s="139" t="str">
        <f>'State data for spotlight'!J7</f>
        <v>1,001,542</v>
      </c>
      <c r="K89" s="139"/>
      <c r="L89" s="94">
        <f>'State data for spotlight'!L7</f>
        <v>4.4621130813623067E-2</v>
      </c>
      <c r="M89" s="95">
        <f>'State data for spotlight'!L7</f>
        <v>4.4621130813623067E-2</v>
      </c>
      <c r="N89" s="94">
        <f>'State data for spotlight'!N7</f>
        <v>9.6689701842120446E-2</v>
      </c>
      <c r="O89" s="95">
        <f>'State data for spotlight'!N7</f>
        <v>9.6689701842120446E-2</v>
      </c>
      <c r="S89" s="115" t="s">
        <v>189</v>
      </c>
      <c r="T89" s="115"/>
      <c r="U89" s="112"/>
      <c r="V89" s="112">
        <v>19</v>
      </c>
      <c r="W89" s="112">
        <v>15</v>
      </c>
      <c r="X89" s="112">
        <v>17</v>
      </c>
      <c r="Y89" s="112">
        <v>16</v>
      </c>
      <c r="Z89" s="112">
        <v>19</v>
      </c>
    </row>
    <row r="90" spans="1:30" ht="15" customHeight="1" x14ac:dyDescent="0.25">
      <c r="A90" s="49" t="s">
        <v>96</v>
      </c>
      <c r="B90" s="49"/>
      <c r="C90" s="97" t="str">
        <f t="shared" si="3"/>
        <v>$20,577</v>
      </c>
      <c r="D90" s="94">
        <f t="shared" si="4"/>
        <v>0.11160283074928423</v>
      </c>
      <c r="E90" s="95">
        <f t="shared" si="5"/>
        <v>0.11160283074928423</v>
      </c>
      <c r="F90" s="94">
        <f t="shared" si="6"/>
        <v>-0.17951752462219384</v>
      </c>
      <c r="G90" s="95">
        <f t="shared" si="7"/>
        <v>-0.17951752462219384</v>
      </c>
      <c r="H90" s="97"/>
      <c r="I90" s="97"/>
      <c r="J90" s="97"/>
      <c r="K90" s="97" t="str">
        <f>'State data for spotlight'!J8</f>
        <v>$45,481</v>
      </c>
      <c r="L90" s="94">
        <f>'State data for spotlight'!L8</f>
        <v>-7.6896036558571357E-4</v>
      </c>
      <c r="M90" s="95">
        <f>'State data for spotlight'!L8</f>
        <v>-7.6896036558571357E-4</v>
      </c>
      <c r="N90" s="94">
        <f>'State data for spotlight'!N8</f>
        <v>6.4433558502420718E-2</v>
      </c>
      <c r="O90" s="95">
        <f>'State data for spotlight'!N8</f>
        <v>6.4433558502420718E-2</v>
      </c>
      <c r="S90" s="115" t="s">
        <v>58</v>
      </c>
      <c r="T90" s="115"/>
      <c r="U90" s="112"/>
      <c r="V90" s="112">
        <v>41</v>
      </c>
      <c r="W90" s="112">
        <v>38</v>
      </c>
      <c r="X90" s="112">
        <v>35</v>
      </c>
      <c r="Y90" s="112">
        <v>31</v>
      </c>
      <c r="Z90" s="112">
        <v>33</v>
      </c>
    </row>
    <row r="91" spans="1:30" ht="15" customHeight="1" x14ac:dyDescent="0.25">
      <c r="A91" s="49" t="s">
        <v>7</v>
      </c>
      <c r="B91" s="49"/>
      <c r="C91" s="97" t="str">
        <f t="shared" si="3"/>
        <v>$25.3 mil</v>
      </c>
      <c r="D91" s="94">
        <f t="shared" si="4"/>
        <v>0.20666016721079128</v>
      </c>
      <c r="E91" s="95">
        <f t="shared" si="5"/>
        <v>0.20666016721079128</v>
      </c>
      <c r="F91" s="94">
        <f t="shared" si="6"/>
        <v>3.1412007253869945E-2</v>
      </c>
      <c r="G91" s="95">
        <f t="shared" si="7"/>
        <v>3.1412007253869945E-2</v>
      </c>
      <c r="H91" s="97"/>
      <c r="I91" s="97"/>
      <c r="J91" s="97"/>
      <c r="K91" s="97" t="str">
        <f>'State data for spotlight'!J9</f>
        <v>$63.1 bil</v>
      </c>
      <c r="L91" s="94">
        <f>'State data for spotlight'!L9</f>
        <v>8.5795971195826271E-2</v>
      </c>
      <c r="M91" s="95">
        <f>'State data for spotlight'!L9</f>
        <v>8.5795971195826271E-2</v>
      </c>
      <c r="N91" s="94">
        <f>'State data for spotlight'!N9</f>
        <v>0.25141602644572436</v>
      </c>
      <c r="O91" s="95">
        <f>'State data for spotlight'!N9</f>
        <v>0.25141602644572436</v>
      </c>
      <c r="S91" s="118" t="s">
        <v>53</v>
      </c>
      <c r="T91" s="118"/>
      <c r="U91" s="112"/>
      <c r="V91" s="112">
        <v>261</v>
      </c>
      <c r="W91" s="112">
        <v>233</v>
      </c>
      <c r="X91" s="112">
        <v>272</v>
      </c>
      <c r="Y91" s="112">
        <v>262</v>
      </c>
      <c r="Z91" s="112">
        <v>263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191</v>
      </c>
      <c r="S93" s="115" t="s">
        <v>56</v>
      </c>
      <c r="T93" s="115"/>
      <c r="U93" s="112"/>
      <c r="V93" s="112">
        <v>16</v>
      </c>
      <c r="W93" s="112">
        <v>14</v>
      </c>
      <c r="X93" s="112">
        <v>13</v>
      </c>
      <c r="Y93" s="112">
        <v>14</v>
      </c>
      <c r="Z93" s="112">
        <v>11</v>
      </c>
    </row>
    <row r="94" spans="1:30" ht="15" customHeight="1" x14ac:dyDescent="0.25">
      <c r="A94" s="135" t="s">
        <v>192</v>
      </c>
      <c r="S94" s="115" t="s">
        <v>57</v>
      </c>
      <c r="T94" s="115"/>
      <c r="U94" s="112"/>
      <c r="V94" s="112">
        <v>63</v>
      </c>
      <c r="W94" s="112">
        <v>58</v>
      </c>
      <c r="X94" s="112">
        <v>59</v>
      </c>
      <c r="Y94" s="112">
        <v>54</v>
      </c>
      <c r="Z94" s="112">
        <v>58</v>
      </c>
    </row>
    <row r="95" spans="1:30" ht="15" customHeight="1" x14ac:dyDescent="0.25">
      <c r="A95" s="136" t="s">
        <v>266</v>
      </c>
      <c r="S95" s="115" t="s">
        <v>185</v>
      </c>
      <c r="T95" s="115"/>
      <c r="U95" s="112"/>
      <c r="V95" s="112">
        <v>7</v>
      </c>
      <c r="W95" s="112">
        <v>3</v>
      </c>
      <c r="X95" s="112">
        <v>8</v>
      </c>
      <c r="Y95" s="112">
        <v>3</v>
      </c>
      <c r="Z95" s="112">
        <v>3</v>
      </c>
    </row>
    <row r="96" spans="1:30" ht="15" customHeight="1" x14ac:dyDescent="0.25">
      <c r="A96" s="134" t="s">
        <v>258</v>
      </c>
      <c r="S96" s="115" t="s">
        <v>186</v>
      </c>
      <c r="T96" s="115"/>
      <c r="U96" s="112"/>
      <c r="V96" s="112">
        <v>32</v>
      </c>
      <c r="W96" s="112">
        <v>33</v>
      </c>
      <c r="X96" s="112">
        <v>40</v>
      </c>
      <c r="Y96" s="112">
        <v>34</v>
      </c>
      <c r="Z96" s="112">
        <v>37</v>
      </c>
    </row>
    <row r="97" spans="1:32" ht="15" customHeight="1" x14ac:dyDescent="0.25">
      <c r="A97" s="136" t="s">
        <v>269</v>
      </c>
      <c r="S97" s="115" t="s">
        <v>187</v>
      </c>
      <c r="T97" s="115"/>
      <c r="U97" s="112"/>
      <c r="V97" s="112">
        <v>25</v>
      </c>
      <c r="W97" s="112">
        <v>22</v>
      </c>
      <c r="X97" s="112">
        <v>19</v>
      </c>
      <c r="Y97" s="112">
        <v>20</v>
      </c>
      <c r="Z97" s="112">
        <v>22</v>
      </c>
    </row>
    <row r="98" spans="1:32" ht="15" customHeight="1" x14ac:dyDescent="0.25">
      <c r="A98" s="136" t="s">
        <v>275</v>
      </c>
      <c r="S98" s="115" t="s">
        <v>188</v>
      </c>
      <c r="T98" s="115"/>
      <c r="U98" s="112"/>
      <c r="V98" s="112">
        <v>9</v>
      </c>
      <c r="W98" s="112">
        <v>12</v>
      </c>
      <c r="X98" s="112">
        <v>13</v>
      </c>
      <c r="Y98" s="112">
        <v>16</v>
      </c>
      <c r="Z98" s="112">
        <v>16</v>
      </c>
    </row>
    <row r="99" spans="1:32" ht="15" customHeight="1" x14ac:dyDescent="0.25">
      <c r="S99" s="115" t="s">
        <v>189</v>
      </c>
      <c r="T99" s="115"/>
      <c r="U99" s="112"/>
      <c r="V99" s="112">
        <v>6</v>
      </c>
      <c r="W99" s="112">
        <v>0</v>
      </c>
      <c r="X99" s="112">
        <v>0</v>
      </c>
      <c r="Y99" s="112">
        <v>5</v>
      </c>
      <c r="Z99" s="112">
        <v>3</v>
      </c>
    </row>
    <row r="100" spans="1:32" ht="15" customHeight="1" x14ac:dyDescent="0.25">
      <c r="S100" s="115" t="s">
        <v>58</v>
      </c>
      <c r="T100" s="115"/>
      <c r="U100" s="112"/>
      <c r="V100" s="112">
        <v>19</v>
      </c>
      <c r="W100" s="112">
        <v>15</v>
      </c>
      <c r="X100" s="112">
        <v>13</v>
      </c>
      <c r="Y100" s="112">
        <v>9</v>
      </c>
      <c r="Z100" s="112">
        <v>9</v>
      </c>
    </row>
    <row r="101" spans="1:32" x14ac:dyDescent="0.25">
      <c r="A101" s="18"/>
      <c r="S101" s="118" t="s">
        <v>53</v>
      </c>
      <c r="T101" s="118"/>
      <c r="U101" s="112"/>
      <c r="V101" s="112">
        <v>240</v>
      </c>
      <c r="W101" s="112">
        <v>218</v>
      </c>
      <c r="X101" s="112">
        <v>230</v>
      </c>
      <c r="Y101" s="112">
        <v>218</v>
      </c>
      <c r="Z101" s="112">
        <v>228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184</v>
      </c>
      <c r="W103" s="106" t="s">
        <v>193</v>
      </c>
      <c r="X103" s="106" t="s">
        <v>261</v>
      </c>
      <c r="Y103" s="106" t="s">
        <v>267</v>
      </c>
      <c r="Z103" s="106" t="s">
        <v>273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454</v>
      </c>
      <c r="W104" s="112">
        <v>421</v>
      </c>
      <c r="X104" s="112">
        <v>415</v>
      </c>
      <c r="Y104" s="112">
        <v>403</v>
      </c>
      <c r="Z104" s="112">
        <v>424</v>
      </c>
      <c r="AB104" s="109" t="str">
        <f>TEXT(Z104,"###,###")</f>
        <v>424</v>
      </c>
      <c r="AD104" s="130">
        <f>Z104/($Z$4)*100</f>
        <v>49.302325581395351</v>
      </c>
      <c r="AF104" s="109"/>
    </row>
    <row r="105" spans="1:32" x14ac:dyDescent="0.25">
      <c r="S105" s="115" t="s">
        <v>17</v>
      </c>
      <c r="T105" s="115"/>
      <c r="U105" s="112"/>
      <c r="V105" s="112">
        <v>159</v>
      </c>
      <c r="W105" s="112">
        <v>158</v>
      </c>
      <c r="X105" s="112">
        <v>162</v>
      </c>
      <c r="Y105" s="112">
        <v>154</v>
      </c>
      <c r="Z105" s="112">
        <v>175</v>
      </c>
      <c r="AB105" s="109" t="str">
        <f>TEXT(Z105,"###,###")</f>
        <v>175</v>
      </c>
      <c r="AD105" s="130">
        <f>Z105/($Z$4)*100</f>
        <v>20.348837209302324</v>
      </c>
      <c r="AF105" s="109"/>
    </row>
    <row r="106" spans="1:32" x14ac:dyDescent="0.25">
      <c r="S106" s="118" t="s">
        <v>53</v>
      </c>
      <c r="T106" s="118"/>
      <c r="U106" s="120"/>
      <c r="V106" s="120">
        <v>613</v>
      </c>
      <c r="W106" s="120">
        <v>579</v>
      </c>
      <c r="X106" s="120">
        <v>577</v>
      </c>
      <c r="Y106" s="120">
        <v>557</v>
      </c>
      <c r="Z106" s="120">
        <v>599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191</v>
      </c>
      <c r="W108" s="112">
        <v>134</v>
      </c>
      <c r="X108" s="112">
        <v>133</v>
      </c>
      <c r="Y108" s="112">
        <v>159</v>
      </c>
      <c r="Z108" s="112">
        <v>161</v>
      </c>
      <c r="AB108" s="109" t="str">
        <f>TEXT(Z108,"###,###")</f>
        <v>161</v>
      </c>
      <c r="AD108" s="130">
        <f>Z108/($Z$4)*100</f>
        <v>18.720930232558139</v>
      </c>
      <c r="AF108" s="109"/>
    </row>
    <row r="109" spans="1:32" x14ac:dyDescent="0.25">
      <c r="S109" s="115" t="s">
        <v>20</v>
      </c>
      <c r="T109" s="115"/>
      <c r="U109" s="112"/>
      <c r="V109" s="112">
        <v>130</v>
      </c>
      <c r="W109" s="112">
        <v>156</v>
      </c>
      <c r="X109" s="112">
        <v>179</v>
      </c>
      <c r="Y109" s="112">
        <v>152</v>
      </c>
      <c r="Z109" s="112">
        <v>152</v>
      </c>
      <c r="AB109" s="109" t="str">
        <f>TEXT(Z109,"###,###")</f>
        <v>152</v>
      </c>
      <c r="AD109" s="130">
        <f>Z109/($Z$4)*100</f>
        <v>17.674418604651162</v>
      </c>
      <c r="AF109" s="109"/>
    </row>
    <row r="110" spans="1:32" x14ac:dyDescent="0.25">
      <c r="S110" s="115" t="s">
        <v>21</v>
      </c>
      <c r="T110" s="115"/>
      <c r="U110" s="112"/>
      <c r="V110" s="112">
        <v>89</v>
      </c>
      <c r="W110" s="112">
        <v>119</v>
      </c>
      <c r="X110" s="112">
        <v>107</v>
      </c>
      <c r="Y110" s="112">
        <v>76</v>
      </c>
      <c r="Z110" s="112">
        <v>98</v>
      </c>
      <c r="AB110" s="109" t="str">
        <f>TEXT(Z110,"###,###")</f>
        <v>98</v>
      </c>
      <c r="AD110" s="130">
        <f>Z110/($Z$4)*100</f>
        <v>11.395348837209303</v>
      </c>
      <c r="AF110" s="109"/>
    </row>
    <row r="111" spans="1:32" x14ac:dyDescent="0.25">
      <c r="S111" s="115" t="s">
        <v>22</v>
      </c>
      <c r="T111" s="115"/>
      <c r="U111" s="112"/>
      <c r="V111" s="112">
        <v>202</v>
      </c>
      <c r="W111" s="112">
        <v>178</v>
      </c>
      <c r="X111" s="112">
        <v>187</v>
      </c>
      <c r="Y111" s="112">
        <v>170</v>
      </c>
      <c r="Z111" s="112">
        <v>192</v>
      </c>
      <c r="AB111" s="109" t="str">
        <f>TEXT(Z111,"###,###")</f>
        <v>192</v>
      </c>
      <c r="AD111" s="130">
        <f>Z111/($Z$4)*100</f>
        <v>22.325581395348838</v>
      </c>
      <c r="AF111" s="109"/>
    </row>
    <row r="112" spans="1:32" x14ac:dyDescent="0.25">
      <c r="S112" s="118" t="s">
        <v>53</v>
      </c>
      <c r="T112" s="118"/>
      <c r="U112" s="112"/>
      <c r="V112" s="112">
        <v>910</v>
      </c>
      <c r="W112" s="112">
        <v>835</v>
      </c>
      <c r="X112" s="112">
        <v>895</v>
      </c>
      <c r="Y112" s="112">
        <v>822</v>
      </c>
      <c r="Z112" s="112">
        <v>861</v>
      </c>
    </row>
    <row r="113" spans="19:32" x14ac:dyDescent="0.25">
      <c r="AB113" s="125" t="s">
        <v>24</v>
      </c>
      <c r="AC113" s="106"/>
      <c r="AD113" s="106" t="s">
        <v>182</v>
      </c>
      <c r="AF113" s="106" t="s">
        <v>183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45.79</v>
      </c>
      <c r="W118" s="131">
        <v>44.74</v>
      </c>
      <c r="X118" s="131">
        <v>46.43</v>
      </c>
      <c r="Y118" s="131">
        <v>47.84</v>
      </c>
      <c r="Z118" s="131">
        <v>48.04</v>
      </c>
      <c r="AB118" s="109" t="str">
        <f>TEXT(Z118,"##.0")</f>
        <v>48.0</v>
      </c>
    </row>
    <row r="120" spans="19:32" x14ac:dyDescent="0.25">
      <c r="S120" s="101" t="s">
        <v>98</v>
      </c>
      <c r="T120" s="112"/>
      <c r="U120" s="112"/>
      <c r="V120" s="112">
        <v>280</v>
      </c>
      <c r="W120" s="112">
        <v>256</v>
      </c>
      <c r="X120" s="112">
        <v>273</v>
      </c>
      <c r="Y120" s="112">
        <v>250</v>
      </c>
      <c r="Z120" s="112">
        <v>250</v>
      </c>
      <c r="AB120" s="109" t="str">
        <f>TEXT(Z120,"###,###")</f>
        <v>250</v>
      </c>
    </row>
    <row r="121" spans="19:32" x14ac:dyDescent="0.25">
      <c r="S121" s="101" t="s">
        <v>99</v>
      </c>
      <c r="T121" s="112"/>
      <c r="U121" s="112"/>
      <c r="V121" s="112">
        <v>126</v>
      </c>
      <c r="W121" s="112">
        <v>101</v>
      </c>
      <c r="X121" s="112">
        <v>121</v>
      </c>
      <c r="Y121" s="112">
        <v>129</v>
      </c>
      <c r="Z121" s="112">
        <v>134</v>
      </c>
      <c r="AB121" s="109" t="str">
        <f>TEXT(Z121,"###,###")</f>
        <v>134</v>
      </c>
    </row>
    <row r="122" spans="19:32" x14ac:dyDescent="0.25">
      <c r="S122" s="101" t="s">
        <v>100</v>
      </c>
      <c r="T122" s="112"/>
      <c r="U122" s="112"/>
      <c r="V122" s="112">
        <v>107</v>
      </c>
      <c r="W122" s="112">
        <v>91</v>
      </c>
      <c r="X122" s="112">
        <v>100</v>
      </c>
      <c r="Y122" s="112">
        <v>100</v>
      </c>
      <c r="Z122" s="112">
        <v>106</v>
      </c>
      <c r="AB122" s="109" t="str">
        <f>TEXT(Z122,"###,###")</f>
        <v>106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387</v>
      </c>
      <c r="W124" s="112">
        <v>347</v>
      </c>
      <c r="X124" s="112">
        <v>373</v>
      </c>
      <c r="Y124" s="112">
        <v>350</v>
      </c>
      <c r="Z124" s="112">
        <v>356</v>
      </c>
      <c r="AB124" s="109" t="str">
        <f>TEXT(Z124,"###,###")</f>
        <v>356</v>
      </c>
      <c r="AD124" s="127">
        <f>Z124/$Z$7*100</f>
        <v>71.919191919191917</v>
      </c>
    </row>
    <row r="125" spans="19:32" x14ac:dyDescent="0.25">
      <c r="S125" s="101" t="s">
        <v>102</v>
      </c>
      <c r="T125" s="112"/>
      <c r="U125" s="112"/>
      <c r="V125" s="112">
        <v>233</v>
      </c>
      <c r="W125" s="112">
        <v>192</v>
      </c>
      <c r="X125" s="112">
        <v>221</v>
      </c>
      <c r="Y125" s="112">
        <v>229</v>
      </c>
      <c r="Z125" s="112">
        <v>240</v>
      </c>
      <c r="AB125" s="109" t="str">
        <f>TEXT(Z125,"###,###")</f>
        <v>240</v>
      </c>
      <c r="AD125" s="127">
        <f>Z125/$Z$7*100</f>
        <v>48.484848484848484</v>
      </c>
    </row>
    <row r="127" spans="19:32" x14ac:dyDescent="0.25">
      <c r="S127" s="101" t="s">
        <v>103</v>
      </c>
      <c r="T127" s="112"/>
      <c r="U127" s="112"/>
      <c r="V127" s="112">
        <v>262</v>
      </c>
      <c r="W127" s="112">
        <v>235</v>
      </c>
      <c r="X127" s="112">
        <v>271</v>
      </c>
      <c r="Y127" s="112">
        <v>261</v>
      </c>
      <c r="Z127" s="112">
        <v>268</v>
      </c>
      <c r="AB127" s="109" t="str">
        <f>TEXT(Z127,"###,###")</f>
        <v>268</v>
      </c>
      <c r="AD127" s="127">
        <f>Z127/$Z$7*100</f>
        <v>54.141414141414145</v>
      </c>
    </row>
    <row r="128" spans="19:32" x14ac:dyDescent="0.25">
      <c r="S128" s="101" t="s">
        <v>104</v>
      </c>
      <c r="T128" s="112"/>
      <c r="U128" s="112"/>
      <c r="V128" s="112">
        <v>243</v>
      </c>
      <c r="W128" s="112">
        <v>219</v>
      </c>
      <c r="X128" s="112">
        <v>232</v>
      </c>
      <c r="Y128" s="112">
        <v>218</v>
      </c>
      <c r="Z128" s="112">
        <v>230</v>
      </c>
      <c r="AB128" s="109" t="str">
        <f>TEXT(Z128,"###,###")</f>
        <v>230</v>
      </c>
      <c r="AD128" s="127">
        <f>Z128/$Z$7*100</f>
        <v>46.464646464646464</v>
      </c>
    </row>
    <row r="130" spans="19:20" x14ac:dyDescent="0.25">
      <c r="S130" s="101" t="s">
        <v>262</v>
      </c>
      <c r="T130" s="127">
        <v>50.505050505050505</v>
      </c>
    </row>
    <row r="131" spans="19:20" x14ac:dyDescent="0.25">
      <c r="S131" s="101" t="s">
        <v>263</v>
      </c>
      <c r="T131" s="127">
        <v>27.070707070707073</v>
      </c>
    </row>
    <row r="132" spans="19:20" x14ac:dyDescent="0.25">
      <c r="S132" s="101" t="s">
        <v>264</v>
      </c>
      <c r="T132" s="127">
        <v>21.414141414141412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D2F2A0D-84C5-48B6-8725-CFE4D84DA64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F433D23D-5ABE-4F24-99A9-9DA0D19FE08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EF1DA787-A0A9-42B7-8FF9-5B1551AB141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65A8EA37-75F8-414C-A097-F048A474CD9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4E9416-B0C9-423E-AA42-62CB2C674165}">
  <sheetPr codeName="Sheet108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152</v>
      </c>
      <c r="T1" s="99"/>
      <c r="U1" s="99"/>
      <c r="V1" s="99"/>
      <c r="W1" s="99"/>
      <c r="X1" s="99"/>
      <c r="Y1" s="100" t="s">
        <v>234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184</v>
      </c>
      <c r="W2" s="103" t="s">
        <v>193</v>
      </c>
      <c r="X2" s="103" t="s">
        <v>261</v>
      </c>
      <c r="Y2" s="103" t="s">
        <v>267</v>
      </c>
      <c r="Z2" s="103" t="s">
        <v>273</v>
      </c>
      <c r="AB2" s="141" t="str">
        <f>$Z$2</f>
        <v>2021-22</v>
      </c>
      <c r="AC2" s="141"/>
      <c r="AD2" s="141"/>
      <c r="AE2" s="141"/>
      <c r="AF2" s="141"/>
    </row>
    <row r="3" spans="1:32" ht="15" customHeight="1" x14ac:dyDescent="0.25">
      <c r="A3" s="58" t="s">
        <v>272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152</v>
      </c>
      <c r="Y3" s="105" t="s">
        <v>234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10.44 Peterborough, South Australia,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964</v>
      </c>
      <c r="W4" s="108">
        <v>939</v>
      </c>
      <c r="X4" s="108">
        <v>875</v>
      </c>
      <c r="Y4" s="108">
        <v>936</v>
      </c>
      <c r="Z4" s="108">
        <v>1059</v>
      </c>
      <c r="AB4" s="109" t="str">
        <f>TEXT(Z4,"###,###")</f>
        <v>1,059</v>
      </c>
      <c r="AD4" s="110">
        <f>Z4/Y4-1</f>
        <v>0.13141025641025639</v>
      </c>
      <c r="AF4" s="110">
        <f>Z4/V4-1</f>
        <v>9.8547717842323745E-2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531</v>
      </c>
      <c r="W5" s="108">
        <v>515</v>
      </c>
      <c r="X5" s="108">
        <v>456</v>
      </c>
      <c r="Y5" s="108">
        <v>512</v>
      </c>
      <c r="Z5" s="108">
        <v>569</v>
      </c>
      <c r="AB5" s="109" t="str">
        <f>TEXT(Z5,"###,###")</f>
        <v>569</v>
      </c>
      <c r="AD5" s="110">
        <f t="shared" ref="AD5:AD9" si="0">Z5/Y5-1</f>
        <v>0.111328125</v>
      </c>
      <c r="AF5" s="110">
        <f t="shared" ref="AF5:AF9" si="1">Z5/V5-1</f>
        <v>7.1563088512241135E-2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434</v>
      </c>
      <c r="W6" s="108">
        <v>418</v>
      </c>
      <c r="X6" s="108">
        <v>415</v>
      </c>
      <c r="Y6" s="108">
        <v>423</v>
      </c>
      <c r="Z6" s="108">
        <v>490</v>
      </c>
      <c r="AB6" s="109" t="str">
        <f>TEXT(Z6,"###,###")</f>
        <v>490</v>
      </c>
      <c r="AD6" s="110">
        <f t="shared" si="0"/>
        <v>0.15839243498817956</v>
      </c>
      <c r="AF6" s="110">
        <f t="shared" si="1"/>
        <v>0.12903225806451624</v>
      </c>
    </row>
    <row r="7" spans="1:32" ht="16.5" customHeight="1" thickBot="1" x14ac:dyDescent="0.3">
      <c r="A7" s="61" t="str">
        <f>"QUICK STATS for "&amp;Z2&amp;" *"</f>
        <v>QUICK STATS for 2021-22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635</v>
      </c>
      <c r="W7" s="108">
        <v>618</v>
      </c>
      <c r="X7" s="108">
        <v>608</v>
      </c>
      <c r="Y7" s="108">
        <v>624</v>
      </c>
      <c r="Z7" s="108">
        <v>649</v>
      </c>
      <c r="AB7" s="109" t="str">
        <f>TEXT(Z7,"###,###")</f>
        <v>649</v>
      </c>
      <c r="AD7" s="110">
        <f t="shared" si="0"/>
        <v>4.0064102564102644E-2</v>
      </c>
      <c r="AF7" s="110">
        <f t="shared" si="1"/>
        <v>2.2047244094488105E-2</v>
      </c>
    </row>
    <row r="8" spans="1:32" ht="17.25" customHeight="1" x14ac:dyDescent="0.25">
      <c r="A8" s="62" t="s">
        <v>12</v>
      </c>
      <c r="B8" s="63"/>
      <c r="C8" s="29"/>
      <c r="D8" s="64" t="str">
        <f>AB4</f>
        <v>1,059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649</v>
      </c>
      <c r="P8" s="65"/>
      <c r="S8" s="107" t="s">
        <v>83</v>
      </c>
      <c r="T8" s="108"/>
      <c r="U8" s="108"/>
      <c r="V8" s="108">
        <v>26000</v>
      </c>
      <c r="W8" s="108">
        <v>25624</v>
      </c>
      <c r="X8" s="108">
        <v>28522.36</v>
      </c>
      <c r="Y8" s="108">
        <v>26967.5</v>
      </c>
      <c r="Z8" s="108">
        <v>27340.07</v>
      </c>
      <c r="AB8" s="109" t="str">
        <f>TEXT(Z8,"$###,###")</f>
        <v>$27,340</v>
      </c>
      <c r="AD8" s="110">
        <f t="shared" si="0"/>
        <v>1.3815518679892502E-2</v>
      </c>
      <c r="AF8" s="110">
        <f t="shared" si="1"/>
        <v>5.1541153846153875E-2</v>
      </c>
    </row>
    <row r="9" spans="1:32" x14ac:dyDescent="0.25">
      <c r="A9" s="30" t="s">
        <v>14</v>
      </c>
      <c r="B9" s="69"/>
      <c r="C9" s="70"/>
      <c r="D9" s="71">
        <f>AD104</f>
        <v>65.43909348441926</v>
      </c>
      <c r="E9" s="72" t="s">
        <v>84</v>
      </c>
      <c r="F9" s="24"/>
      <c r="G9" s="73" t="s">
        <v>81</v>
      </c>
      <c r="H9" s="70"/>
      <c r="I9" s="69"/>
      <c r="J9" s="70"/>
      <c r="K9" s="69"/>
      <c r="L9" s="69"/>
      <c r="M9" s="74"/>
      <c r="N9" s="70"/>
      <c r="O9" s="71">
        <f>AD127</f>
        <v>52.080123266563952</v>
      </c>
      <c r="P9" s="72" t="s">
        <v>84</v>
      </c>
      <c r="S9" s="107" t="s">
        <v>7</v>
      </c>
      <c r="T9" s="108"/>
      <c r="U9" s="108"/>
      <c r="V9" s="108">
        <v>27488847</v>
      </c>
      <c r="W9" s="108">
        <v>25193599</v>
      </c>
      <c r="X9" s="108">
        <v>23408971</v>
      </c>
      <c r="Y9" s="108">
        <v>26210953</v>
      </c>
      <c r="Z9" s="108">
        <v>27390285</v>
      </c>
      <c r="AB9" s="109" t="str">
        <f>TEXT(Z9/1000000,"$#,###.0")&amp;" mil"</f>
        <v>$27.4 mil</v>
      </c>
      <c r="AD9" s="110">
        <f t="shared" si="0"/>
        <v>4.499386191719168E-2</v>
      </c>
      <c r="AF9" s="110">
        <f t="shared" si="1"/>
        <v>-3.5855268865950807E-3</v>
      </c>
    </row>
    <row r="10" spans="1:32" x14ac:dyDescent="0.25">
      <c r="A10" s="30" t="s">
        <v>17</v>
      </c>
      <c r="B10" s="69"/>
      <c r="C10" s="70"/>
      <c r="D10" s="71">
        <f>AD105</f>
        <v>20.018885741265343</v>
      </c>
      <c r="E10" s="72" t="s">
        <v>84</v>
      </c>
      <c r="F10" s="24"/>
      <c r="G10" s="73" t="s">
        <v>82</v>
      </c>
      <c r="H10" s="70"/>
      <c r="I10" s="69"/>
      <c r="J10" s="70"/>
      <c r="K10" s="69"/>
      <c r="L10" s="69"/>
      <c r="M10" s="74"/>
      <c r="N10" s="70"/>
      <c r="O10" s="71">
        <f>AD128</f>
        <v>48.07395993836672</v>
      </c>
      <c r="P10" s="72" t="s">
        <v>84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85</v>
      </c>
      <c r="H11" s="77"/>
      <c r="I11" s="78"/>
      <c r="J11" s="78"/>
      <c r="K11" s="78"/>
      <c r="L11" s="78"/>
      <c r="M11" s="69"/>
      <c r="N11" s="70"/>
      <c r="O11" s="71">
        <f>T130</f>
        <v>77.349768875192609</v>
      </c>
      <c r="P11" s="72" t="s">
        <v>84</v>
      </c>
      <c r="S11" s="107" t="s">
        <v>29</v>
      </c>
      <c r="T11" s="112"/>
      <c r="U11" s="112"/>
      <c r="V11" s="112">
        <v>816</v>
      </c>
      <c r="W11" s="112">
        <v>803</v>
      </c>
      <c r="X11" s="112">
        <v>734</v>
      </c>
      <c r="Y11" s="112">
        <v>799</v>
      </c>
      <c r="Z11" s="112">
        <v>914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11.402157164869029</v>
      </c>
      <c r="P12" s="72" t="s">
        <v>84</v>
      </c>
      <c r="S12" s="107" t="s">
        <v>30</v>
      </c>
      <c r="T12" s="112"/>
      <c r="U12" s="112"/>
      <c r="V12" s="112">
        <v>149</v>
      </c>
      <c r="W12" s="112">
        <v>132</v>
      </c>
      <c r="X12" s="112">
        <v>141</v>
      </c>
      <c r="Y12" s="112">
        <v>137</v>
      </c>
      <c r="Z12" s="112">
        <v>145</v>
      </c>
    </row>
    <row r="13" spans="1:32" ht="15" customHeight="1" x14ac:dyDescent="0.25">
      <c r="A13" s="30" t="s">
        <v>19</v>
      </c>
      <c r="B13" s="70"/>
      <c r="C13" s="70"/>
      <c r="D13" s="71">
        <f>AD108</f>
        <v>15.864022662889518</v>
      </c>
      <c r="E13" s="72" t="s">
        <v>84</v>
      </c>
      <c r="F13" s="24"/>
      <c r="G13" s="142" t="s">
        <v>265</v>
      </c>
      <c r="H13" s="143"/>
      <c r="I13" s="143"/>
      <c r="J13" s="143"/>
      <c r="K13" s="143"/>
      <c r="L13" s="143"/>
      <c r="M13" s="79"/>
      <c r="N13" s="70"/>
      <c r="O13" s="71">
        <f>T132</f>
        <v>11.402157164869029</v>
      </c>
      <c r="P13" s="72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17.186024551463642</v>
      </c>
      <c r="E14" s="72" t="s">
        <v>84</v>
      </c>
      <c r="F14" s="24"/>
      <c r="G14" s="76" t="s">
        <v>94</v>
      </c>
      <c r="H14" s="69"/>
      <c r="I14" s="69"/>
      <c r="J14" s="69"/>
      <c r="K14" s="75"/>
      <c r="L14" s="70"/>
      <c r="M14" s="69"/>
      <c r="N14" s="70"/>
      <c r="O14" s="75" t="str">
        <f>AB118</f>
        <v>46.5</v>
      </c>
      <c r="P14" s="72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26.534466477809254</v>
      </c>
      <c r="E15" s="72" t="s">
        <v>84</v>
      </c>
      <c r="F15" s="24"/>
      <c r="G15" s="33" t="s">
        <v>259</v>
      </c>
      <c r="H15" s="70"/>
      <c r="I15" s="70"/>
      <c r="J15" s="70"/>
      <c r="K15" s="80"/>
      <c r="L15" s="70"/>
      <c r="M15" s="70"/>
      <c r="N15" s="70"/>
      <c r="O15" s="71">
        <f>AB38</f>
        <v>20.552147239263803</v>
      </c>
      <c r="P15" s="72" t="s">
        <v>84</v>
      </c>
      <c r="S15" s="115" t="s">
        <v>60</v>
      </c>
      <c r="T15" s="115"/>
      <c r="U15" s="116"/>
      <c r="V15" s="116">
        <v>160</v>
      </c>
      <c r="W15" s="116">
        <v>153</v>
      </c>
      <c r="X15" s="116">
        <v>149</v>
      </c>
      <c r="Y15" s="112">
        <v>169</v>
      </c>
      <c r="Z15" s="112">
        <v>163</v>
      </c>
      <c r="AB15" s="117">
        <f t="shared" ref="AB15:AB34" si="2">IF(Z15="np",0,Z15/$Z$34)</f>
        <v>0.15348399246704331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26.062322946175637</v>
      </c>
      <c r="E16" s="83" t="s">
        <v>84</v>
      </c>
      <c r="F16" s="24"/>
      <c r="G16" s="84" t="s">
        <v>260</v>
      </c>
      <c r="H16" s="35"/>
      <c r="I16" s="35"/>
      <c r="J16" s="35"/>
      <c r="K16" s="36"/>
      <c r="L16" s="35"/>
      <c r="M16" s="35"/>
      <c r="N16" s="35"/>
      <c r="O16" s="82">
        <f>AB37</f>
        <v>79.447852760736197</v>
      </c>
      <c r="P16" s="37" t="s">
        <v>84</v>
      </c>
      <c r="S16" s="115" t="s">
        <v>61</v>
      </c>
      <c r="T16" s="115"/>
      <c r="U16" s="116"/>
      <c r="V16" s="116">
        <v>13</v>
      </c>
      <c r="W16" s="116">
        <v>12</v>
      </c>
      <c r="X16" s="116">
        <v>14</v>
      </c>
      <c r="Y16" s="112">
        <v>13</v>
      </c>
      <c r="Z16" s="112">
        <v>15</v>
      </c>
      <c r="AB16" s="117">
        <f t="shared" si="2"/>
        <v>1.4124293785310734E-2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116</v>
      </c>
      <c r="W17" s="116">
        <v>100</v>
      </c>
      <c r="X17" s="116">
        <v>90</v>
      </c>
      <c r="Y17" s="112">
        <v>81</v>
      </c>
      <c r="Z17" s="112">
        <v>99</v>
      </c>
      <c r="AB17" s="117">
        <f t="shared" si="2"/>
        <v>9.3220338983050849E-2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268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63</v>
      </c>
      <c r="T18" s="115"/>
      <c r="U18" s="116"/>
      <c r="V18" s="116">
        <v>4</v>
      </c>
      <c r="W18" s="116">
        <v>6</v>
      </c>
      <c r="X18" s="116">
        <v>0</v>
      </c>
      <c r="Y18" s="112">
        <v>2</v>
      </c>
      <c r="Z18" s="112">
        <v>6</v>
      </c>
      <c r="AB18" s="117">
        <f t="shared" si="2"/>
        <v>5.6497175141242938E-3</v>
      </c>
    </row>
    <row r="19" spans="1:28" x14ac:dyDescent="0.25">
      <c r="A19" s="61" t="str">
        <f>$S$1&amp;" ("&amp;$V$2&amp;" to "&amp;$Z$2&amp;")"</f>
        <v>Peterborough (2017-18 to 2021-22)</v>
      </c>
      <c r="B19" s="61"/>
      <c r="C19" s="61"/>
      <c r="D19" s="61"/>
      <c r="E19" s="61"/>
      <c r="F19" s="61"/>
      <c r="G19" s="61" t="str">
        <f>$S$1&amp;" ("&amp;$V$2&amp;" to "&amp;$Z$2&amp;")"</f>
        <v>Peterborough (2017-18 to 2021-22)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64</v>
      </c>
      <c r="T19" s="115"/>
      <c r="U19" s="116"/>
      <c r="V19" s="116">
        <v>42</v>
      </c>
      <c r="W19" s="116">
        <v>52</v>
      </c>
      <c r="X19" s="116">
        <v>39</v>
      </c>
      <c r="Y19" s="112">
        <v>34</v>
      </c>
      <c r="Z19" s="112">
        <v>44</v>
      </c>
      <c r="AB19" s="117">
        <f t="shared" si="2"/>
        <v>4.1431261770244823E-2</v>
      </c>
    </row>
    <row r="20" spans="1:28" x14ac:dyDescent="0.25">
      <c r="S20" s="115" t="s">
        <v>65</v>
      </c>
      <c r="T20" s="115"/>
      <c r="U20" s="116"/>
      <c r="V20" s="116">
        <v>9</v>
      </c>
      <c r="W20" s="116">
        <v>7</v>
      </c>
      <c r="X20" s="116">
        <v>9</v>
      </c>
      <c r="Y20" s="112">
        <v>11</v>
      </c>
      <c r="Z20" s="112">
        <v>20</v>
      </c>
      <c r="AB20" s="117">
        <f t="shared" si="2"/>
        <v>1.8832391713747645E-2</v>
      </c>
    </row>
    <row r="21" spans="1:28" x14ac:dyDescent="0.25">
      <c r="S21" s="115" t="s">
        <v>66</v>
      </c>
      <c r="T21" s="115"/>
      <c r="U21" s="116"/>
      <c r="V21" s="116">
        <v>76</v>
      </c>
      <c r="W21" s="116">
        <v>71</v>
      </c>
      <c r="X21" s="116">
        <v>33</v>
      </c>
      <c r="Y21" s="112">
        <v>89</v>
      </c>
      <c r="Z21" s="112">
        <v>109</v>
      </c>
      <c r="AB21" s="117">
        <f t="shared" si="2"/>
        <v>0.10263653483992467</v>
      </c>
    </row>
    <row r="22" spans="1:28" x14ac:dyDescent="0.25">
      <c r="S22" s="115" t="s">
        <v>67</v>
      </c>
      <c r="T22" s="115"/>
      <c r="U22" s="116"/>
      <c r="V22" s="116">
        <v>89</v>
      </c>
      <c r="W22" s="116">
        <v>85</v>
      </c>
      <c r="X22" s="116">
        <v>59</v>
      </c>
      <c r="Y22" s="112">
        <v>48</v>
      </c>
      <c r="Z22" s="112">
        <v>47</v>
      </c>
      <c r="AB22" s="117">
        <f t="shared" si="2"/>
        <v>4.4256120527306965E-2</v>
      </c>
    </row>
    <row r="23" spans="1:28" x14ac:dyDescent="0.25">
      <c r="S23" s="115" t="s">
        <v>68</v>
      </c>
      <c r="T23" s="115"/>
      <c r="U23" s="116"/>
      <c r="V23" s="116">
        <v>41</v>
      </c>
      <c r="W23" s="116">
        <v>35</v>
      </c>
      <c r="X23" s="116">
        <v>44</v>
      </c>
      <c r="Y23" s="112">
        <v>59</v>
      </c>
      <c r="Z23" s="112">
        <v>63</v>
      </c>
      <c r="AB23" s="117">
        <f t="shared" si="2"/>
        <v>5.9322033898305086E-2</v>
      </c>
    </row>
    <row r="24" spans="1:28" x14ac:dyDescent="0.25">
      <c r="S24" s="115" t="s">
        <v>69</v>
      </c>
      <c r="T24" s="115"/>
      <c r="U24" s="116"/>
      <c r="V24" s="116">
        <v>3</v>
      </c>
      <c r="W24" s="116">
        <v>3</v>
      </c>
      <c r="X24" s="116">
        <v>9</v>
      </c>
      <c r="Y24" s="112">
        <v>19</v>
      </c>
      <c r="Z24" s="112">
        <v>19</v>
      </c>
      <c r="AB24" s="117">
        <f t="shared" si="2"/>
        <v>1.7890772128060263E-2</v>
      </c>
    </row>
    <row r="25" spans="1:28" x14ac:dyDescent="0.25">
      <c r="S25" s="115" t="s">
        <v>70</v>
      </c>
      <c r="T25" s="115"/>
      <c r="U25" s="116"/>
      <c r="V25" s="116">
        <v>16</v>
      </c>
      <c r="W25" s="116">
        <v>12</v>
      </c>
      <c r="X25" s="116">
        <v>12</v>
      </c>
      <c r="Y25" s="112">
        <v>14</v>
      </c>
      <c r="Z25" s="112">
        <v>16</v>
      </c>
      <c r="AB25" s="117">
        <f t="shared" si="2"/>
        <v>1.5065913370998116E-2</v>
      </c>
    </row>
    <row r="26" spans="1:28" x14ac:dyDescent="0.25">
      <c r="S26" s="115" t="s">
        <v>71</v>
      </c>
      <c r="T26" s="115"/>
      <c r="U26" s="116"/>
      <c r="V26" s="116">
        <v>5</v>
      </c>
      <c r="W26" s="116">
        <v>6</v>
      </c>
      <c r="X26" s="116">
        <v>8</v>
      </c>
      <c r="Y26" s="112">
        <v>8</v>
      </c>
      <c r="Z26" s="112">
        <v>11</v>
      </c>
      <c r="AB26" s="117">
        <f t="shared" si="2"/>
        <v>1.0357815442561206E-2</v>
      </c>
    </row>
    <row r="27" spans="1:28" x14ac:dyDescent="0.25">
      <c r="S27" s="115" t="s">
        <v>72</v>
      </c>
      <c r="T27" s="115"/>
      <c r="U27" s="116"/>
      <c r="V27" s="116">
        <v>15</v>
      </c>
      <c r="W27" s="116">
        <v>11</v>
      </c>
      <c r="X27" s="116">
        <v>16</v>
      </c>
      <c r="Y27" s="112">
        <v>13</v>
      </c>
      <c r="Z27" s="112">
        <v>28</v>
      </c>
      <c r="AB27" s="117">
        <f t="shared" si="2"/>
        <v>2.6365348399246705E-2</v>
      </c>
    </row>
    <row r="28" spans="1:28" x14ac:dyDescent="0.25">
      <c r="S28" s="115" t="s">
        <v>73</v>
      </c>
      <c r="T28" s="115"/>
      <c r="U28" s="116"/>
      <c r="V28" s="116">
        <v>60</v>
      </c>
      <c r="W28" s="116">
        <v>65</v>
      </c>
      <c r="X28" s="116">
        <v>52</v>
      </c>
      <c r="Y28" s="112">
        <v>64</v>
      </c>
      <c r="Z28" s="112">
        <v>68</v>
      </c>
      <c r="AB28" s="117">
        <f t="shared" si="2"/>
        <v>6.4030131826741998E-2</v>
      </c>
    </row>
    <row r="29" spans="1:28" x14ac:dyDescent="0.25">
      <c r="S29" s="115" t="s">
        <v>74</v>
      </c>
      <c r="T29" s="115"/>
      <c r="U29" s="116"/>
      <c r="V29" s="116">
        <v>39</v>
      </c>
      <c r="W29" s="116">
        <v>89</v>
      </c>
      <c r="X29" s="116">
        <v>68</v>
      </c>
      <c r="Y29" s="112">
        <v>70</v>
      </c>
      <c r="Z29" s="112">
        <v>85</v>
      </c>
      <c r="AB29" s="117">
        <f t="shared" si="2"/>
        <v>8.0037664783427498E-2</v>
      </c>
    </row>
    <row r="30" spans="1:28" x14ac:dyDescent="0.25">
      <c r="S30" s="115" t="s">
        <v>75</v>
      </c>
      <c r="T30" s="115"/>
      <c r="U30" s="116"/>
      <c r="V30" s="116">
        <v>50</v>
      </c>
      <c r="W30" s="116">
        <v>58</v>
      </c>
      <c r="X30" s="116">
        <v>68</v>
      </c>
      <c r="Y30" s="112">
        <v>64</v>
      </c>
      <c r="Z30" s="112">
        <v>67</v>
      </c>
      <c r="AB30" s="117">
        <f t="shared" si="2"/>
        <v>6.308851224105462E-2</v>
      </c>
    </row>
    <row r="31" spans="1:28" x14ac:dyDescent="0.25">
      <c r="S31" s="115" t="s">
        <v>76</v>
      </c>
      <c r="T31" s="115"/>
      <c r="U31" s="116"/>
      <c r="V31" s="116">
        <v>88</v>
      </c>
      <c r="W31" s="116">
        <v>78</v>
      </c>
      <c r="X31" s="116">
        <v>96</v>
      </c>
      <c r="Y31" s="112">
        <v>80</v>
      </c>
      <c r="Z31" s="112">
        <v>88</v>
      </c>
      <c r="AB31" s="117">
        <f t="shared" si="2"/>
        <v>8.2862523540489647E-2</v>
      </c>
    </row>
    <row r="32" spans="1:28" ht="15.75" customHeight="1" x14ac:dyDescent="0.25">
      <c r="A32" s="61" t="str">
        <f>"Distribution of jobs per industry "&amp;"("&amp;Z2&amp;") *"</f>
        <v>Distribution of jobs per industry (2021-22)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77</v>
      </c>
      <c r="T32" s="115"/>
      <c r="U32" s="116"/>
      <c r="V32" s="116">
        <v>0</v>
      </c>
      <c r="W32" s="116">
        <v>0</v>
      </c>
      <c r="X32" s="116">
        <v>5</v>
      </c>
      <c r="Y32" s="112">
        <v>1</v>
      </c>
      <c r="Z32" s="112">
        <v>4</v>
      </c>
      <c r="AB32" s="117">
        <f t="shared" si="2"/>
        <v>3.766478342749529E-3</v>
      </c>
    </row>
    <row r="33" spans="19:32" x14ac:dyDescent="0.25">
      <c r="S33" s="115" t="s">
        <v>78</v>
      </c>
      <c r="T33" s="115"/>
      <c r="U33" s="116"/>
      <c r="V33" s="116">
        <v>24</v>
      </c>
      <c r="W33" s="116">
        <v>20</v>
      </c>
      <c r="X33" s="116">
        <v>21</v>
      </c>
      <c r="Y33" s="112">
        <v>22</v>
      </c>
      <c r="Z33" s="112">
        <v>26</v>
      </c>
      <c r="AB33" s="117">
        <f t="shared" si="2"/>
        <v>2.4482109227871938E-2</v>
      </c>
    </row>
    <row r="34" spans="19:32" x14ac:dyDescent="0.25">
      <c r="S34" s="118" t="s">
        <v>53</v>
      </c>
      <c r="T34" s="118"/>
      <c r="U34" s="119"/>
      <c r="V34" s="119">
        <v>961</v>
      </c>
      <c r="W34" s="119">
        <v>939</v>
      </c>
      <c r="X34" s="119">
        <v>879</v>
      </c>
      <c r="Y34" s="120">
        <v>936</v>
      </c>
      <c r="Z34" s="120">
        <v>1062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526</v>
      </c>
      <c r="W37" s="112">
        <v>493</v>
      </c>
      <c r="X37" s="112">
        <v>507</v>
      </c>
      <c r="Y37" s="112">
        <v>516</v>
      </c>
      <c r="Z37" s="112">
        <v>518</v>
      </c>
      <c r="AB37" s="132">
        <f>Z37/Z40*100</f>
        <v>79.447852760736197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107</v>
      </c>
      <c r="W38" s="112">
        <v>119</v>
      </c>
      <c r="X38" s="112">
        <v>104</v>
      </c>
      <c r="Y38" s="112">
        <v>105</v>
      </c>
      <c r="Z38" s="112">
        <v>134</v>
      </c>
      <c r="AB38" s="132">
        <f>Z38/Z40*100</f>
        <v>20.552147239263803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633</v>
      </c>
      <c r="W40" s="112">
        <v>612</v>
      </c>
      <c r="X40" s="112">
        <v>611</v>
      </c>
      <c r="Y40" s="112">
        <v>621</v>
      </c>
      <c r="Z40" s="112">
        <v>652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2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14</v>
      </c>
      <c r="W45" s="112">
        <v>11</v>
      </c>
      <c r="X45" s="112">
        <v>6</v>
      </c>
      <c r="Y45" s="112">
        <v>8</v>
      </c>
      <c r="Z45" s="112">
        <v>4</v>
      </c>
    </row>
    <row r="46" spans="19:32" x14ac:dyDescent="0.25">
      <c r="S46" s="115" t="s">
        <v>38</v>
      </c>
      <c r="T46" s="115"/>
      <c r="U46" s="112"/>
      <c r="V46" s="112">
        <v>44</v>
      </c>
      <c r="W46" s="112">
        <v>38</v>
      </c>
      <c r="X46" s="112">
        <v>16</v>
      </c>
      <c r="Y46" s="112">
        <v>34</v>
      </c>
      <c r="Z46" s="112">
        <v>32</v>
      </c>
    </row>
    <row r="47" spans="19:32" x14ac:dyDescent="0.25">
      <c r="S47" s="115" t="s">
        <v>39</v>
      </c>
      <c r="T47" s="115"/>
      <c r="U47" s="112"/>
      <c r="V47" s="112">
        <v>52</v>
      </c>
      <c r="W47" s="112">
        <v>52</v>
      </c>
      <c r="X47" s="112">
        <v>53</v>
      </c>
      <c r="Y47" s="112">
        <v>47</v>
      </c>
      <c r="Z47" s="112">
        <v>56</v>
      </c>
    </row>
    <row r="48" spans="19:32" x14ac:dyDescent="0.25">
      <c r="S48" s="115" t="s">
        <v>40</v>
      </c>
      <c r="T48" s="115"/>
      <c r="U48" s="112"/>
      <c r="V48" s="112">
        <v>49</v>
      </c>
      <c r="W48" s="112">
        <v>43</v>
      </c>
      <c r="X48" s="112">
        <v>44</v>
      </c>
      <c r="Y48" s="112">
        <v>51</v>
      </c>
      <c r="Z48" s="112">
        <v>87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42</v>
      </c>
      <c r="W49" s="112">
        <v>54</v>
      </c>
      <c r="X49" s="112">
        <v>30</v>
      </c>
      <c r="Y49" s="112">
        <v>41</v>
      </c>
      <c r="Z49" s="112">
        <v>40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Peterborough (2021-22)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45</v>
      </c>
      <c r="W50" s="112">
        <v>41</v>
      </c>
      <c r="X50" s="112">
        <v>51</v>
      </c>
      <c r="Y50" s="112">
        <v>48</v>
      </c>
      <c r="Z50" s="112">
        <v>34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32</v>
      </c>
      <c r="W51" s="112">
        <v>27</v>
      </c>
      <c r="X51" s="112">
        <v>23</v>
      </c>
      <c r="Y51" s="112">
        <v>32</v>
      </c>
      <c r="Z51" s="112">
        <v>36</v>
      </c>
    </row>
    <row r="52" spans="1:26" ht="15" customHeight="1" x14ac:dyDescent="0.25">
      <c r="S52" s="115" t="s">
        <v>44</v>
      </c>
      <c r="T52" s="115"/>
      <c r="U52" s="112"/>
      <c r="V52" s="112">
        <v>40</v>
      </c>
      <c r="W52" s="112">
        <v>43</v>
      </c>
      <c r="X52" s="112">
        <v>43</v>
      </c>
      <c r="Y52" s="112">
        <v>40</v>
      </c>
      <c r="Z52" s="112">
        <v>40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47</v>
      </c>
      <c r="W53" s="112">
        <v>52</v>
      </c>
      <c r="X53" s="112">
        <v>43</v>
      </c>
      <c r="Y53" s="112">
        <v>50</v>
      </c>
      <c r="Z53" s="112">
        <v>57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56</v>
      </c>
      <c r="W54" s="112">
        <v>39</v>
      </c>
      <c r="X54" s="112">
        <v>46</v>
      </c>
      <c r="Y54" s="112">
        <v>53</v>
      </c>
      <c r="Z54" s="112">
        <v>63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51</v>
      </c>
      <c r="W55" s="112">
        <v>64</v>
      </c>
      <c r="X55" s="112">
        <v>53</v>
      </c>
      <c r="Y55" s="112">
        <v>55</v>
      </c>
      <c r="Z55" s="112">
        <v>62</v>
      </c>
    </row>
    <row r="56" spans="1:26" ht="15" customHeight="1" x14ac:dyDescent="0.25">
      <c r="S56" s="115" t="s">
        <v>48</v>
      </c>
      <c r="T56" s="115"/>
      <c r="U56" s="112"/>
      <c r="V56" s="112">
        <v>38</v>
      </c>
      <c r="W56" s="112">
        <v>32</v>
      </c>
      <c r="X56" s="112">
        <v>28</v>
      </c>
      <c r="Y56" s="112">
        <v>29</v>
      </c>
      <c r="Z56" s="112">
        <v>34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13</v>
      </c>
      <c r="W57" s="112">
        <v>17</v>
      </c>
      <c r="X57" s="112">
        <v>12</v>
      </c>
      <c r="Y57" s="112">
        <v>17</v>
      </c>
      <c r="Z57" s="112">
        <v>21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4</v>
      </c>
      <c r="W58" s="112">
        <v>0</v>
      </c>
      <c r="X58" s="112">
        <v>7</v>
      </c>
      <c r="Y58" s="112">
        <v>3</v>
      </c>
      <c r="Z58" s="112">
        <v>5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0</v>
      </c>
      <c r="Y59" s="112">
        <v>2</v>
      </c>
      <c r="Z59" s="112">
        <v>0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0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534</v>
      </c>
      <c r="W61" s="112">
        <v>518</v>
      </c>
      <c r="X61" s="112">
        <v>460</v>
      </c>
      <c r="Y61" s="112">
        <v>512</v>
      </c>
      <c r="Z61" s="112">
        <v>574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0</v>
      </c>
      <c r="Z63" s="112">
        <v>0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11</v>
      </c>
      <c r="W64" s="112">
        <v>10</v>
      </c>
      <c r="X64" s="112">
        <v>8</v>
      </c>
      <c r="Y64" s="112">
        <v>10</v>
      </c>
      <c r="Z64" s="112">
        <v>12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Peterborough (2021-22)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35</v>
      </c>
      <c r="W65" s="112">
        <v>39</v>
      </c>
      <c r="X65" s="112">
        <v>23</v>
      </c>
      <c r="Y65" s="112">
        <v>21</v>
      </c>
      <c r="Z65" s="112">
        <v>19</v>
      </c>
    </row>
    <row r="66" spans="1:26" x14ac:dyDescent="0.25">
      <c r="S66" s="115" t="s">
        <v>39</v>
      </c>
      <c r="T66" s="115"/>
      <c r="U66" s="112"/>
      <c r="V66" s="112">
        <v>28</v>
      </c>
      <c r="W66" s="112">
        <v>26</v>
      </c>
      <c r="X66" s="112">
        <v>25</v>
      </c>
      <c r="Y66" s="112">
        <v>13</v>
      </c>
      <c r="Z66" s="112">
        <v>27</v>
      </c>
    </row>
    <row r="67" spans="1:26" x14ac:dyDescent="0.25">
      <c r="S67" s="115" t="s">
        <v>40</v>
      </c>
      <c r="T67" s="115"/>
      <c r="U67" s="112"/>
      <c r="V67" s="112">
        <v>26</v>
      </c>
      <c r="W67" s="112">
        <v>28</v>
      </c>
      <c r="X67" s="112">
        <v>24</v>
      </c>
      <c r="Y67" s="112">
        <v>32</v>
      </c>
      <c r="Z67" s="112">
        <v>49</v>
      </c>
    </row>
    <row r="68" spans="1:26" x14ac:dyDescent="0.25">
      <c r="S68" s="115" t="s">
        <v>41</v>
      </c>
      <c r="T68" s="115"/>
      <c r="U68" s="112"/>
      <c r="V68" s="112">
        <v>38</v>
      </c>
      <c r="W68" s="112">
        <v>38</v>
      </c>
      <c r="X68" s="112">
        <v>49</v>
      </c>
      <c r="Y68" s="112">
        <v>26</v>
      </c>
      <c r="Z68" s="112">
        <v>15</v>
      </c>
    </row>
    <row r="69" spans="1:26" x14ac:dyDescent="0.25">
      <c r="S69" s="115" t="s">
        <v>42</v>
      </c>
      <c r="T69" s="115"/>
      <c r="U69" s="112"/>
      <c r="V69" s="112">
        <v>31</v>
      </c>
      <c r="W69" s="112">
        <v>30</v>
      </c>
      <c r="X69" s="112">
        <v>32</v>
      </c>
      <c r="Y69" s="112">
        <v>39</v>
      </c>
      <c r="Z69" s="112">
        <v>49</v>
      </c>
    </row>
    <row r="70" spans="1:26" x14ac:dyDescent="0.25">
      <c r="S70" s="115" t="s">
        <v>43</v>
      </c>
      <c r="T70" s="115"/>
      <c r="U70" s="112"/>
      <c r="V70" s="112">
        <v>27</v>
      </c>
      <c r="W70" s="112">
        <v>33</v>
      </c>
      <c r="X70" s="112">
        <v>33</v>
      </c>
      <c r="Y70" s="112">
        <v>37</v>
      </c>
      <c r="Z70" s="112">
        <v>58</v>
      </c>
    </row>
    <row r="71" spans="1:26" x14ac:dyDescent="0.25">
      <c r="S71" s="115" t="s">
        <v>44</v>
      </c>
      <c r="T71" s="115"/>
      <c r="U71" s="112"/>
      <c r="V71" s="112">
        <v>43</v>
      </c>
      <c r="W71" s="112">
        <v>41</v>
      </c>
      <c r="X71" s="112">
        <v>36</v>
      </c>
      <c r="Y71" s="112">
        <v>33</v>
      </c>
      <c r="Z71" s="112">
        <v>32</v>
      </c>
    </row>
    <row r="72" spans="1:26" x14ac:dyDescent="0.25">
      <c r="S72" s="115" t="s">
        <v>45</v>
      </c>
      <c r="T72" s="115"/>
      <c r="U72" s="112"/>
      <c r="V72" s="112">
        <v>46</v>
      </c>
      <c r="W72" s="112">
        <v>34</v>
      </c>
      <c r="X72" s="112">
        <v>45</v>
      </c>
      <c r="Y72" s="112">
        <v>57</v>
      </c>
      <c r="Z72" s="112">
        <v>50</v>
      </c>
    </row>
    <row r="73" spans="1:26" x14ac:dyDescent="0.25">
      <c r="S73" s="115" t="s">
        <v>46</v>
      </c>
      <c r="T73" s="115"/>
      <c r="U73" s="112"/>
      <c r="V73" s="112">
        <v>67</v>
      </c>
      <c r="W73" s="112">
        <v>65</v>
      </c>
      <c r="X73" s="112">
        <v>53</v>
      </c>
      <c r="Y73" s="112">
        <v>43</v>
      </c>
      <c r="Z73" s="112">
        <v>54</v>
      </c>
    </row>
    <row r="74" spans="1:26" x14ac:dyDescent="0.25">
      <c r="S74" s="115" t="s">
        <v>47</v>
      </c>
      <c r="T74" s="115"/>
      <c r="U74" s="112"/>
      <c r="V74" s="112">
        <v>45</v>
      </c>
      <c r="W74" s="112">
        <v>46</v>
      </c>
      <c r="X74" s="112">
        <v>58</v>
      </c>
      <c r="Y74" s="112">
        <v>70</v>
      </c>
      <c r="Z74" s="112">
        <v>72</v>
      </c>
    </row>
    <row r="75" spans="1:26" x14ac:dyDescent="0.25">
      <c r="S75" s="115" t="s">
        <v>48</v>
      </c>
      <c r="T75" s="115"/>
      <c r="U75" s="112"/>
      <c r="V75" s="112">
        <v>22</v>
      </c>
      <c r="W75" s="112">
        <v>19</v>
      </c>
      <c r="X75" s="112">
        <v>27</v>
      </c>
      <c r="Y75" s="112">
        <v>25</v>
      </c>
      <c r="Z75" s="112">
        <v>31</v>
      </c>
    </row>
    <row r="76" spans="1:26" x14ac:dyDescent="0.25">
      <c r="S76" s="115" t="s">
        <v>49</v>
      </c>
      <c r="T76" s="115"/>
      <c r="U76" s="112"/>
      <c r="V76" s="112">
        <v>11</v>
      </c>
      <c r="W76" s="112">
        <v>4</v>
      </c>
      <c r="X76" s="112">
        <v>12</v>
      </c>
      <c r="Y76" s="112">
        <v>12</v>
      </c>
      <c r="Z76" s="112">
        <v>22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0</v>
      </c>
      <c r="X77" s="112">
        <v>0</v>
      </c>
      <c r="Y77" s="112">
        <v>2</v>
      </c>
      <c r="Z77" s="112">
        <v>0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0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5</v>
      </c>
      <c r="Y79" s="112">
        <v>3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428</v>
      </c>
      <c r="W80" s="112">
        <v>418</v>
      </c>
      <c r="X80" s="112">
        <v>415</v>
      </c>
      <c r="Y80" s="112">
        <v>423</v>
      </c>
      <c r="Z80" s="112">
        <v>489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Peterborough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10</v>
      </c>
      <c r="W83" s="112">
        <v>16</v>
      </c>
      <c r="X83" s="112">
        <v>22</v>
      </c>
      <c r="Y83" s="112">
        <v>16</v>
      </c>
      <c r="Z83" s="112">
        <v>23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190</v>
      </c>
      <c r="G84" s="140"/>
      <c r="H84" s="48"/>
      <c r="I84" s="48"/>
      <c r="J84" s="48"/>
      <c r="K84" s="48"/>
      <c r="L84" s="140" t="s">
        <v>0</v>
      </c>
      <c r="M84" s="140"/>
      <c r="N84" s="140" t="s">
        <v>190</v>
      </c>
      <c r="O84" s="140"/>
      <c r="S84" s="115" t="s">
        <v>57</v>
      </c>
      <c r="T84" s="115"/>
      <c r="U84" s="112"/>
      <c r="V84" s="112">
        <v>11</v>
      </c>
      <c r="W84" s="112">
        <v>13</v>
      </c>
      <c r="X84" s="112">
        <v>10</v>
      </c>
      <c r="Y84" s="112">
        <v>8</v>
      </c>
      <c r="Z84" s="112">
        <v>9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2017-18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2017-18</v>
      </c>
      <c r="O85" s="140"/>
      <c r="S85" s="115" t="s">
        <v>185</v>
      </c>
      <c r="T85" s="115"/>
      <c r="U85" s="112"/>
      <c r="V85" s="112">
        <v>43</v>
      </c>
      <c r="W85" s="112">
        <v>44</v>
      </c>
      <c r="X85" s="112">
        <v>45</v>
      </c>
      <c r="Y85" s="112">
        <v>47</v>
      </c>
      <c r="Z85" s="112">
        <v>38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1,059</v>
      </c>
      <c r="D86" s="94">
        <f t="shared" ref="D86:D91" si="4">AD4</f>
        <v>0.13141025641025639</v>
      </c>
      <c r="E86" s="95">
        <f t="shared" ref="E86:E91" si="5">AD4</f>
        <v>0.13141025641025639</v>
      </c>
      <c r="F86" s="94">
        <f t="shared" ref="F86:F91" si="6">AF4</f>
        <v>9.8547717842323745E-2</v>
      </c>
      <c r="G86" s="95">
        <f t="shared" ref="G86:G91" si="7">AF4</f>
        <v>9.8547717842323745E-2</v>
      </c>
      <c r="H86" s="97"/>
      <c r="I86" s="97"/>
      <c r="J86" s="139" t="str">
        <f>'State data for spotlight'!J4</f>
        <v>1,514,413</v>
      </c>
      <c r="K86" s="139"/>
      <c r="L86" s="94">
        <f>'State data for spotlight'!L4</f>
        <v>9.9608707048718825E-2</v>
      </c>
      <c r="M86" s="95">
        <f>'State data for spotlight'!L4</f>
        <v>9.9608707048718825E-2</v>
      </c>
      <c r="N86" s="94">
        <f>'State data for spotlight'!N4</f>
        <v>0.18326365128713196</v>
      </c>
      <c r="O86" s="95">
        <f>'State data for spotlight'!N4</f>
        <v>0.18326365128713196</v>
      </c>
      <c r="S86" s="115" t="s">
        <v>186</v>
      </c>
      <c r="T86" s="115"/>
      <c r="U86" s="112"/>
      <c r="V86" s="112">
        <v>15</v>
      </c>
      <c r="W86" s="112">
        <v>19</v>
      </c>
      <c r="X86" s="112">
        <v>13</v>
      </c>
      <c r="Y86" s="112">
        <v>17</v>
      </c>
      <c r="Z86" s="112">
        <v>9</v>
      </c>
    </row>
    <row r="87" spans="1:30" ht="15" customHeight="1" x14ac:dyDescent="0.25">
      <c r="A87" s="96" t="s">
        <v>4</v>
      </c>
      <c r="B87" s="49"/>
      <c r="C87" s="97" t="str">
        <f t="shared" si="3"/>
        <v>569</v>
      </c>
      <c r="D87" s="94">
        <f t="shared" si="4"/>
        <v>0.111328125</v>
      </c>
      <c r="E87" s="95">
        <f t="shared" si="5"/>
        <v>0.111328125</v>
      </c>
      <c r="F87" s="94">
        <f t="shared" si="6"/>
        <v>7.1563088512241135E-2</v>
      </c>
      <c r="G87" s="95">
        <f t="shared" si="7"/>
        <v>7.1563088512241135E-2</v>
      </c>
      <c r="H87" s="97"/>
      <c r="I87" s="97"/>
      <c r="J87" s="139" t="str">
        <f>'State data for spotlight'!J5</f>
        <v>761,173</v>
      </c>
      <c r="K87" s="139"/>
      <c r="L87" s="94">
        <f>'State data for spotlight'!L5</f>
        <v>8.820771036521724E-2</v>
      </c>
      <c r="M87" s="95">
        <f>'State data for spotlight'!L5</f>
        <v>8.820771036521724E-2</v>
      </c>
      <c r="N87" s="94">
        <f>'State data for spotlight'!N5</f>
        <v>0.15461673464868042</v>
      </c>
      <c r="O87" s="95">
        <f>'State data for spotlight'!N5</f>
        <v>0.15461673464868042</v>
      </c>
      <c r="S87" s="115" t="s">
        <v>187</v>
      </c>
      <c r="T87" s="115"/>
      <c r="U87" s="112"/>
      <c r="V87" s="112">
        <v>9</v>
      </c>
      <c r="W87" s="112">
        <v>9</v>
      </c>
      <c r="X87" s="112">
        <v>3</v>
      </c>
      <c r="Y87" s="112">
        <v>4</v>
      </c>
      <c r="Z87" s="112">
        <v>5</v>
      </c>
    </row>
    <row r="88" spans="1:30" ht="15" customHeight="1" x14ac:dyDescent="0.25">
      <c r="A88" s="96" t="s">
        <v>5</v>
      </c>
      <c r="B88" s="49"/>
      <c r="C88" s="97" t="str">
        <f t="shared" si="3"/>
        <v>490</v>
      </c>
      <c r="D88" s="94">
        <f t="shared" si="4"/>
        <v>0.15839243498817956</v>
      </c>
      <c r="E88" s="95">
        <f t="shared" si="5"/>
        <v>0.15839243498817956</v>
      </c>
      <c r="F88" s="94">
        <f t="shared" si="6"/>
        <v>0.12903225806451624</v>
      </c>
      <c r="G88" s="95">
        <f t="shared" si="7"/>
        <v>0.12903225806451624</v>
      </c>
      <c r="H88" s="97"/>
      <c r="I88" s="97"/>
      <c r="J88" s="139" t="str">
        <f>'State data for spotlight'!J6</f>
        <v>752,279</v>
      </c>
      <c r="K88" s="139"/>
      <c r="L88" s="94">
        <f>'State data for spotlight'!L6</f>
        <v>0.11150035312508311</v>
      </c>
      <c r="M88" s="95">
        <f>'State data for spotlight'!L6</f>
        <v>0.11150035312508311</v>
      </c>
      <c r="N88" s="94">
        <f>'State data for spotlight'!N6</f>
        <v>0.212174288554841</v>
      </c>
      <c r="O88" s="95">
        <f>'State data for spotlight'!N6</f>
        <v>0.212174288554841</v>
      </c>
      <c r="S88" s="115" t="s">
        <v>188</v>
      </c>
      <c r="T88" s="115"/>
      <c r="U88" s="112"/>
      <c r="V88" s="112">
        <v>10</v>
      </c>
      <c r="W88" s="112">
        <v>10</v>
      </c>
      <c r="X88" s="112">
        <v>16</v>
      </c>
      <c r="Y88" s="112">
        <v>12</v>
      </c>
      <c r="Z88" s="112">
        <v>14</v>
      </c>
    </row>
    <row r="89" spans="1:30" ht="15" customHeight="1" x14ac:dyDescent="0.25">
      <c r="A89" s="49" t="s">
        <v>6</v>
      </c>
      <c r="B89" s="49"/>
      <c r="C89" s="97" t="str">
        <f t="shared" si="3"/>
        <v>649</v>
      </c>
      <c r="D89" s="94">
        <f t="shared" si="4"/>
        <v>4.0064102564102644E-2</v>
      </c>
      <c r="E89" s="95">
        <f t="shared" si="5"/>
        <v>4.0064102564102644E-2</v>
      </c>
      <c r="F89" s="94">
        <f t="shared" si="6"/>
        <v>2.2047244094488105E-2</v>
      </c>
      <c r="G89" s="95">
        <f t="shared" si="7"/>
        <v>2.2047244094488105E-2</v>
      </c>
      <c r="H89" s="97"/>
      <c r="I89" s="97"/>
      <c r="J89" s="139" t="str">
        <f>'State data for spotlight'!J7</f>
        <v>1,001,542</v>
      </c>
      <c r="K89" s="139"/>
      <c r="L89" s="94">
        <f>'State data for spotlight'!L7</f>
        <v>4.4621130813623067E-2</v>
      </c>
      <c r="M89" s="95">
        <f>'State data for spotlight'!L7</f>
        <v>4.4621130813623067E-2</v>
      </c>
      <c r="N89" s="94">
        <f>'State data for spotlight'!N7</f>
        <v>9.6689701842120446E-2</v>
      </c>
      <c r="O89" s="95">
        <f>'State data for spotlight'!N7</f>
        <v>9.6689701842120446E-2</v>
      </c>
      <c r="S89" s="115" t="s">
        <v>189</v>
      </c>
      <c r="T89" s="115"/>
      <c r="U89" s="112"/>
      <c r="V89" s="112">
        <v>40</v>
      </c>
      <c r="W89" s="112">
        <v>39</v>
      </c>
      <c r="X89" s="112">
        <v>42</v>
      </c>
      <c r="Y89" s="112">
        <v>45</v>
      </c>
      <c r="Z89" s="112">
        <v>42</v>
      </c>
    </row>
    <row r="90" spans="1:30" ht="15" customHeight="1" x14ac:dyDescent="0.25">
      <c r="A90" s="49" t="s">
        <v>96</v>
      </c>
      <c r="B90" s="49"/>
      <c r="C90" s="97" t="str">
        <f t="shared" si="3"/>
        <v>$27,340</v>
      </c>
      <c r="D90" s="94">
        <f t="shared" si="4"/>
        <v>1.3815518679892502E-2</v>
      </c>
      <c r="E90" s="95">
        <f t="shared" si="5"/>
        <v>1.3815518679892502E-2</v>
      </c>
      <c r="F90" s="94">
        <f t="shared" si="6"/>
        <v>5.1541153846153875E-2</v>
      </c>
      <c r="G90" s="95">
        <f t="shared" si="7"/>
        <v>5.1541153846153875E-2</v>
      </c>
      <c r="H90" s="97"/>
      <c r="I90" s="97"/>
      <c r="J90" s="97"/>
      <c r="K90" s="97" t="str">
        <f>'State data for spotlight'!J8</f>
        <v>$45,481</v>
      </c>
      <c r="L90" s="94">
        <f>'State data for spotlight'!L8</f>
        <v>-7.6896036558571357E-4</v>
      </c>
      <c r="M90" s="95">
        <f>'State data for spotlight'!L8</f>
        <v>-7.6896036558571357E-4</v>
      </c>
      <c r="N90" s="94">
        <f>'State data for spotlight'!N8</f>
        <v>6.4433558502420718E-2</v>
      </c>
      <c r="O90" s="95">
        <f>'State data for spotlight'!N8</f>
        <v>6.4433558502420718E-2</v>
      </c>
      <c r="S90" s="115" t="s">
        <v>58</v>
      </c>
      <c r="T90" s="115"/>
      <c r="U90" s="112"/>
      <c r="V90" s="112">
        <v>99</v>
      </c>
      <c r="W90" s="112">
        <v>89</v>
      </c>
      <c r="X90" s="112">
        <v>81</v>
      </c>
      <c r="Y90" s="112">
        <v>96</v>
      </c>
      <c r="Z90" s="112">
        <v>102</v>
      </c>
    </row>
    <row r="91" spans="1:30" ht="15" customHeight="1" x14ac:dyDescent="0.25">
      <c r="A91" s="49" t="s">
        <v>7</v>
      </c>
      <c r="B91" s="49"/>
      <c r="C91" s="97" t="str">
        <f t="shared" si="3"/>
        <v>$27.4 mil</v>
      </c>
      <c r="D91" s="94">
        <f t="shared" si="4"/>
        <v>4.499386191719168E-2</v>
      </c>
      <c r="E91" s="95">
        <f t="shared" si="5"/>
        <v>4.499386191719168E-2</v>
      </c>
      <c r="F91" s="94">
        <f t="shared" si="6"/>
        <v>-3.5855268865950807E-3</v>
      </c>
      <c r="G91" s="95">
        <f t="shared" si="7"/>
        <v>-3.5855268865950807E-3</v>
      </c>
      <c r="H91" s="97"/>
      <c r="I91" s="97"/>
      <c r="J91" s="97"/>
      <c r="K91" s="97" t="str">
        <f>'State data for spotlight'!J9</f>
        <v>$63.1 bil</v>
      </c>
      <c r="L91" s="94">
        <f>'State data for spotlight'!L9</f>
        <v>8.5795971195826271E-2</v>
      </c>
      <c r="M91" s="95">
        <f>'State data for spotlight'!L9</f>
        <v>8.5795971195826271E-2</v>
      </c>
      <c r="N91" s="94">
        <f>'State data for spotlight'!N9</f>
        <v>0.25141602644572436</v>
      </c>
      <c r="O91" s="95">
        <f>'State data for spotlight'!N9</f>
        <v>0.25141602644572436</v>
      </c>
      <c r="S91" s="118" t="s">
        <v>53</v>
      </c>
      <c r="T91" s="118"/>
      <c r="U91" s="112"/>
      <c r="V91" s="112">
        <v>326</v>
      </c>
      <c r="W91" s="112">
        <v>327</v>
      </c>
      <c r="X91" s="112">
        <v>307</v>
      </c>
      <c r="Y91" s="112">
        <v>332</v>
      </c>
      <c r="Z91" s="112">
        <v>341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191</v>
      </c>
      <c r="S93" s="115" t="s">
        <v>56</v>
      </c>
      <c r="T93" s="115"/>
      <c r="U93" s="112"/>
      <c r="V93" s="112">
        <v>10</v>
      </c>
      <c r="W93" s="112">
        <v>10</v>
      </c>
      <c r="X93" s="112">
        <v>15</v>
      </c>
      <c r="Y93" s="112">
        <v>11</v>
      </c>
      <c r="Z93" s="112">
        <v>19</v>
      </c>
    </row>
    <row r="94" spans="1:30" ht="15" customHeight="1" x14ac:dyDescent="0.25">
      <c r="A94" s="135" t="s">
        <v>192</v>
      </c>
      <c r="S94" s="115" t="s">
        <v>57</v>
      </c>
      <c r="T94" s="115"/>
      <c r="U94" s="112"/>
      <c r="V94" s="112">
        <v>38</v>
      </c>
      <c r="W94" s="112">
        <v>34</v>
      </c>
      <c r="X94" s="112">
        <v>41</v>
      </c>
      <c r="Y94" s="112">
        <v>33</v>
      </c>
      <c r="Z94" s="112">
        <v>37</v>
      </c>
    </row>
    <row r="95" spans="1:30" ht="15" customHeight="1" x14ac:dyDescent="0.25">
      <c r="A95" s="136" t="s">
        <v>266</v>
      </c>
      <c r="S95" s="115" t="s">
        <v>185</v>
      </c>
      <c r="T95" s="115"/>
      <c r="U95" s="112"/>
      <c r="V95" s="112">
        <v>10</v>
      </c>
      <c r="W95" s="112">
        <v>7</v>
      </c>
      <c r="X95" s="112">
        <v>8</v>
      </c>
      <c r="Y95" s="112">
        <v>12</v>
      </c>
      <c r="Z95" s="112">
        <v>12</v>
      </c>
    </row>
    <row r="96" spans="1:30" ht="15" customHeight="1" x14ac:dyDescent="0.25">
      <c r="A96" s="134" t="s">
        <v>258</v>
      </c>
      <c r="S96" s="115" t="s">
        <v>186</v>
      </c>
      <c r="T96" s="115"/>
      <c r="U96" s="112"/>
      <c r="V96" s="112">
        <v>63</v>
      </c>
      <c r="W96" s="112">
        <v>55</v>
      </c>
      <c r="X96" s="112">
        <v>67</v>
      </c>
      <c r="Y96" s="112">
        <v>60</v>
      </c>
      <c r="Z96" s="112">
        <v>55</v>
      </c>
    </row>
    <row r="97" spans="1:32" ht="15" customHeight="1" x14ac:dyDescent="0.25">
      <c r="A97" s="136" t="s">
        <v>269</v>
      </c>
      <c r="S97" s="115" t="s">
        <v>187</v>
      </c>
      <c r="T97" s="115"/>
      <c r="U97" s="112"/>
      <c r="V97" s="112">
        <v>24</v>
      </c>
      <c r="W97" s="112">
        <v>22</v>
      </c>
      <c r="X97" s="112">
        <v>31</v>
      </c>
      <c r="Y97" s="112">
        <v>31</v>
      </c>
      <c r="Z97" s="112">
        <v>28</v>
      </c>
    </row>
    <row r="98" spans="1:32" ht="15" customHeight="1" x14ac:dyDescent="0.25">
      <c r="A98" s="136" t="s">
        <v>275</v>
      </c>
      <c r="S98" s="115" t="s">
        <v>188</v>
      </c>
      <c r="T98" s="115"/>
      <c r="U98" s="112"/>
      <c r="V98" s="112">
        <v>36</v>
      </c>
      <c r="W98" s="112">
        <v>38</v>
      </c>
      <c r="X98" s="112">
        <v>30</v>
      </c>
      <c r="Y98" s="112">
        <v>35</v>
      </c>
      <c r="Z98" s="112">
        <v>39</v>
      </c>
    </row>
    <row r="99" spans="1:32" ht="15" customHeight="1" x14ac:dyDescent="0.25">
      <c r="S99" s="115" t="s">
        <v>189</v>
      </c>
      <c r="T99" s="115"/>
      <c r="U99" s="112"/>
      <c r="V99" s="112">
        <v>7</v>
      </c>
      <c r="W99" s="112">
        <v>5</v>
      </c>
      <c r="X99" s="112">
        <v>0</v>
      </c>
      <c r="Y99" s="112">
        <v>0</v>
      </c>
      <c r="Z99" s="112">
        <v>5</v>
      </c>
    </row>
    <row r="100" spans="1:32" ht="15" customHeight="1" x14ac:dyDescent="0.25">
      <c r="S100" s="115" t="s">
        <v>58</v>
      </c>
      <c r="T100" s="115"/>
      <c r="U100" s="112"/>
      <c r="V100" s="112">
        <v>45</v>
      </c>
      <c r="W100" s="112">
        <v>48</v>
      </c>
      <c r="X100" s="112">
        <v>59</v>
      </c>
      <c r="Y100" s="112">
        <v>48</v>
      </c>
      <c r="Z100" s="112">
        <v>46</v>
      </c>
    </row>
    <row r="101" spans="1:32" x14ac:dyDescent="0.25">
      <c r="A101" s="18"/>
      <c r="S101" s="118" t="s">
        <v>53</v>
      </c>
      <c r="T101" s="118"/>
      <c r="U101" s="112"/>
      <c r="V101" s="112">
        <v>311</v>
      </c>
      <c r="W101" s="112">
        <v>290</v>
      </c>
      <c r="X101" s="112">
        <v>303</v>
      </c>
      <c r="Y101" s="112">
        <v>289</v>
      </c>
      <c r="Z101" s="112">
        <v>310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184</v>
      </c>
      <c r="W103" s="106" t="s">
        <v>193</v>
      </c>
      <c r="X103" s="106" t="s">
        <v>261</v>
      </c>
      <c r="Y103" s="106" t="s">
        <v>267</v>
      </c>
      <c r="Z103" s="106" t="s">
        <v>273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646</v>
      </c>
      <c r="W104" s="112">
        <v>580</v>
      </c>
      <c r="X104" s="112">
        <v>600</v>
      </c>
      <c r="Y104" s="112">
        <v>609</v>
      </c>
      <c r="Z104" s="112">
        <v>693</v>
      </c>
      <c r="AB104" s="109" t="str">
        <f>TEXT(Z104,"###,###")</f>
        <v>693</v>
      </c>
      <c r="AD104" s="130">
        <f>Z104/($Z$4)*100</f>
        <v>65.43909348441926</v>
      </c>
      <c r="AF104" s="109"/>
    </row>
    <row r="105" spans="1:32" x14ac:dyDescent="0.25">
      <c r="S105" s="115" t="s">
        <v>17</v>
      </c>
      <c r="T105" s="115"/>
      <c r="U105" s="112"/>
      <c r="V105" s="112">
        <v>141</v>
      </c>
      <c r="W105" s="112">
        <v>184</v>
      </c>
      <c r="X105" s="112">
        <v>181</v>
      </c>
      <c r="Y105" s="112">
        <v>176</v>
      </c>
      <c r="Z105" s="112">
        <v>212</v>
      </c>
      <c r="AB105" s="109" t="str">
        <f>TEXT(Z105,"###,###")</f>
        <v>212</v>
      </c>
      <c r="AD105" s="130">
        <f>Z105/($Z$4)*100</f>
        <v>20.018885741265343</v>
      </c>
      <c r="AF105" s="109"/>
    </row>
    <row r="106" spans="1:32" x14ac:dyDescent="0.25">
      <c r="S106" s="118" t="s">
        <v>53</v>
      </c>
      <c r="T106" s="118"/>
      <c r="U106" s="120"/>
      <c r="V106" s="120">
        <v>787</v>
      </c>
      <c r="W106" s="120">
        <v>764</v>
      </c>
      <c r="X106" s="120">
        <v>781</v>
      </c>
      <c r="Y106" s="120">
        <v>785</v>
      </c>
      <c r="Z106" s="120">
        <v>905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175</v>
      </c>
      <c r="W108" s="112">
        <v>161</v>
      </c>
      <c r="X108" s="112">
        <v>154</v>
      </c>
      <c r="Y108" s="112">
        <v>184</v>
      </c>
      <c r="Z108" s="112">
        <v>168</v>
      </c>
      <c r="AB108" s="109" t="str">
        <f>TEXT(Z108,"###,###")</f>
        <v>168</v>
      </c>
      <c r="AD108" s="130">
        <f>Z108/($Z$4)*100</f>
        <v>15.864022662889518</v>
      </c>
      <c r="AF108" s="109"/>
    </row>
    <row r="109" spans="1:32" x14ac:dyDescent="0.25">
      <c r="S109" s="115" t="s">
        <v>20</v>
      </c>
      <c r="T109" s="115"/>
      <c r="U109" s="112"/>
      <c r="V109" s="112">
        <v>219</v>
      </c>
      <c r="W109" s="112">
        <v>121</v>
      </c>
      <c r="X109" s="112">
        <v>116</v>
      </c>
      <c r="Y109" s="112">
        <v>163</v>
      </c>
      <c r="Z109" s="112">
        <v>182</v>
      </c>
      <c r="AB109" s="109" t="str">
        <f>TEXT(Z109,"###,###")</f>
        <v>182</v>
      </c>
      <c r="AD109" s="130">
        <f>Z109/($Z$4)*100</f>
        <v>17.186024551463642</v>
      </c>
      <c r="AF109" s="109"/>
    </row>
    <row r="110" spans="1:32" x14ac:dyDescent="0.25">
      <c r="S110" s="115" t="s">
        <v>21</v>
      </c>
      <c r="T110" s="115"/>
      <c r="U110" s="112"/>
      <c r="V110" s="112">
        <v>166</v>
      </c>
      <c r="W110" s="112">
        <v>279</v>
      </c>
      <c r="X110" s="112">
        <v>219</v>
      </c>
      <c r="Y110" s="112">
        <v>203</v>
      </c>
      <c r="Z110" s="112">
        <v>281</v>
      </c>
      <c r="AB110" s="109" t="str">
        <f>TEXT(Z110,"###,###")</f>
        <v>281</v>
      </c>
      <c r="AD110" s="130">
        <f>Z110/($Z$4)*100</f>
        <v>26.534466477809254</v>
      </c>
      <c r="AF110" s="109"/>
    </row>
    <row r="111" spans="1:32" x14ac:dyDescent="0.25">
      <c r="S111" s="115" t="s">
        <v>22</v>
      </c>
      <c r="T111" s="115"/>
      <c r="U111" s="112"/>
      <c r="V111" s="112">
        <v>220</v>
      </c>
      <c r="W111" s="112">
        <v>234</v>
      </c>
      <c r="X111" s="112">
        <v>228</v>
      </c>
      <c r="Y111" s="112">
        <v>235</v>
      </c>
      <c r="Z111" s="112">
        <v>276</v>
      </c>
      <c r="AB111" s="109" t="str">
        <f>TEXT(Z111,"###,###")</f>
        <v>276</v>
      </c>
      <c r="AD111" s="130">
        <f>Z111/($Z$4)*100</f>
        <v>26.062322946175637</v>
      </c>
      <c r="AF111" s="109"/>
    </row>
    <row r="112" spans="1:32" x14ac:dyDescent="0.25">
      <c r="S112" s="118" t="s">
        <v>53</v>
      </c>
      <c r="T112" s="118"/>
      <c r="U112" s="112"/>
      <c r="V112" s="112">
        <v>964</v>
      </c>
      <c r="W112" s="112">
        <v>935</v>
      </c>
      <c r="X112" s="112">
        <v>875</v>
      </c>
      <c r="Y112" s="112">
        <v>936</v>
      </c>
      <c r="Z112" s="112">
        <v>1060</v>
      </c>
    </row>
    <row r="113" spans="19:32" x14ac:dyDescent="0.25">
      <c r="AB113" s="125" t="s">
        <v>24</v>
      </c>
      <c r="AC113" s="106"/>
      <c r="AD113" s="106" t="s">
        <v>182</v>
      </c>
      <c r="AF113" s="106" t="s">
        <v>183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45.56</v>
      </c>
      <c r="W118" s="131">
        <v>45.42</v>
      </c>
      <c r="X118" s="131">
        <v>46.54</v>
      </c>
      <c r="Y118" s="131">
        <v>46.18</v>
      </c>
      <c r="Z118" s="131">
        <v>46.51</v>
      </c>
      <c r="AB118" s="109" t="str">
        <f>TEXT(Z118,"##.0")</f>
        <v>46.5</v>
      </c>
    </row>
    <row r="120" spans="19:32" x14ac:dyDescent="0.25">
      <c r="S120" s="101" t="s">
        <v>98</v>
      </c>
      <c r="T120" s="112"/>
      <c r="U120" s="112"/>
      <c r="V120" s="112">
        <v>487</v>
      </c>
      <c r="W120" s="112">
        <v>481</v>
      </c>
      <c r="X120" s="112">
        <v>471</v>
      </c>
      <c r="Y120" s="112">
        <v>487</v>
      </c>
      <c r="Z120" s="112">
        <v>502</v>
      </c>
      <c r="AB120" s="109" t="str">
        <f>TEXT(Z120,"###,###")</f>
        <v>502</v>
      </c>
    </row>
    <row r="121" spans="19:32" x14ac:dyDescent="0.25">
      <c r="S121" s="101" t="s">
        <v>99</v>
      </c>
      <c r="T121" s="112"/>
      <c r="U121" s="112"/>
      <c r="V121" s="112">
        <v>87</v>
      </c>
      <c r="W121" s="112">
        <v>75</v>
      </c>
      <c r="X121" s="112">
        <v>79</v>
      </c>
      <c r="Y121" s="112">
        <v>76</v>
      </c>
      <c r="Z121" s="112">
        <v>74</v>
      </c>
      <c r="AB121" s="109" t="str">
        <f>TEXT(Z121,"###,###")</f>
        <v>74</v>
      </c>
    </row>
    <row r="122" spans="19:32" x14ac:dyDescent="0.25">
      <c r="S122" s="101" t="s">
        <v>100</v>
      </c>
      <c r="T122" s="112"/>
      <c r="U122" s="112"/>
      <c r="V122" s="112">
        <v>61</v>
      </c>
      <c r="W122" s="112">
        <v>61</v>
      </c>
      <c r="X122" s="112">
        <v>60</v>
      </c>
      <c r="Y122" s="112">
        <v>65</v>
      </c>
      <c r="Z122" s="112">
        <v>74</v>
      </c>
      <c r="AB122" s="109" t="str">
        <f>TEXT(Z122,"###,###")</f>
        <v>74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548</v>
      </c>
      <c r="W124" s="112">
        <v>542</v>
      </c>
      <c r="X124" s="112">
        <v>531</v>
      </c>
      <c r="Y124" s="112">
        <v>552</v>
      </c>
      <c r="Z124" s="112">
        <v>576</v>
      </c>
      <c r="AB124" s="109" t="str">
        <f>TEXT(Z124,"###,###")</f>
        <v>576</v>
      </c>
      <c r="AD124" s="127">
        <f>Z124/$Z$7*100</f>
        <v>88.751926040061633</v>
      </c>
    </row>
    <row r="125" spans="19:32" x14ac:dyDescent="0.25">
      <c r="S125" s="101" t="s">
        <v>102</v>
      </c>
      <c r="T125" s="112"/>
      <c r="U125" s="112"/>
      <c r="V125" s="112">
        <v>148</v>
      </c>
      <c r="W125" s="112">
        <v>136</v>
      </c>
      <c r="X125" s="112">
        <v>139</v>
      </c>
      <c r="Y125" s="112">
        <v>141</v>
      </c>
      <c r="Z125" s="112">
        <v>148</v>
      </c>
      <c r="AB125" s="109" t="str">
        <f>TEXT(Z125,"###,###")</f>
        <v>148</v>
      </c>
      <c r="AD125" s="127">
        <f>Z125/$Z$7*100</f>
        <v>22.804314329738059</v>
      </c>
    </row>
    <row r="127" spans="19:32" x14ac:dyDescent="0.25">
      <c r="S127" s="101" t="s">
        <v>103</v>
      </c>
      <c r="T127" s="112"/>
      <c r="U127" s="112"/>
      <c r="V127" s="112">
        <v>325</v>
      </c>
      <c r="W127" s="112">
        <v>324</v>
      </c>
      <c r="X127" s="112">
        <v>309</v>
      </c>
      <c r="Y127" s="112">
        <v>333</v>
      </c>
      <c r="Z127" s="112">
        <v>338</v>
      </c>
      <c r="AB127" s="109" t="str">
        <f>TEXT(Z127,"###,###")</f>
        <v>338</v>
      </c>
      <c r="AD127" s="127">
        <f>Z127/$Z$7*100</f>
        <v>52.080123266563952</v>
      </c>
    </row>
    <row r="128" spans="19:32" x14ac:dyDescent="0.25">
      <c r="S128" s="101" t="s">
        <v>104</v>
      </c>
      <c r="T128" s="112"/>
      <c r="U128" s="112"/>
      <c r="V128" s="112">
        <v>310</v>
      </c>
      <c r="W128" s="112">
        <v>291</v>
      </c>
      <c r="X128" s="112">
        <v>300</v>
      </c>
      <c r="Y128" s="112">
        <v>293</v>
      </c>
      <c r="Z128" s="112">
        <v>312</v>
      </c>
      <c r="AB128" s="109" t="str">
        <f>TEXT(Z128,"###,###")</f>
        <v>312</v>
      </c>
      <c r="AD128" s="127">
        <f>Z128/$Z$7*100</f>
        <v>48.07395993836672</v>
      </c>
    </row>
    <row r="130" spans="19:20" x14ac:dyDescent="0.25">
      <c r="S130" s="101" t="s">
        <v>262</v>
      </c>
      <c r="T130" s="127">
        <v>77.349768875192609</v>
      </c>
    </row>
    <row r="131" spans="19:20" x14ac:dyDescent="0.25">
      <c r="S131" s="101" t="s">
        <v>263</v>
      </c>
      <c r="T131" s="127">
        <v>11.402157164869029</v>
      </c>
    </row>
    <row r="132" spans="19:20" x14ac:dyDescent="0.25">
      <c r="S132" s="101" t="s">
        <v>264</v>
      </c>
      <c r="T132" s="127">
        <v>11.402157164869029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D625185-E73D-4D0F-BC97-6C32AA99083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962CFA03-8B2F-4068-8874-D1C1C526F18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7471DD57-9BE5-460B-B6B4-FEA4ABA490C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FB72F2D4-B871-43C0-8D96-B73C376924D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0327AE-A25B-4B36-81F1-2325A66966F0}">
  <sheetPr codeName="Sheet109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153</v>
      </c>
      <c r="T1" s="99"/>
      <c r="U1" s="99"/>
      <c r="V1" s="99"/>
      <c r="W1" s="99"/>
      <c r="X1" s="99"/>
      <c r="Y1" s="100" t="s">
        <v>235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184</v>
      </c>
      <c r="W2" s="103" t="s">
        <v>193</v>
      </c>
      <c r="X2" s="103" t="s">
        <v>261</v>
      </c>
      <c r="Y2" s="103" t="s">
        <v>267</v>
      </c>
      <c r="Z2" s="103" t="s">
        <v>273</v>
      </c>
      <c r="AB2" s="141" t="str">
        <f>$Z$2</f>
        <v>2021-22</v>
      </c>
      <c r="AC2" s="141"/>
      <c r="AD2" s="141"/>
      <c r="AE2" s="141"/>
      <c r="AF2" s="141"/>
    </row>
    <row r="3" spans="1:32" ht="15" customHeight="1" x14ac:dyDescent="0.25">
      <c r="A3" s="58" t="s">
        <v>272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153</v>
      </c>
      <c r="Y3" s="105" t="s">
        <v>235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10.45 Playford, South Australia,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57828</v>
      </c>
      <c r="W4" s="108">
        <v>59145</v>
      </c>
      <c r="X4" s="108">
        <v>60142</v>
      </c>
      <c r="Y4" s="108">
        <v>65537</v>
      </c>
      <c r="Z4" s="108">
        <v>75184</v>
      </c>
      <c r="AB4" s="109" t="str">
        <f>TEXT(Z4,"###,###")</f>
        <v>75,184</v>
      </c>
      <c r="AD4" s="110">
        <f>Z4/Y4-1</f>
        <v>0.14719929200299076</v>
      </c>
      <c r="AF4" s="110">
        <f>Z4/V4-1</f>
        <v>0.30013142422355954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32136</v>
      </c>
      <c r="W5" s="108">
        <v>32299</v>
      </c>
      <c r="X5" s="108">
        <v>32624</v>
      </c>
      <c r="Y5" s="108">
        <v>35481</v>
      </c>
      <c r="Z5" s="108">
        <v>40156</v>
      </c>
      <c r="AB5" s="109" t="str">
        <f>TEXT(Z5,"###,###")</f>
        <v>40,156</v>
      </c>
      <c r="AD5" s="110">
        <f t="shared" ref="AD5:AD9" si="0">Z5/Y5-1</f>
        <v>0.13176066063526948</v>
      </c>
      <c r="AF5" s="110">
        <f t="shared" ref="AF5:AF9" si="1">Z5/V5-1</f>
        <v>0.24956435150609901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25687</v>
      </c>
      <c r="W6" s="108">
        <v>26845</v>
      </c>
      <c r="X6" s="108">
        <v>27516</v>
      </c>
      <c r="Y6" s="108">
        <v>30008</v>
      </c>
      <c r="Z6" s="108">
        <v>34980</v>
      </c>
      <c r="AB6" s="109" t="str">
        <f>TEXT(Z6,"###,###")</f>
        <v>34,980</v>
      </c>
      <c r="AD6" s="110">
        <f t="shared" si="0"/>
        <v>0.16568914956011738</v>
      </c>
      <c r="AF6" s="110">
        <f t="shared" si="1"/>
        <v>0.36177833145170712</v>
      </c>
    </row>
    <row r="7" spans="1:32" ht="16.5" customHeight="1" thickBot="1" x14ac:dyDescent="0.3">
      <c r="A7" s="61" t="str">
        <f>"QUICK STATS for "&amp;Z2&amp;" *"</f>
        <v>QUICK STATS for 2021-22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42345</v>
      </c>
      <c r="W7" s="108">
        <v>43397</v>
      </c>
      <c r="X7" s="108">
        <v>44568</v>
      </c>
      <c r="Y7" s="108">
        <v>46692</v>
      </c>
      <c r="Z7" s="108">
        <v>50551</v>
      </c>
      <c r="AB7" s="109" t="str">
        <f>TEXT(Z7,"###,###")</f>
        <v>50,551</v>
      </c>
      <c r="AD7" s="110">
        <f t="shared" si="0"/>
        <v>8.2647991090550876E-2</v>
      </c>
      <c r="AF7" s="110">
        <f t="shared" si="1"/>
        <v>0.19378911323650971</v>
      </c>
    </row>
    <row r="8" spans="1:32" ht="17.25" customHeight="1" x14ac:dyDescent="0.25">
      <c r="A8" s="62" t="s">
        <v>12</v>
      </c>
      <c r="B8" s="63"/>
      <c r="C8" s="29"/>
      <c r="D8" s="64" t="str">
        <f>AB4</f>
        <v>75,184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50,551</v>
      </c>
      <c r="P8" s="65"/>
      <c r="S8" s="107" t="s">
        <v>83</v>
      </c>
      <c r="T8" s="108"/>
      <c r="U8" s="108"/>
      <c r="V8" s="108">
        <v>43046.43</v>
      </c>
      <c r="W8" s="108">
        <v>43526.25</v>
      </c>
      <c r="X8" s="108">
        <v>44135.08</v>
      </c>
      <c r="Y8" s="108">
        <v>45421.440000000002</v>
      </c>
      <c r="Z8" s="108">
        <v>45194</v>
      </c>
      <c r="AB8" s="109" t="str">
        <f>TEXT(Z8,"$###,###")</f>
        <v>$45,194</v>
      </c>
      <c r="AD8" s="110">
        <f t="shared" si="0"/>
        <v>-5.007326936354306E-3</v>
      </c>
      <c r="AF8" s="110">
        <f t="shared" si="1"/>
        <v>4.9889619185609524E-2</v>
      </c>
    </row>
    <row r="9" spans="1:32" x14ac:dyDescent="0.25">
      <c r="A9" s="30" t="s">
        <v>14</v>
      </c>
      <c r="B9" s="69"/>
      <c r="C9" s="70"/>
      <c r="D9" s="71">
        <f>AD104</f>
        <v>82.662534581825923</v>
      </c>
      <c r="E9" s="72" t="s">
        <v>84</v>
      </c>
      <c r="F9" s="24"/>
      <c r="G9" s="73" t="s">
        <v>81</v>
      </c>
      <c r="H9" s="70"/>
      <c r="I9" s="69"/>
      <c r="J9" s="70"/>
      <c r="K9" s="69"/>
      <c r="L9" s="69"/>
      <c r="M9" s="74"/>
      <c r="N9" s="70"/>
      <c r="O9" s="71">
        <f>AD127</f>
        <v>53.607248125655282</v>
      </c>
      <c r="P9" s="72" t="s">
        <v>84</v>
      </c>
      <c r="S9" s="107" t="s">
        <v>7</v>
      </c>
      <c r="T9" s="108"/>
      <c r="U9" s="108"/>
      <c r="V9" s="108">
        <v>2027749386</v>
      </c>
      <c r="W9" s="108">
        <v>2128660684</v>
      </c>
      <c r="X9" s="108">
        <v>2256112098</v>
      </c>
      <c r="Y9" s="108">
        <v>2408201986</v>
      </c>
      <c r="Z9" s="108">
        <v>2717616226</v>
      </c>
      <c r="AB9" s="109" t="str">
        <f>TEXT(Z9/1000000,"$#,###.0")&amp;" mil"</f>
        <v>$2,717.6 mil</v>
      </c>
      <c r="AD9" s="110">
        <f t="shared" si="0"/>
        <v>0.12848350835966804</v>
      </c>
      <c r="AF9" s="110">
        <f t="shared" si="1"/>
        <v>0.34021306812517516</v>
      </c>
    </row>
    <row r="10" spans="1:32" x14ac:dyDescent="0.25">
      <c r="A10" s="30" t="s">
        <v>17</v>
      </c>
      <c r="B10" s="69"/>
      <c r="C10" s="70"/>
      <c r="D10" s="71">
        <f>AD105</f>
        <v>12.160832091934454</v>
      </c>
      <c r="E10" s="72" t="s">
        <v>84</v>
      </c>
      <c r="F10" s="24"/>
      <c r="G10" s="73" t="s">
        <v>82</v>
      </c>
      <c r="H10" s="70"/>
      <c r="I10" s="69"/>
      <c r="J10" s="70"/>
      <c r="K10" s="69"/>
      <c r="L10" s="69"/>
      <c r="M10" s="74"/>
      <c r="N10" s="70"/>
      <c r="O10" s="71">
        <f>AD128</f>
        <v>46.313623865007614</v>
      </c>
      <c r="P10" s="72" t="s">
        <v>84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85</v>
      </c>
      <c r="H11" s="77"/>
      <c r="I11" s="78"/>
      <c r="J11" s="78"/>
      <c r="K11" s="78"/>
      <c r="L11" s="78"/>
      <c r="M11" s="69"/>
      <c r="N11" s="70"/>
      <c r="O11" s="71">
        <f>T130</f>
        <v>89.353326343692501</v>
      </c>
      <c r="P11" s="72" t="s">
        <v>84</v>
      </c>
      <c r="S11" s="107" t="s">
        <v>29</v>
      </c>
      <c r="T11" s="112"/>
      <c r="U11" s="112"/>
      <c r="V11" s="112">
        <v>53591</v>
      </c>
      <c r="W11" s="112">
        <v>54831</v>
      </c>
      <c r="X11" s="112">
        <v>55475</v>
      </c>
      <c r="Y11" s="112">
        <v>60593</v>
      </c>
      <c r="Z11" s="112">
        <v>69798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5.3767482344562918</v>
      </c>
      <c r="P12" s="72" t="s">
        <v>84</v>
      </c>
      <c r="S12" s="107" t="s">
        <v>30</v>
      </c>
      <c r="T12" s="112"/>
      <c r="U12" s="112"/>
      <c r="V12" s="112">
        <v>4234</v>
      </c>
      <c r="W12" s="112">
        <v>4311</v>
      </c>
      <c r="X12" s="112">
        <v>4668</v>
      </c>
      <c r="Y12" s="112">
        <v>4944</v>
      </c>
      <c r="Z12" s="112">
        <v>5385</v>
      </c>
    </row>
    <row r="13" spans="1:32" ht="15" customHeight="1" x14ac:dyDescent="0.25">
      <c r="A13" s="30" t="s">
        <v>19</v>
      </c>
      <c r="B13" s="70"/>
      <c r="C13" s="70"/>
      <c r="D13" s="71">
        <f>AD108</f>
        <v>9.9023728452862301</v>
      </c>
      <c r="E13" s="72" t="s">
        <v>84</v>
      </c>
      <c r="F13" s="24"/>
      <c r="G13" s="142" t="s">
        <v>265</v>
      </c>
      <c r="H13" s="143"/>
      <c r="I13" s="143"/>
      <c r="J13" s="143"/>
      <c r="K13" s="143"/>
      <c r="L13" s="143"/>
      <c r="M13" s="79"/>
      <c r="N13" s="70"/>
      <c r="O13" s="71">
        <f>T132</f>
        <v>5.2778382227849105</v>
      </c>
      <c r="P13" s="72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12.111619493509258</v>
      </c>
      <c r="E14" s="72" t="s">
        <v>84</v>
      </c>
      <c r="F14" s="24"/>
      <c r="G14" s="76" t="s">
        <v>94</v>
      </c>
      <c r="H14" s="69"/>
      <c r="I14" s="69"/>
      <c r="J14" s="69"/>
      <c r="K14" s="75"/>
      <c r="L14" s="70"/>
      <c r="M14" s="69"/>
      <c r="N14" s="70"/>
      <c r="O14" s="75" t="str">
        <f>AB118</f>
        <v>38.5</v>
      </c>
      <c r="P14" s="72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24.196637582464355</v>
      </c>
      <c r="E15" s="72" t="s">
        <v>84</v>
      </c>
      <c r="F15" s="24"/>
      <c r="G15" s="33" t="s">
        <v>259</v>
      </c>
      <c r="H15" s="70"/>
      <c r="I15" s="70"/>
      <c r="J15" s="70"/>
      <c r="K15" s="80"/>
      <c r="L15" s="70"/>
      <c r="M15" s="70"/>
      <c r="N15" s="70"/>
      <c r="O15" s="71">
        <f>AB38</f>
        <v>18.892185954500494</v>
      </c>
      <c r="P15" s="72" t="s">
        <v>84</v>
      </c>
      <c r="S15" s="115" t="s">
        <v>60</v>
      </c>
      <c r="T15" s="115"/>
      <c r="U15" s="116"/>
      <c r="V15" s="116">
        <v>925</v>
      </c>
      <c r="W15" s="116">
        <v>949</v>
      </c>
      <c r="X15" s="116">
        <v>1011</v>
      </c>
      <c r="Y15" s="112">
        <v>1165</v>
      </c>
      <c r="Z15" s="112">
        <v>1364</v>
      </c>
      <c r="AB15" s="117">
        <f t="shared" ref="AB15:AB34" si="2">IF(Z15="np",0,Z15/$Z$34)</f>
        <v>1.8142881845147046E-2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48.602096190678864</v>
      </c>
      <c r="E16" s="83" t="s">
        <v>84</v>
      </c>
      <c r="F16" s="24"/>
      <c r="G16" s="84" t="s">
        <v>260</v>
      </c>
      <c r="H16" s="35"/>
      <c r="I16" s="35"/>
      <c r="J16" s="35"/>
      <c r="K16" s="36"/>
      <c r="L16" s="35"/>
      <c r="M16" s="35"/>
      <c r="N16" s="35"/>
      <c r="O16" s="82">
        <f>AB37</f>
        <v>81.107814045499509</v>
      </c>
      <c r="P16" s="37" t="s">
        <v>84</v>
      </c>
      <c r="S16" s="115" t="s">
        <v>61</v>
      </c>
      <c r="T16" s="115"/>
      <c r="U16" s="116"/>
      <c r="V16" s="116">
        <v>275</v>
      </c>
      <c r="W16" s="116">
        <v>304</v>
      </c>
      <c r="X16" s="116">
        <v>339</v>
      </c>
      <c r="Y16" s="112">
        <v>379</v>
      </c>
      <c r="Z16" s="112">
        <v>456</v>
      </c>
      <c r="AB16" s="117">
        <f t="shared" si="2"/>
        <v>6.0653622590814173E-3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5548</v>
      </c>
      <c r="W17" s="116">
        <v>5522</v>
      </c>
      <c r="X17" s="116">
        <v>5371</v>
      </c>
      <c r="Y17" s="112">
        <v>5831</v>
      </c>
      <c r="Z17" s="112">
        <v>6587</v>
      </c>
      <c r="AB17" s="117">
        <f t="shared" si="2"/>
        <v>8.7615221931073017E-2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268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63</v>
      </c>
      <c r="T18" s="115"/>
      <c r="U18" s="116"/>
      <c r="V18" s="116">
        <v>431</v>
      </c>
      <c r="W18" s="116">
        <v>487</v>
      </c>
      <c r="X18" s="116">
        <v>412</v>
      </c>
      <c r="Y18" s="112">
        <v>526</v>
      </c>
      <c r="Z18" s="112">
        <v>630</v>
      </c>
      <c r="AB18" s="117">
        <f t="shared" si="2"/>
        <v>8.379776805309852E-3</v>
      </c>
    </row>
    <row r="19" spans="1:28" x14ac:dyDescent="0.25">
      <c r="A19" s="61" t="str">
        <f>$S$1&amp;" ("&amp;$V$2&amp;" to "&amp;$Z$2&amp;")"</f>
        <v>Playford (2017-18 to 2021-22)</v>
      </c>
      <c r="B19" s="61"/>
      <c r="C19" s="61"/>
      <c r="D19" s="61"/>
      <c r="E19" s="61"/>
      <c r="F19" s="61"/>
      <c r="G19" s="61" t="str">
        <f>$S$1&amp;" ("&amp;$V$2&amp;" to "&amp;$Z$2&amp;")"</f>
        <v>Playford (2017-18 to 2021-22)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64</v>
      </c>
      <c r="T19" s="115"/>
      <c r="U19" s="116"/>
      <c r="V19" s="116">
        <v>4367</v>
      </c>
      <c r="W19" s="116">
        <v>4429</v>
      </c>
      <c r="X19" s="116">
        <v>4511</v>
      </c>
      <c r="Y19" s="112">
        <v>4931</v>
      </c>
      <c r="Z19" s="112">
        <v>5377</v>
      </c>
      <c r="AB19" s="117">
        <f t="shared" si="2"/>
        <v>7.1520729971668376E-2</v>
      </c>
    </row>
    <row r="20" spans="1:28" x14ac:dyDescent="0.25">
      <c r="S20" s="115" t="s">
        <v>65</v>
      </c>
      <c r="T20" s="115"/>
      <c r="U20" s="116"/>
      <c r="V20" s="116">
        <v>2775</v>
      </c>
      <c r="W20" s="116">
        <v>2607</v>
      </c>
      <c r="X20" s="116">
        <v>2667</v>
      </c>
      <c r="Y20" s="112">
        <v>2982</v>
      </c>
      <c r="Z20" s="112">
        <v>3160</v>
      </c>
      <c r="AB20" s="117">
        <f t="shared" si="2"/>
        <v>4.2031896356792275E-2</v>
      </c>
    </row>
    <row r="21" spans="1:28" x14ac:dyDescent="0.25">
      <c r="S21" s="115" t="s">
        <v>66</v>
      </c>
      <c r="T21" s="115"/>
      <c r="U21" s="116"/>
      <c r="V21" s="116">
        <v>6258</v>
      </c>
      <c r="W21" s="116">
        <v>6454</v>
      </c>
      <c r="X21" s="116">
        <v>7176</v>
      </c>
      <c r="Y21" s="112">
        <v>7382</v>
      </c>
      <c r="Z21" s="112">
        <v>8502</v>
      </c>
      <c r="AB21" s="117">
        <f t="shared" si="2"/>
        <v>0.1130870831726101</v>
      </c>
    </row>
    <row r="22" spans="1:28" x14ac:dyDescent="0.25">
      <c r="S22" s="115" t="s">
        <v>67</v>
      </c>
      <c r="T22" s="115"/>
      <c r="U22" s="116"/>
      <c r="V22" s="116">
        <v>3351</v>
      </c>
      <c r="W22" s="116">
        <v>3332</v>
      </c>
      <c r="X22" s="116">
        <v>3293</v>
      </c>
      <c r="Y22" s="112">
        <v>4021</v>
      </c>
      <c r="Z22" s="112">
        <v>4625</v>
      </c>
      <c r="AB22" s="117">
        <f t="shared" si="2"/>
        <v>6.1518202737393758E-2</v>
      </c>
    </row>
    <row r="23" spans="1:28" x14ac:dyDescent="0.25">
      <c r="S23" s="115" t="s">
        <v>68</v>
      </c>
      <c r="T23" s="115"/>
      <c r="U23" s="116"/>
      <c r="V23" s="116">
        <v>3204</v>
      </c>
      <c r="W23" s="116">
        <v>3260</v>
      </c>
      <c r="X23" s="116">
        <v>3292</v>
      </c>
      <c r="Y23" s="112">
        <v>3714</v>
      </c>
      <c r="Z23" s="112">
        <v>4248</v>
      </c>
      <c r="AB23" s="117">
        <f t="shared" si="2"/>
        <v>5.6503637887232144E-2</v>
      </c>
    </row>
    <row r="24" spans="1:28" x14ac:dyDescent="0.25">
      <c r="S24" s="115" t="s">
        <v>69</v>
      </c>
      <c r="T24" s="115"/>
      <c r="U24" s="116"/>
      <c r="V24" s="116">
        <v>340</v>
      </c>
      <c r="W24" s="116">
        <v>353</v>
      </c>
      <c r="X24" s="116">
        <v>373</v>
      </c>
      <c r="Y24" s="112">
        <v>333</v>
      </c>
      <c r="Z24" s="112">
        <v>398</v>
      </c>
      <c r="AB24" s="117">
        <f t="shared" si="2"/>
        <v>5.2938907436719381E-3</v>
      </c>
    </row>
    <row r="25" spans="1:28" x14ac:dyDescent="0.25">
      <c r="S25" s="115" t="s">
        <v>70</v>
      </c>
      <c r="T25" s="115"/>
      <c r="U25" s="116"/>
      <c r="V25" s="116">
        <v>1600</v>
      </c>
      <c r="W25" s="116">
        <v>1575</v>
      </c>
      <c r="X25" s="116">
        <v>1737</v>
      </c>
      <c r="Y25" s="112">
        <v>1922</v>
      </c>
      <c r="Z25" s="112">
        <v>2218</v>
      </c>
      <c r="AB25" s="117">
        <f t="shared" si="2"/>
        <v>2.9502134847900402E-2</v>
      </c>
    </row>
    <row r="26" spans="1:28" x14ac:dyDescent="0.25">
      <c r="S26" s="115" t="s">
        <v>71</v>
      </c>
      <c r="T26" s="115"/>
      <c r="U26" s="116"/>
      <c r="V26" s="116">
        <v>786</v>
      </c>
      <c r="W26" s="116">
        <v>816</v>
      </c>
      <c r="X26" s="116">
        <v>818</v>
      </c>
      <c r="Y26" s="112">
        <v>902</v>
      </c>
      <c r="Z26" s="112">
        <v>1020</v>
      </c>
      <c r="AB26" s="117">
        <f t="shared" si="2"/>
        <v>1.3567257684787381E-2</v>
      </c>
    </row>
    <row r="27" spans="1:28" x14ac:dyDescent="0.25">
      <c r="S27" s="115" t="s">
        <v>72</v>
      </c>
      <c r="T27" s="115"/>
      <c r="U27" s="116"/>
      <c r="V27" s="116">
        <v>2119</v>
      </c>
      <c r="W27" s="116">
        <v>2311</v>
      </c>
      <c r="X27" s="116">
        <v>2319</v>
      </c>
      <c r="Y27" s="112">
        <v>2593</v>
      </c>
      <c r="Z27" s="112">
        <v>3002</v>
      </c>
      <c r="AB27" s="117">
        <f t="shared" si="2"/>
        <v>3.9930301538952662E-2</v>
      </c>
    </row>
    <row r="28" spans="1:28" x14ac:dyDescent="0.25">
      <c r="S28" s="115" t="s">
        <v>73</v>
      </c>
      <c r="T28" s="115"/>
      <c r="U28" s="116"/>
      <c r="V28" s="116">
        <v>7174</v>
      </c>
      <c r="W28" s="116">
        <v>7319</v>
      </c>
      <c r="X28" s="116">
        <v>7387</v>
      </c>
      <c r="Y28" s="112">
        <v>8188</v>
      </c>
      <c r="Z28" s="112">
        <v>9845</v>
      </c>
      <c r="AB28" s="117">
        <f t="shared" si="2"/>
        <v>0.13095063912424681</v>
      </c>
    </row>
    <row r="29" spans="1:28" x14ac:dyDescent="0.25">
      <c r="S29" s="115" t="s">
        <v>74</v>
      </c>
      <c r="T29" s="115"/>
      <c r="U29" s="116"/>
      <c r="V29" s="116">
        <v>3649</v>
      </c>
      <c r="W29" s="116">
        <v>4022</v>
      </c>
      <c r="X29" s="116">
        <v>3660</v>
      </c>
      <c r="Y29" s="112">
        <v>3641</v>
      </c>
      <c r="Z29" s="112">
        <v>4412</v>
      </c>
      <c r="AB29" s="117">
        <f t="shared" si="2"/>
        <v>5.8685040103217567E-2</v>
      </c>
    </row>
    <row r="30" spans="1:28" x14ac:dyDescent="0.25">
      <c r="S30" s="115" t="s">
        <v>75</v>
      </c>
      <c r="T30" s="115"/>
      <c r="U30" s="116"/>
      <c r="V30" s="116">
        <v>3065</v>
      </c>
      <c r="W30" s="116">
        <v>3081</v>
      </c>
      <c r="X30" s="116">
        <v>3218</v>
      </c>
      <c r="Y30" s="112">
        <v>3185</v>
      </c>
      <c r="Z30" s="112">
        <v>3465</v>
      </c>
      <c r="AB30" s="117">
        <f t="shared" si="2"/>
        <v>4.6088772429204186E-2</v>
      </c>
    </row>
    <row r="31" spans="1:28" x14ac:dyDescent="0.25">
      <c r="S31" s="115" t="s">
        <v>76</v>
      </c>
      <c r="T31" s="115"/>
      <c r="U31" s="116"/>
      <c r="V31" s="116">
        <v>6653</v>
      </c>
      <c r="W31" s="116">
        <v>7301</v>
      </c>
      <c r="X31" s="116">
        <v>7815</v>
      </c>
      <c r="Y31" s="112">
        <v>9155</v>
      </c>
      <c r="Z31" s="112">
        <v>10678</v>
      </c>
      <c r="AB31" s="117">
        <f t="shared" si="2"/>
        <v>0.14203056623348984</v>
      </c>
    </row>
    <row r="32" spans="1:28" ht="15.75" customHeight="1" x14ac:dyDescent="0.25">
      <c r="A32" s="61" t="str">
        <f>"Distribution of jobs per industry "&amp;"("&amp;Z2&amp;") *"</f>
        <v>Distribution of jobs per industry (2021-22)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77</v>
      </c>
      <c r="T32" s="115"/>
      <c r="U32" s="116"/>
      <c r="V32" s="116">
        <v>594</v>
      </c>
      <c r="W32" s="116">
        <v>662</v>
      </c>
      <c r="X32" s="116">
        <v>757</v>
      </c>
      <c r="Y32" s="112">
        <v>785</v>
      </c>
      <c r="Z32" s="112">
        <v>890</v>
      </c>
      <c r="AB32" s="117">
        <f t="shared" si="2"/>
        <v>1.1838097391628204E-2</v>
      </c>
    </row>
    <row r="33" spans="19:32" x14ac:dyDescent="0.25">
      <c r="S33" s="115" t="s">
        <v>78</v>
      </c>
      <c r="T33" s="115"/>
      <c r="U33" s="116"/>
      <c r="V33" s="116">
        <v>1952</v>
      </c>
      <c r="W33" s="116">
        <v>2013</v>
      </c>
      <c r="X33" s="116">
        <v>2122</v>
      </c>
      <c r="Y33" s="112">
        <v>2409</v>
      </c>
      <c r="Z33" s="112">
        <v>2806</v>
      </c>
      <c r="AB33" s="117">
        <f t="shared" si="2"/>
        <v>3.7323259866189597E-2</v>
      </c>
    </row>
    <row r="34" spans="19:32" x14ac:dyDescent="0.25">
      <c r="S34" s="118" t="s">
        <v>53</v>
      </c>
      <c r="T34" s="118"/>
      <c r="U34" s="119"/>
      <c r="V34" s="119">
        <v>57825</v>
      </c>
      <c r="W34" s="119">
        <v>59144</v>
      </c>
      <c r="X34" s="119">
        <v>60141</v>
      </c>
      <c r="Y34" s="120">
        <v>65537</v>
      </c>
      <c r="Z34" s="120">
        <v>75181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36573</v>
      </c>
      <c r="W37" s="112">
        <v>36897</v>
      </c>
      <c r="X37" s="112">
        <v>37586</v>
      </c>
      <c r="Y37" s="112">
        <v>39360</v>
      </c>
      <c r="Z37" s="112">
        <v>41000</v>
      </c>
      <c r="AB37" s="132">
        <f>Z37/Z40*100</f>
        <v>81.107814045499509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5773</v>
      </c>
      <c r="W38" s="112">
        <v>6500</v>
      </c>
      <c r="X38" s="112">
        <v>6980</v>
      </c>
      <c r="Y38" s="112">
        <v>7335</v>
      </c>
      <c r="Z38" s="112">
        <v>9550</v>
      </c>
      <c r="AB38" s="132">
        <f>Z38/Z40*100</f>
        <v>18.892185954500494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42346</v>
      </c>
      <c r="W40" s="112">
        <v>43397</v>
      </c>
      <c r="X40" s="112">
        <v>44566</v>
      </c>
      <c r="Y40" s="112">
        <v>46695</v>
      </c>
      <c r="Z40" s="112">
        <v>50550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19</v>
      </c>
      <c r="W44" s="112">
        <v>31</v>
      </c>
      <c r="X44" s="112">
        <v>39</v>
      </c>
      <c r="Y44" s="112">
        <v>41</v>
      </c>
      <c r="Z44" s="112">
        <v>47</v>
      </c>
    </row>
    <row r="45" spans="19:32" x14ac:dyDescent="0.25">
      <c r="S45" s="115" t="s">
        <v>37</v>
      </c>
      <c r="T45" s="115"/>
      <c r="U45" s="112"/>
      <c r="V45" s="112">
        <v>540</v>
      </c>
      <c r="W45" s="112">
        <v>549</v>
      </c>
      <c r="X45" s="112">
        <v>573</v>
      </c>
      <c r="Y45" s="112">
        <v>710</v>
      </c>
      <c r="Z45" s="112">
        <v>915</v>
      </c>
    </row>
    <row r="46" spans="19:32" x14ac:dyDescent="0.25">
      <c r="S46" s="115" t="s">
        <v>38</v>
      </c>
      <c r="T46" s="115"/>
      <c r="U46" s="112"/>
      <c r="V46" s="112">
        <v>1810</v>
      </c>
      <c r="W46" s="112">
        <v>1787</v>
      </c>
      <c r="X46" s="112">
        <v>1720</v>
      </c>
      <c r="Y46" s="112">
        <v>1977</v>
      </c>
      <c r="Z46" s="112">
        <v>2433</v>
      </c>
    </row>
    <row r="47" spans="19:32" x14ac:dyDescent="0.25">
      <c r="S47" s="115" t="s">
        <v>39</v>
      </c>
      <c r="T47" s="115"/>
      <c r="U47" s="112"/>
      <c r="V47" s="112">
        <v>3520</v>
      </c>
      <c r="W47" s="112">
        <v>3474</v>
      </c>
      <c r="X47" s="112">
        <v>3424</v>
      </c>
      <c r="Y47" s="112">
        <v>3624</v>
      </c>
      <c r="Z47" s="112">
        <v>4198</v>
      </c>
    </row>
    <row r="48" spans="19:32" x14ac:dyDescent="0.25">
      <c r="S48" s="115" t="s">
        <v>40</v>
      </c>
      <c r="T48" s="115"/>
      <c r="U48" s="112"/>
      <c r="V48" s="112">
        <v>4616</v>
      </c>
      <c r="W48" s="112">
        <v>4791</v>
      </c>
      <c r="X48" s="112">
        <v>4814</v>
      </c>
      <c r="Y48" s="112">
        <v>5449</v>
      </c>
      <c r="Z48" s="112">
        <v>6228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4543</v>
      </c>
      <c r="W49" s="112">
        <v>4588</v>
      </c>
      <c r="X49" s="112">
        <v>4534</v>
      </c>
      <c r="Y49" s="112">
        <v>4766</v>
      </c>
      <c r="Z49" s="112">
        <v>5489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Playford (2021-22)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3406</v>
      </c>
      <c r="W50" s="112">
        <v>3592</v>
      </c>
      <c r="X50" s="112">
        <v>3834</v>
      </c>
      <c r="Y50" s="112">
        <v>4373</v>
      </c>
      <c r="Z50" s="112">
        <v>5010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3003</v>
      </c>
      <c r="W51" s="112">
        <v>3035</v>
      </c>
      <c r="X51" s="112">
        <v>3083</v>
      </c>
      <c r="Y51" s="112">
        <v>3297</v>
      </c>
      <c r="Z51" s="112">
        <v>3738</v>
      </c>
    </row>
    <row r="52" spans="1:26" ht="15" customHeight="1" x14ac:dyDescent="0.25">
      <c r="S52" s="115" t="s">
        <v>44</v>
      </c>
      <c r="T52" s="115"/>
      <c r="U52" s="112"/>
      <c r="V52" s="112">
        <v>3088</v>
      </c>
      <c r="W52" s="112">
        <v>2857</v>
      </c>
      <c r="X52" s="112">
        <v>2819</v>
      </c>
      <c r="Y52" s="112">
        <v>2920</v>
      </c>
      <c r="Z52" s="112">
        <v>3244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2820</v>
      </c>
      <c r="W53" s="112">
        <v>2751</v>
      </c>
      <c r="X53" s="112">
        <v>2749</v>
      </c>
      <c r="Y53" s="112">
        <v>2928</v>
      </c>
      <c r="Z53" s="112">
        <v>2999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2469</v>
      </c>
      <c r="W54" s="112">
        <v>2393</v>
      </c>
      <c r="X54" s="112">
        <v>2387</v>
      </c>
      <c r="Y54" s="112">
        <v>2520</v>
      </c>
      <c r="Z54" s="112">
        <v>2748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1466</v>
      </c>
      <c r="W55" s="112">
        <v>1588</v>
      </c>
      <c r="X55" s="112">
        <v>1698</v>
      </c>
      <c r="Y55" s="112">
        <v>1790</v>
      </c>
      <c r="Z55" s="112">
        <v>1915</v>
      </c>
    </row>
    <row r="56" spans="1:26" ht="15" customHeight="1" x14ac:dyDescent="0.25">
      <c r="S56" s="115" t="s">
        <v>48</v>
      </c>
      <c r="T56" s="115"/>
      <c r="U56" s="112"/>
      <c r="V56" s="112">
        <v>570</v>
      </c>
      <c r="W56" s="112">
        <v>594</v>
      </c>
      <c r="X56" s="112">
        <v>653</v>
      </c>
      <c r="Y56" s="112">
        <v>777</v>
      </c>
      <c r="Z56" s="112">
        <v>867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155</v>
      </c>
      <c r="W57" s="112">
        <v>181</v>
      </c>
      <c r="X57" s="112">
        <v>186</v>
      </c>
      <c r="Y57" s="112">
        <v>210</v>
      </c>
      <c r="Z57" s="112">
        <v>217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61</v>
      </c>
      <c r="W58" s="112">
        <v>57</v>
      </c>
      <c r="X58" s="112">
        <v>69</v>
      </c>
      <c r="Y58" s="112">
        <v>60</v>
      </c>
      <c r="Z58" s="112">
        <v>67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32</v>
      </c>
      <c r="W59" s="112">
        <v>26</v>
      </c>
      <c r="X59" s="112">
        <v>23</v>
      </c>
      <c r="Y59" s="112">
        <v>27</v>
      </c>
      <c r="Z59" s="112">
        <v>30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15</v>
      </c>
      <c r="W60" s="112">
        <v>19</v>
      </c>
      <c r="X60" s="112">
        <v>17</v>
      </c>
      <c r="Y60" s="112">
        <v>12</v>
      </c>
      <c r="Z60" s="112">
        <v>11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32140</v>
      </c>
      <c r="W61" s="112">
        <v>32296</v>
      </c>
      <c r="X61" s="112">
        <v>32623</v>
      </c>
      <c r="Y61" s="112">
        <v>35481</v>
      </c>
      <c r="Z61" s="112">
        <v>40159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37</v>
      </c>
      <c r="W63" s="112">
        <v>40</v>
      </c>
      <c r="X63" s="112">
        <v>51</v>
      </c>
      <c r="Y63" s="112">
        <v>80</v>
      </c>
      <c r="Z63" s="112">
        <v>81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657</v>
      </c>
      <c r="W64" s="112">
        <v>666</v>
      </c>
      <c r="X64" s="112">
        <v>680</v>
      </c>
      <c r="Y64" s="112">
        <v>871</v>
      </c>
      <c r="Z64" s="112">
        <v>1072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Playford (2021-22)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1830</v>
      </c>
      <c r="W65" s="112">
        <v>1865</v>
      </c>
      <c r="X65" s="112">
        <v>1732</v>
      </c>
      <c r="Y65" s="112">
        <v>1936</v>
      </c>
      <c r="Z65" s="112">
        <v>2365</v>
      </c>
    </row>
    <row r="66" spans="1:26" x14ac:dyDescent="0.25">
      <c r="S66" s="115" t="s">
        <v>39</v>
      </c>
      <c r="T66" s="115"/>
      <c r="U66" s="112"/>
      <c r="V66" s="112">
        <v>3183</v>
      </c>
      <c r="W66" s="112">
        <v>3281</v>
      </c>
      <c r="X66" s="112">
        <v>3298</v>
      </c>
      <c r="Y66" s="112">
        <v>3553</v>
      </c>
      <c r="Z66" s="112">
        <v>4131</v>
      </c>
    </row>
    <row r="67" spans="1:26" x14ac:dyDescent="0.25">
      <c r="S67" s="115" t="s">
        <v>40</v>
      </c>
      <c r="T67" s="115"/>
      <c r="U67" s="112"/>
      <c r="V67" s="112">
        <v>3459</v>
      </c>
      <c r="W67" s="112">
        <v>3726</v>
      </c>
      <c r="X67" s="112">
        <v>3806</v>
      </c>
      <c r="Y67" s="112">
        <v>4277</v>
      </c>
      <c r="Z67" s="112">
        <v>5162</v>
      </c>
    </row>
    <row r="68" spans="1:26" x14ac:dyDescent="0.25">
      <c r="S68" s="115" t="s">
        <v>41</v>
      </c>
      <c r="T68" s="115"/>
      <c r="U68" s="112"/>
      <c r="V68" s="112">
        <v>3182</v>
      </c>
      <c r="W68" s="112">
        <v>3402</v>
      </c>
      <c r="X68" s="112">
        <v>3525</v>
      </c>
      <c r="Y68" s="112">
        <v>3949</v>
      </c>
      <c r="Z68" s="112">
        <v>4594</v>
      </c>
    </row>
    <row r="69" spans="1:26" x14ac:dyDescent="0.25">
      <c r="S69" s="115" t="s">
        <v>42</v>
      </c>
      <c r="T69" s="115"/>
      <c r="U69" s="112"/>
      <c r="V69" s="112">
        <v>2489</v>
      </c>
      <c r="W69" s="112">
        <v>2858</v>
      </c>
      <c r="X69" s="112">
        <v>3039</v>
      </c>
      <c r="Y69" s="112">
        <v>3321</v>
      </c>
      <c r="Z69" s="112">
        <v>3963</v>
      </c>
    </row>
    <row r="70" spans="1:26" x14ac:dyDescent="0.25">
      <c r="S70" s="115" t="s">
        <v>43</v>
      </c>
      <c r="T70" s="115"/>
      <c r="U70" s="112"/>
      <c r="V70" s="112">
        <v>2261</v>
      </c>
      <c r="W70" s="112">
        <v>2287</v>
      </c>
      <c r="X70" s="112">
        <v>2386</v>
      </c>
      <c r="Y70" s="112">
        <v>2543</v>
      </c>
      <c r="Z70" s="112">
        <v>3111</v>
      </c>
    </row>
    <row r="71" spans="1:26" x14ac:dyDescent="0.25">
      <c r="S71" s="115" t="s">
        <v>44</v>
      </c>
      <c r="T71" s="115"/>
      <c r="U71" s="112"/>
      <c r="V71" s="112">
        <v>2529</v>
      </c>
      <c r="W71" s="112">
        <v>2404</v>
      </c>
      <c r="X71" s="112">
        <v>2375</v>
      </c>
      <c r="Y71" s="112">
        <v>2542</v>
      </c>
      <c r="Z71" s="112">
        <v>2746</v>
      </c>
    </row>
    <row r="72" spans="1:26" x14ac:dyDescent="0.25">
      <c r="S72" s="115" t="s">
        <v>45</v>
      </c>
      <c r="T72" s="115"/>
      <c r="U72" s="112"/>
      <c r="V72" s="112">
        <v>2334</v>
      </c>
      <c r="W72" s="112">
        <v>2364</v>
      </c>
      <c r="X72" s="112">
        <v>2439</v>
      </c>
      <c r="Y72" s="112">
        <v>2494</v>
      </c>
      <c r="Z72" s="112">
        <v>2753</v>
      </c>
    </row>
    <row r="73" spans="1:26" x14ac:dyDescent="0.25">
      <c r="S73" s="115" t="s">
        <v>46</v>
      </c>
      <c r="T73" s="115"/>
      <c r="U73" s="112"/>
      <c r="V73" s="112">
        <v>2013</v>
      </c>
      <c r="W73" s="112">
        <v>2071</v>
      </c>
      <c r="X73" s="112">
        <v>2126</v>
      </c>
      <c r="Y73" s="112">
        <v>2231</v>
      </c>
      <c r="Z73" s="112">
        <v>2434</v>
      </c>
    </row>
    <row r="74" spans="1:26" x14ac:dyDescent="0.25">
      <c r="S74" s="115" t="s">
        <v>47</v>
      </c>
      <c r="T74" s="115"/>
      <c r="U74" s="112"/>
      <c r="V74" s="112">
        <v>1142</v>
      </c>
      <c r="W74" s="112">
        <v>1222</v>
      </c>
      <c r="X74" s="112">
        <v>1362</v>
      </c>
      <c r="Y74" s="112">
        <v>1416</v>
      </c>
      <c r="Z74" s="112">
        <v>1669</v>
      </c>
    </row>
    <row r="75" spans="1:26" x14ac:dyDescent="0.25">
      <c r="S75" s="115" t="s">
        <v>48</v>
      </c>
      <c r="T75" s="115"/>
      <c r="U75" s="112"/>
      <c r="V75" s="112">
        <v>389</v>
      </c>
      <c r="W75" s="112">
        <v>462</v>
      </c>
      <c r="X75" s="112">
        <v>484</v>
      </c>
      <c r="Y75" s="112">
        <v>562</v>
      </c>
      <c r="Z75" s="112">
        <v>655</v>
      </c>
    </row>
    <row r="76" spans="1:26" x14ac:dyDescent="0.25">
      <c r="S76" s="115" t="s">
        <v>49</v>
      </c>
      <c r="T76" s="115"/>
      <c r="U76" s="112"/>
      <c r="V76" s="112">
        <v>103</v>
      </c>
      <c r="W76" s="112">
        <v>110</v>
      </c>
      <c r="X76" s="112">
        <v>131</v>
      </c>
      <c r="Y76" s="112">
        <v>137</v>
      </c>
      <c r="Z76" s="112">
        <v>147</v>
      </c>
    </row>
    <row r="77" spans="1:26" x14ac:dyDescent="0.25">
      <c r="S77" s="115" t="s">
        <v>50</v>
      </c>
      <c r="T77" s="115"/>
      <c r="U77" s="112"/>
      <c r="V77" s="112">
        <v>43</v>
      </c>
      <c r="W77" s="112">
        <v>45</v>
      </c>
      <c r="X77" s="112">
        <v>43</v>
      </c>
      <c r="Y77" s="112">
        <v>49</v>
      </c>
      <c r="Z77" s="112">
        <v>50</v>
      </c>
    </row>
    <row r="78" spans="1:26" x14ac:dyDescent="0.25">
      <c r="S78" s="115" t="s">
        <v>51</v>
      </c>
      <c r="T78" s="115"/>
      <c r="U78" s="112"/>
      <c r="V78" s="112">
        <v>20</v>
      </c>
      <c r="W78" s="112">
        <v>23</v>
      </c>
      <c r="X78" s="112">
        <v>24</v>
      </c>
      <c r="Y78" s="112">
        <v>25</v>
      </c>
      <c r="Z78" s="112">
        <v>31</v>
      </c>
    </row>
    <row r="79" spans="1:26" x14ac:dyDescent="0.25">
      <c r="S79" s="115" t="s">
        <v>52</v>
      </c>
      <c r="T79" s="115"/>
      <c r="U79" s="112"/>
      <c r="V79" s="112">
        <v>25</v>
      </c>
      <c r="W79" s="112">
        <v>20</v>
      </c>
      <c r="X79" s="112">
        <v>20</v>
      </c>
      <c r="Y79" s="112">
        <v>22</v>
      </c>
      <c r="Z79" s="112">
        <v>21</v>
      </c>
    </row>
    <row r="80" spans="1:26" x14ac:dyDescent="0.25">
      <c r="S80" s="118" t="s">
        <v>53</v>
      </c>
      <c r="T80" s="118"/>
      <c r="U80" s="112"/>
      <c r="V80" s="112">
        <v>25684</v>
      </c>
      <c r="W80" s="112">
        <v>26846</v>
      </c>
      <c r="X80" s="112">
        <v>27515</v>
      </c>
      <c r="Y80" s="112">
        <v>30008</v>
      </c>
      <c r="Z80" s="112">
        <v>34981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Playford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1719</v>
      </c>
      <c r="W83" s="112">
        <v>1714</v>
      </c>
      <c r="X83" s="112">
        <v>1850</v>
      </c>
      <c r="Y83" s="112">
        <v>1901</v>
      </c>
      <c r="Z83" s="112">
        <v>2074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190</v>
      </c>
      <c r="G84" s="140"/>
      <c r="H84" s="48"/>
      <c r="I84" s="48"/>
      <c r="J84" s="48"/>
      <c r="K84" s="48"/>
      <c r="L84" s="140" t="s">
        <v>0</v>
      </c>
      <c r="M84" s="140"/>
      <c r="N84" s="140" t="s">
        <v>190</v>
      </c>
      <c r="O84" s="140"/>
      <c r="S84" s="115" t="s">
        <v>57</v>
      </c>
      <c r="T84" s="115"/>
      <c r="U84" s="112"/>
      <c r="V84" s="112">
        <v>1380</v>
      </c>
      <c r="W84" s="112">
        <v>1452</v>
      </c>
      <c r="X84" s="112">
        <v>1482</v>
      </c>
      <c r="Y84" s="112">
        <v>1542</v>
      </c>
      <c r="Z84" s="112">
        <v>1702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2017-18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2017-18</v>
      </c>
      <c r="O85" s="140"/>
      <c r="S85" s="115" t="s">
        <v>185</v>
      </c>
      <c r="T85" s="115"/>
      <c r="U85" s="112"/>
      <c r="V85" s="112">
        <v>4073</v>
      </c>
      <c r="W85" s="112">
        <v>4266</v>
      </c>
      <c r="X85" s="112">
        <v>4356</v>
      </c>
      <c r="Y85" s="112">
        <v>4572</v>
      </c>
      <c r="Z85" s="112">
        <v>4853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75,184</v>
      </c>
      <c r="D86" s="94">
        <f t="shared" ref="D86:D91" si="4">AD4</f>
        <v>0.14719929200299076</v>
      </c>
      <c r="E86" s="95">
        <f t="shared" ref="E86:E91" si="5">AD4</f>
        <v>0.14719929200299076</v>
      </c>
      <c r="F86" s="94">
        <f t="shared" ref="F86:F91" si="6">AF4</f>
        <v>0.30013142422355954</v>
      </c>
      <c r="G86" s="95">
        <f t="shared" ref="G86:G91" si="7">AF4</f>
        <v>0.30013142422355954</v>
      </c>
      <c r="H86" s="97"/>
      <c r="I86" s="97"/>
      <c r="J86" s="139" t="str">
        <f>'State data for spotlight'!J4</f>
        <v>1,514,413</v>
      </c>
      <c r="K86" s="139"/>
      <c r="L86" s="94">
        <f>'State data for spotlight'!L4</f>
        <v>9.9608707048718825E-2</v>
      </c>
      <c r="M86" s="95">
        <f>'State data for spotlight'!L4</f>
        <v>9.9608707048718825E-2</v>
      </c>
      <c r="N86" s="94">
        <f>'State data for spotlight'!N4</f>
        <v>0.18326365128713196</v>
      </c>
      <c r="O86" s="95">
        <f>'State data for spotlight'!N4</f>
        <v>0.18326365128713196</v>
      </c>
      <c r="S86" s="115" t="s">
        <v>186</v>
      </c>
      <c r="T86" s="115"/>
      <c r="U86" s="112"/>
      <c r="V86" s="112">
        <v>1625</v>
      </c>
      <c r="W86" s="112">
        <v>1672</v>
      </c>
      <c r="X86" s="112">
        <v>1779</v>
      </c>
      <c r="Y86" s="112">
        <v>1813</v>
      </c>
      <c r="Z86" s="112">
        <v>2006</v>
      </c>
    </row>
    <row r="87" spans="1:30" ht="15" customHeight="1" x14ac:dyDescent="0.25">
      <c r="A87" s="96" t="s">
        <v>4</v>
      </c>
      <c r="B87" s="49"/>
      <c r="C87" s="97" t="str">
        <f t="shared" si="3"/>
        <v>40,156</v>
      </c>
      <c r="D87" s="94">
        <f t="shared" si="4"/>
        <v>0.13176066063526948</v>
      </c>
      <c r="E87" s="95">
        <f t="shared" si="5"/>
        <v>0.13176066063526948</v>
      </c>
      <c r="F87" s="94">
        <f t="shared" si="6"/>
        <v>0.24956435150609901</v>
      </c>
      <c r="G87" s="95">
        <f t="shared" si="7"/>
        <v>0.24956435150609901</v>
      </c>
      <c r="H87" s="97"/>
      <c r="I87" s="97"/>
      <c r="J87" s="139" t="str">
        <f>'State data for spotlight'!J5</f>
        <v>761,173</v>
      </c>
      <c r="K87" s="139"/>
      <c r="L87" s="94">
        <f>'State data for spotlight'!L5</f>
        <v>8.820771036521724E-2</v>
      </c>
      <c r="M87" s="95">
        <f>'State data for spotlight'!L5</f>
        <v>8.820771036521724E-2</v>
      </c>
      <c r="N87" s="94">
        <f>'State data for spotlight'!N5</f>
        <v>0.15461673464868042</v>
      </c>
      <c r="O87" s="95">
        <f>'State data for spotlight'!N5</f>
        <v>0.15461673464868042</v>
      </c>
      <c r="S87" s="115" t="s">
        <v>187</v>
      </c>
      <c r="T87" s="115"/>
      <c r="U87" s="112"/>
      <c r="V87" s="112">
        <v>927</v>
      </c>
      <c r="W87" s="112">
        <v>975</v>
      </c>
      <c r="X87" s="112">
        <v>984</v>
      </c>
      <c r="Y87" s="112">
        <v>1092</v>
      </c>
      <c r="Z87" s="112">
        <v>1187</v>
      </c>
    </row>
    <row r="88" spans="1:30" ht="15" customHeight="1" x14ac:dyDescent="0.25">
      <c r="A88" s="96" t="s">
        <v>5</v>
      </c>
      <c r="B88" s="49"/>
      <c r="C88" s="97" t="str">
        <f t="shared" si="3"/>
        <v>34,980</v>
      </c>
      <c r="D88" s="94">
        <f t="shared" si="4"/>
        <v>0.16568914956011738</v>
      </c>
      <c r="E88" s="95">
        <f t="shared" si="5"/>
        <v>0.16568914956011738</v>
      </c>
      <c r="F88" s="94">
        <f t="shared" si="6"/>
        <v>0.36177833145170712</v>
      </c>
      <c r="G88" s="95">
        <f t="shared" si="7"/>
        <v>0.36177833145170712</v>
      </c>
      <c r="H88" s="97"/>
      <c r="I88" s="97"/>
      <c r="J88" s="139" t="str">
        <f>'State data for spotlight'!J6</f>
        <v>752,279</v>
      </c>
      <c r="K88" s="139"/>
      <c r="L88" s="94">
        <f>'State data for spotlight'!L6</f>
        <v>0.11150035312508311</v>
      </c>
      <c r="M88" s="95">
        <f>'State data for spotlight'!L6</f>
        <v>0.11150035312508311</v>
      </c>
      <c r="N88" s="94">
        <f>'State data for spotlight'!N6</f>
        <v>0.212174288554841</v>
      </c>
      <c r="O88" s="95">
        <f>'State data for spotlight'!N6</f>
        <v>0.212174288554841</v>
      </c>
      <c r="S88" s="115" t="s">
        <v>188</v>
      </c>
      <c r="T88" s="115"/>
      <c r="U88" s="112"/>
      <c r="V88" s="112">
        <v>1277</v>
      </c>
      <c r="W88" s="112">
        <v>1339</v>
      </c>
      <c r="X88" s="112">
        <v>1356</v>
      </c>
      <c r="Y88" s="112">
        <v>1418</v>
      </c>
      <c r="Z88" s="112">
        <v>1557</v>
      </c>
    </row>
    <row r="89" spans="1:30" ht="15" customHeight="1" x14ac:dyDescent="0.25">
      <c r="A89" s="49" t="s">
        <v>6</v>
      </c>
      <c r="B89" s="49"/>
      <c r="C89" s="97" t="str">
        <f t="shared" si="3"/>
        <v>50,551</v>
      </c>
      <c r="D89" s="94">
        <f t="shared" si="4"/>
        <v>8.2647991090550876E-2</v>
      </c>
      <c r="E89" s="95">
        <f t="shared" si="5"/>
        <v>8.2647991090550876E-2</v>
      </c>
      <c r="F89" s="94">
        <f t="shared" si="6"/>
        <v>0.19378911323650971</v>
      </c>
      <c r="G89" s="95">
        <f t="shared" si="7"/>
        <v>0.19378911323650971</v>
      </c>
      <c r="H89" s="97"/>
      <c r="I89" s="97"/>
      <c r="J89" s="139" t="str">
        <f>'State data for spotlight'!J7</f>
        <v>1,001,542</v>
      </c>
      <c r="K89" s="139"/>
      <c r="L89" s="94">
        <f>'State data for spotlight'!L7</f>
        <v>4.4621130813623067E-2</v>
      </c>
      <c r="M89" s="95">
        <f>'State data for spotlight'!L7</f>
        <v>4.4621130813623067E-2</v>
      </c>
      <c r="N89" s="94">
        <f>'State data for spotlight'!N7</f>
        <v>9.6689701842120446E-2</v>
      </c>
      <c r="O89" s="95">
        <f>'State data for spotlight'!N7</f>
        <v>9.6689701842120446E-2</v>
      </c>
      <c r="S89" s="115" t="s">
        <v>189</v>
      </c>
      <c r="T89" s="115"/>
      <c r="U89" s="112"/>
      <c r="V89" s="112">
        <v>3607</v>
      </c>
      <c r="W89" s="112">
        <v>3715</v>
      </c>
      <c r="X89" s="112">
        <v>3746</v>
      </c>
      <c r="Y89" s="112">
        <v>3880</v>
      </c>
      <c r="Z89" s="112">
        <v>4112</v>
      </c>
    </row>
    <row r="90" spans="1:30" ht="15" customHeight="1" x14ac:dyDescent="0.25">
      <c r="A90" s="49" t="s">
        <v>96</v>
      </c>
      <c r="B90" s="49"/>
      <c r="C90" s="97" t="str">
        <f t="shared" si="3"/>
        <v>$45,194</v>
      </c>
      <c r="D90" s="94">
        <f t="shared" si="4"/>
        <v>-5.007326936354306E-3</v>
      </c>
      <c r="E90" s="95">
        <f t="shared" si="5"/>
        <v>-5.007326936354306E-3</v>
      </c>
      <c r="F90" s="94">
        <f t="shared" si="6"/>
        <v>4.9889619185609524E-2</v>
      </c>
      <c r="G90" s="95">
        <f t="shared" si="7"/>
        <v>4.9889619185609524E-2</v>
      </c>
      <c r="H90" s="97"/>
      <c r="I90" s="97"/>
      <c r="J90" s="97"/>
      <c r="K90" s="97" t="str">
        <f>'State data for spotlight'!J8</f>
        <v>$45,481</v>
      </c>
      <c r="L90" s="94">
        <f>'State data for spotlight'!L8</f>
        <v>-7.6896036558571357E-4</v>
      </c>
      <c r="M90" s="95">
        <f>'State data for spotlight'!L8</f>
        <v>-7.6896036558571357E-4</v>
      </c>
      <c r="N90" s="94">
        <f>'State data for spotlight'!N8</f>
        <v>6.4433558502420718E-2</v>
      </c>
      <c r="O90" s="95">
        <f>'State data for spotlight'!N8</f>
        <v>6.4433558502420718E-2</v>
      </c>
      <c r="S90" s="115" t="s">
        <v>58</v>
      </c>
      <c r="T90" s="115"/>
      <c r="U90" s="112"/>
      <c r="V90" s="112">
        <v>4687</v>
      </c>
      <c r="W90" s="112">
        <v>4718</v>
      </c>
      <c r="X90" s="112">
        <v>4774</v>
      </c>
      <c r="Y90" s="112">
        <v>5021</v>
      </c>
      <c r="Z90" s="112">
        <v>5456</v>
      </c>
    </row>
    <row r="91" spans="1:30" ht="15" customHeight="1" x14ac:dyDescent="0.25">
      <c r="A91" s="49" t="s">
        <v>7</v>
      </c>
      <c r="B91" s="49"/>
      <c r="C91" s="97" t="str">
        <f t="shared" si="3"/>
        <v>$2,717.6 mil</v>
      </c>
      <c r="D91" s="94">
        <f t="shared" si="4"/>
        <v>0.12848350835966804</v>
      </c>
      <c r="E91" s="95">
        <f t="shared" si="5"/>
        <v>0.12848350835966804</v>
      </c>
      <c r="F91" s="94">
        <f t="shared" si="6"/>
        <v>0.34021306812517516</v>
      </c>
      <c r="G91" s="95">
        <f t="shared" si="7"/>
        <v>0.34021306812517516</v>
      </c>
      <c r="H91" s="97"/>
      <c r="I91" s="97"/>
      <c r="J91" s="97"/>
      <c r="K91" s="97" t="str">
        <f>'State data for spotlight'!J9</f>
        <v>$63.1 bil</v>
      </c>
      <c r="L91" s="94">
        <f>'State data for spotlight'!L9</f>
        <v>8.5795971195826271E-2</v>
      </c>
      <c r="M91" s="95">
        <f>'State data for spotlight'!L9</f>
        <v>8.5795971195826271E-2</v>
      </c>
      <c r="N91" s="94">
        <f>'State data for spotlight'!N9</f>
        <v>0.25141602644572436</v>
      </c>
      <c r="O91" s="95">
        <f>'State data for spotlight'!N9</f>
        <v>0.25141602644572436</v>
      </c>
      <c r="S91" s="118" t="s">
        <v>53</v>
      </c>
      <c r="T91" s="118"/>
      <c r="U91" s="112"/>
      <c r="V91" s="112">
        <v>23135</v>
      </c>
      <c r="W91" s="112">
        <v>23507</v>
      </c>
      <c r="X91" s="112">
        <v>24056</v>
      </c>
      <c r="Y91" s="112">
        <v>25097</v>
      </c>
      <c r="Z91" s="112">
        <v>27097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191</v>
      </c>
      <c r="S93" s="115" t="s">
        <v>56</v>
      </c>
      <c r="T93" s="115"/>
      <c r="U93" s="112"/>
      <c r="V93" s="112">
        <v>1346</v>
      </c>
      <c r="W93" s="112">
        <v>1389</v>
      </c>
      <c r="X93" s="112">
        <v>1417</v>
      </c>
      <c r="Y93" s="112">
        <v>1496</v>
      </c>
      <c r="Z93" s="112">
        <v>1665</v>
      </c>
    </row>
    <row r="94" spans="1:30" ht="15" customHeight="1" x14ac:dyDescent="0.25">
      <c r="A94" s="135" t="s">
        <v>192</v>
      </c>
      <c r="S94" s="115" t="s">
        <v>57</v>
      </c>
      <c r="T94" s="115"/>
      <c r="U94" s="112"/>
      <c r="V94" s="112">
        <v>2246</v>
      </c>
      <c r="W94" s="112">
        <v>2347</v>
      </c>
      <c r="X94" s="112">
        <v>2457</v>
      </c>
      <c r="Y94" s="112">
        <v>2593</v>
      </c>
      <c r="Z94" s="112">
        <v>2792</v>
      </c>
    </row>
    <row r="95" spans="1:30" ht="15" customHeight="1" x14ac:dyDescent="0.25">
      <c r="A95" s="136" t="s">
        <v>266</v>
      </c>
      <c r="S95" s="115" t="s">
        <v>185</v>
      </c>
      <c r="T95" s="115"/>
      <c r="U95" s="112"/>
      <c r="V95" s="112">
        <v>705</v>
      </c>
      <c r="W95" s="112">
        <v>728</v>
      </c>
      <c r="X95" s="112">
        <v>785</v>
      </c>
      <c r="Y95" s="112">
        <v>844</v>
      </c>
      <c r="Z95" s="112">
        <v>927</v>
      </c>
    </row>
    <row r="96" spans="1:30" ht="15" customHeight="1" x14ac:dyDescent="0.25">
      <c r="A96" s="134" t="s">
        <v>258</v>
      </c>
      <c r="S96" s="115" t="s">
        <v>186</v>
      </c>
      <c r="T96" s="115"/>
      <c r="U96" s="112"/>
      <c r="V96" s="112">
        <v>3916</v>
      </c>
      <c r="W96" s="112">
        <v>4252</v>
      </c>
      <c r="X96" s="112">
        <v>4546</v>
      </c>
      <c r="Y96" s="112">
        <v>4866</v>
      </c>
      <c r="Z96" s="112">
        <v>5278</v>
      </c>
    </row>
    <row r="97" spans="1:32" ht="15" customHeight="1" x14ac:dyDescent="0.25">
      <c r="A97" s="136" t="s">
        <v>269</v>
      </c>
      <c r="S97" s="115" t="s">
        <v>187</v>
      </c>
      <c r="T97" s="115"/>
      <c r="U97" s="112"/>
      <c r="V97" s="112">
        <v>3297</v>
      </c>
      <c r="W97" s="112">
        <v>3428</v>
      </c>
      <c r="X97" s="112">
        <v>3431</v>
      </c>
      <c r="Y97" s="112">
        <v>3478</v>
      </c>
      <c r="Z97" s="112">
        <v>3730</v>
      </c>
    </row>
    <row r="98" spans="1:32" ht="15" customHeight="1" x14ac:dyDescent="0.25">
      <c r="A98" s="136" t="s">
        <v>275</v>
      </c>
      <c r="S98" s="115" t="s">
        <v>188</v>
      </c>
      <c r="T98" s="115"/>
      <c r="U98" s="112"/>
      <c r="V98" s="112">
        <v>2539</v>
      </c>
      <c r="W98" s="112">
        <v>2653</v>
      </c>
      <c r="X98" s="112">
        <v>2699</v>
      </c>
      <c r="Y98" s="112">
        <v>2790</v>
      </c>
      <c r="Z98" s="112">
        <v>2978</v>
      </c>
    </row>
    <row r="99" spans="1:32" ht="15" customHeight="1" x14ac:dyDescent="0.25">
      <c r="S99" s="115" t="s">
        <v>189</v>
      </c>
      <c r="T99" s="115"/>
      <c r="U99" s="112"/>
      <c r="V99" s="112">
        <v>298</v>
      </c>
      <c r="W99" s="112">
        <v>300</v>
      </c>
      <c r="X99" s="112">
        <v>307</v>
      </c>
      <c r="Y99" s="112">
        <v>337</v>
      </c>
      <c r="Z99" s="112">
        <v>393</v>
      </c>
    </row>
    <row r="100" spans="1:32" ht="15" customHeight="1" x14ac:dyDescent="0.25">
      <c r="S100" s="115" t="s">
        <v>58</v>
      </c>
      <c r="T100" s="115"/>
      <c r="U100" s="112"/>
      <c r="V100" s="112">
        <v>2150</v>
      </c>
      <c r="W100" s="112">
        <v>2276</v>
      </c>
      <c r="X100" s="112">
        <v>2409</v>
      </c>
      <c r="Y100" s="112">
        <v>2608</v>
      </c>
      <c r="Z100" s="112">
        <v>2933</v>
      </c>
    </row>
    <row r="101" spans="1:32" x14ac:dyDescent="0.25">
      <c r="A101" s="18"/>
      <c r="S101" s="118" t="s">
        <v>53</v>
      </c>
      <c r="T101" s="118"/>
      <c r="U101" s="112"/>
      <c r="V101" s="112">
        <v>19215</v>
      </c>
      <c r="W101" s="112">
        <v>19889</v>
      </c>
      <c r="X101" s="112">
        <v>20505</v>
      </c>
      <c r="Y101" s="112">
        <v>21555</v>
      </c>
      <c r="Z101" s="112">
        <v>23408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184</v>
      </c>
      <c r="W103" s="106" t="s">
        <v>193</v>
      </c>
      <c r="X103" s="106" t="s">
        <v>261</v>
      </c>
      <c r="Y103" s="106" t="s">
        <v>267</v>
      </c>
      <c r="Z103" s="106" t="s">
        <v>273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46002</v>
      </c>
      <c r="W104" s="112">
        <v>47671</v>
      </c>
      <c r="X104" s="112">
        <v>52812</v>
      </c>
      <c r="Y104" s="112">
        <v>53900</v>
      </c>
      <c r="Z104" s="112">
        <v>62149</v>
      </c>
      <c r="AB104" s="109" t="str">
        <f>TEXT(Z104,"###,###")</f>
        <v>62,149</v>
      </c>
      <c r="AD104" s="130">
        <f>Z104/($Z$4)*100</f>
        <v>82.662534581825923</v>
      </c>
      <c r="AF104" s="109"/>
    </row>
    <row r="105" spans="1:32" x14ac:dyDescent="0.25">
      <c r="S105" s="115" t="s">
        <v>17</v>
      </c>
      <c r="T105" s="115"/>
      <c r="U105" s="112"/>
      <c r="V105" s="112">
        <v>7779</v>
      </c>
      <c r="W105" s="112">
        <v>8117</v>
      </c>
      <c r="X105" s="112">
        <v>7988</v>
      </c>
      <c r="Y105" s="112">
        <v>8060</v>
      </c>
      <c r="Z105" s="112">
        <v>9143</v>
      </c>
      <c r="AB105" s="109" t="str">
        <f>TEXT(Z105,"###,###")</f>
        <v>9,143</v>
      </c>
      <c r="AD105" s="130">
        <f>Z105/($Z$4)*100</f>
        <v>12.160832091934454</v>
      </c>
      <c r="AF105" s="109"/>
    </row>
    <row r="106" spans="1:32" x14ac:dyDescent="0.25">
      <c r="S106" s="118" t="s">
        <v>53</v>
      </c>
      <c r="T106" s="118"/>
      <c r="U106" s="120"/>
      <c r="V106" s="120">
        <v>53781</v>
      </c>
      <c r="W106" s="120">
        <v>55788</v>
      </c>
      <c r="X106" s="120">
        <v>60800</v>
      </c>
      <c r="Y106" s="120">
        <v>61960</v>
      </c>
      <c r="Z106" s="120">
        <v>71292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6811</v>
      </c>
      <c r="W108" s="112">
        <v>5837</v>
      </c>
      <c r="X108" s="112">
        <v>6418</v>
      </c>
      <c r="Y108" s="112">
        <v>6638</v>
      </c>
      <c r="Z108" s="112">
        <v>7445</v>
      </c>
      <c r="AB108" s="109" t="str">
        <f>TEXT(Z108,"###,###")</f>
        <v>7,445</v>
      </c>
      <c r="AD108" s="130">
        <f>Z108/($Z$4)*100</f>
        <v>9.9023728452862301</v>
      </c>
      <c r="AF108" s="109"/>
    </row>
    <row r="109" spans="1:32" x14ac:dyDescent="0.25">
      <c r="S109" s="115" t="s">
        <v>20</v>
      </c>
      <c r="T109" s="115"/>
      <c r="U109" s="112"/>
      <c r="V109" s="112">
        <v>7466</v>
      </c>
      <c r="W109" s="112">
        <v>6884</v>
      </c>
      <c r="X109" s="112">
        <v>7036</v>
      </c>
      <c r="Y109" s="112">
        <v>8351</v>
      </c>
      <c r="Z109" s="112">
        <v>9106</v>
      </c>
      <c r="AB109" s="109" t="str">
        <f>TEXT(Z109,"###,###")</f>
        <v>9,106</v>
      </c>
      <c r="AD109" s="130">
        <f>Z109/($Z$4)*100</f>
        <v>12.111619493509258</v>
      </c>
      <c r="AF109" s="109"/>
    </row>
    <row r="110" spans="1:32" x14ac:dyDescent="0.25">
      <c r="S110" s="115" t="s">
        <v>21</v>
      </c>
      <c r="T110" s="115"/>
      <c r="U110" s="112"/>
      <c r="V110" s="112">
        <v>13087</v>
      </c>
      <c r="W110" s="112">
        <v>14001</v>
      </c>
      <c r="X110" s="112">
        <v>13569</v>
      </c>
      <c r="Y110" s="112">
        <v>15342</v>
      </c>
      <c r="Z110" s="112">
        <v>18192</v>
      </c>
      <c r="AB110" s="109" t="str">
        <f>TEXT(Z110,"###,###")</f>
        <v>18,192</v>
      </c>
      <c r="AD110" s="130">
        <f>Z110/($Z$4)*100</f>
        <v>24.196637582464355</v>
      </c>
      <c r="AF110" s="109"/>
    </row>
    <row r="111" spans="1:32" x14ac:dyDescent="0.25">
      <c r="S111" s="115" t="s">
        <v>22</v>
      </c>
      <c r="T111" s="115"/>
      <c r="U111" s="112"/>
      <c r="V111" s="112">
        <v>26415</v>
      </c>
      <c r="W111" s="112">
        <v>28503</v>
      </c>
      <c r="X111" s="112">
        <v>29342</v>
      </c>
      <c r="Y111" s="112">
        <v>31629</v>
      </c>
      <c r="Z111" s="112">
        <v>36541</v>
      </c>
      <c r="AB111" s="109" t="str">
        <f>TEXT(Z111,"###,###")</f>
        <v>36,541</v>
      </c>
      <c r="AD111" s="130">
        <f>Z111/($Z$4)*100</f>
        <v>48.602096190678864</v>
      </c>
      <c r="AF111" s="109"/>
    </row>
    <row r="112" spans="1:32" x14ac:dyDescent="0.25">
      <c r="S112" s="118" t="s">
        <v>53</v>
      </c>
      <c r="T112" s="118"/>
      <c r="U112" s="112"/>
      <c r="V112" s="112">
        <v>57826</v>
      </c>
      <c r="W112" s="112">
        <v>59141</v>
      </c>
      <c r="X112" s="112">
        <v>60140</v>
      </c>
      <c r="Y112" s="112">
        <v>65537</v>
      </c>
      <c r="Z112" s="112">
        <v>75180</v>
      </c>
    </row>
    <row r="113" spans="19:32" x14ac:dyDescent="0.25">
      <c r="AB113" s="125" t="s">
        <v>24</v>
      </c>
      <c r="AC113" s="106"/>
      <c r="AD113" s="106" t="s">
        <v>182</v>
      </c>
      <c r="AF113" s="106" t="s">
        <v>183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38.82</v>
      </c>
      <c r="W118" s="131">
        <v>38.729999999999997</v>
      </c>
      <c r="X118" s="131">
        <v>38.96</v>
      </c>
      <c r="Y118" s="131">
        <v>38.82</v>
      </c>
      <c r="Z118" s="131">
        <v>38.54</v>
      </c>
      <c r="AB118" s="109" t="str">
        <f>TEXT(Z118,"##.0")</f>
        <v>38.5</v>
      </c>
    </row>
    <row r="120" spans="19:32" x14ac:dyDescent="0.25">
      <c r="S120" s="101" t="s">
        <v>98</v>
      </c>
      <c r="T120" s="112"/>
      <c r="U120" s="112"/>
      <c r="V120" s="112">
        <v>38112</v>
      </c>
      <c r="W120" s="112">
        <v>39081</v>
      </c>
      <c r="X120" s="112">
        <v>39899</v>
      </c>
      <c r="Y120" s="112">
        <v>41747</v>
      </c>
      <c r="Z120" s="112">
        <v>45169</v>
      </c>
      <c r="AB120" s="109" t="str">
        <f>TEXT(Z120,"###,###")</f>
        <v>45,169</v>
      </c>
    </row>
    <row r="121" spans="19:32" x14ac:dyDescent="0.25">
      <c r="S121" s="101" t="s">
        <v>99</v>
      </c>
      <c r="T121" s="112"/>
      <c r="U121" s="112"/>
      <c r="V121" s="112">
        <v>2460</v>
      </c>
      <c r="W121" s="112">
        <v>2441</v>
      </c>
      <c r="X121" s="112">
        <v>2606</v>
      </c>
      <c r="Y121" s="112">
        <v>2672</v>
      </c>
      <c r="Z121" s="112">
        <v>2718</v>
      </c>
      <c r="AB121" s="109" t="str">
        <f>TEXT(Z121,"###,###")</f>
        <v>2,718</v>
      </c>
    </row>
    <row r="122" spans="19:32" x14ac:dyDescent="0.25">
      <c r="S122" s="101" t="s">
        <v>100</v>
      </c>
      <c r="T122" s="112"/>
      <c r="U122" s="112"/>
      <c r="V122" s="112">
        <v>1774</v>
      </c>
      <c r="W122" s="112">
        <v>1870</v>
      </c>
      <c r="X122" s="112">
        <v>2060</v>
      </c>
      <c r="Y122" s="112">
        <v>2274</v>
      </c>
      <c r="Z122" s="112">
        <v>2668</v>
      </c>
      <c r="AB122" s="109" t="str">
        <f>TEXT(Z122,"###,###")</f>
        <v>2,668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39886</v>
      </c>
      <c r="W124" s="112">
        <v>40951</v>
      </c>
      <c r="X124" s="112">
        <v>41959</v>
      </c>
      <c r="Y124" s="112">
        <v>44021</v>
      </c>
      <c r="Z124" s="112">
        <v>47837</v>
      </c>
      <c r="AB124" s="109" t="str">
        <f>TEXT(Z124,"###,###")</f>
        <v>47,837</v>
      </c>
      <c r="AD124" s="127">
        <f>Z124/$Z$7*100</f>
        <v>94.631164566477423</v>
      </c>
    </row>
    <row r="125" spans="19:32" x14ac:dyDescent="0.25">
      <c r="S125" s="101" t="s">
        <v>102</v>
      </c>
      <c r="T125" s="112"/>
      <c r="U125" s="112"/>
      <c r="V125" s="112">
        <v>4234</v>
      </c>
      <c r="W125" s="112">
        <v>4311</v>
      </c>
      <c r="X125" s="112">
        <v>4666</v>
      </c>
      <c r="Y125" s="112">
        <v>4946</v>
      </c>
      <c r="Z125" s="112">
        <v>5386</v>
      </c>
      <c r="AB125" s="109" t="str">
        <f>TEXT(Z125,"###,###")</f>
        <v>5,386</v>
      </c>
      <c r="AD125" s="127">
        <f>Z125/$Z$7*100</f>
        <v>10.654586457241203</v>
      </c>
    </row>
    <row r="127" spans="19:32" x14ac:dyDescent="0.25">
      <c r="S127" s="101" t="s">
        <v>103</v>
      </c>
      <c r="T127" s="112"/>
      <c r="U127" s="112"/>
      <c r="V127" s="112">
        <v>23129</v>
      </c>
      <c r="W127" s="112">
        <v>23504</v>
      </c>
      <c r="X127" s="112">
        <v>24057</v>
      </c>
      <c r="Y127" s="112">
        <v>25095</v>
      </c>
      <c r="Z127" s="112">
        <v>27099</v>
      </c>
      <c r="AB127" s="109" t="str">
        <f>TEXT(Z127,"###,###")</f>
        <v>27,099</v>
      </c>
      <c r="AD127" s="127">
        <f>Z127/$Z$7*100</f>
        <v>53.607248125655282</v>
      </c>
    </row>
    <row r="128" spans="19:32" x14ac:dyDescent="0.25">
      <c r="S128" s="101" t="s">
        <v>104</v>
      </c>
      <c r="T128" s="112"/>
      <c r="U128" s="112"/>
      <c r="V128" s="112">
        <v>19217</v>
      </c>
      <c r="W128" s="112">
        <v>19890</v>
      </c>
      <c r="X128" s="112">
        <v>20504</v>
      </c>
      <c r="Y128" s="112">
        <v>21554</v>
      </c>
      <c r="Z128" s="112">
        <v>23412</v>
      </c>
      <c r="AB128" s="109" t="str">
        <f>TEXT(Z128,"###,###")</f>
        <v>23,412</v>
      </c>
      <c r="AD128" s="127">
        <f>Z128/$Z$7*100</f>
        <v>46.313623865007614</v>
      </c>
    </row>
    <row r="130" spans="19:20" x14ac:dyDescent="0.25">
      <c r="S130" s="101" t="s">
        <v>262</v>
      </c>
      <c r="T130" s="127">
        <v>89.353326343692501</v>
      </c>
    </row>
    <row r="131" spans="19:20" x14ac:dyDescent="0.25">
      <c r="S131" s="101" t="s">
        <v>263</v>
      </c>
      <c r="T131" s="127">
        <v>5.3767482344562918</v>
      </c>
    </row>
    <row r="132" spans="19:20" x14ac:dyDescent="0.25">
      <c r="S132" s="101" t="s">
        <v>264</v>
      </c>
      <c r="T132" s="127">
        <v>5.2778382227849105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D893DB0-E3C2-4C30-A9D8-DB25131F587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B81EE5FB-2E28-48BA-A682-E8C63F54C6C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387ED4EA-54D9-408E-8511-03D99437675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650F6A88-A84A-4DD0-A845-2F722BD9C33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0DF6DC-7AAA-48E1-91CC-422FFB4EF438}">
  <sheetPr codeName="Sheet110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154</v>
      </c>
      <c r="T1" s="99"/>
      <c r="U1" s="99"/>
      <c r="V1" s="99"/>
      <c r="W1" s="99"/>
      <c r="X1" s="99"/>
      <c r="Y1" s="100" t="s">
        <v>236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184</v>
      </c>
      <c r="W2" s="103" t="s">
        <v>193</v>
      </c>
      <c r="X2" s="103" t="s">
        <v>261</v>
      </c>
      <c r="Y2" s="103" t="s">
        <v>267</v>
      </c>
      <c r="Z2" s="103" t="s">
        <v>273</v>
      </c>
      <c r="AB2" s="141" t="str">
        <f>$Z$2</f>
        <v>2021-22</v>
      </c>
      <c r="AC2" s="141"/>
      <c r="AD2" s="141"/>
      <c r="AE2" s="141"/>
      <c r="AF2" s="141"/>
    </row>
    <row r="3" spans="1:32" ht="15" customHeight="1" x14ac:dyDescent="0.25">
      <c r="A3" s="58" t="s">
        <v>272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154</v>
      </c>
      <c r="Y3" s="105" t="s">
        <v>236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10.46 Port Adelaide Enfield, South Australia,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93180</v>
      </c>
      <c r="W4" s="108">
        <v>96345</v>
      </c>
      <c r="X4" s="108">
        <v>98691</v>
      </c>
      <c r="Y4" s="108">
        <v>106074</v>
      </c>
      <c r="Z4" s="108">
        <v>120427</v>
      </c>
      <c r="AB4" s="109" t="str">
        <f>TEXT(Z4,"###,###")</f>
        <v>120,427</v>
      </c>
      <c r="AD4" s="110">
        <f>Z4/Y4-1</f>
        <v>0.13531119784301526</v>
      </c>
      <c r="AF4" s="110">
        <f>Z4/V4-1</f>
        <v>0.29241253487872942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49236</v>
      </c>
      <c r="W5" s="108">
        <v>50684</v>
      </c>
      <c r="X5" s="108">
        <v>52079</v>
      </c>
      <c r="Y5" s="108">
        <v>55645</v>
      </c>
      <c r="Z5" s="108">
        <v>62320</v>
      </c>
      <c r="AB5" s="109" t="str">
        <f>TEXT(Z5,"###,###")</f>
        <v>62,320</v>
      </c>
      <c r="AD5" s="110">
        <f t="shared" ref="AD5:AD9" si="0">Z5/Y5-1</f>
        <v>0.11995686944020134</v>
      </c>
      <c r="AF5" s="110">
        <f t="shared" ref="AF5:AF9" si="1">Z5/V5-1</f>
        <v>0.26574051507027385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43950</v>
      </c>
      <c r="W6" s="108">
        <v>45669</v>
      </c>
      <c r="X6" s="108">
        <v>46617</v>
      </c>
      <c r="Y6" s="108">
        <v>50372</v>
      </c>
      <c r="Z6" s="108">
        <v>58042</v>
      </c>
      <c r="AB6" s="109" t="str">
        <f>TEXT(Z6,"###,###")</f>
        <v>58,042</v>
      </c>
      <c r="AD6" s="110">
        <f t="shared" si="0"/>
        <v>0.15226713253394752</v>
      </c>
      <c r="AF6" s="110">
        <f t="shared" si="1"/>
        <v>0.32063708759954501</v>
      </c>
    </row>
    <row r="7" spans="1:32" ht="16.5" customHeight="1" thickBot="1" x14ac:dyDescent="0.3">
      <c r="A7" s="61" t="str">
        <f>"QUICK STATS for "&amp;Z2&amp;" *"</f>
        <v>QUICK STATS for 2021-22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66157</v>
      </c>
      <c r="W7" s="108">
        <v>68079</v>
      </c>
      <c r="X7" s="108">
        <v>70245</v>
      </c>
      <c r="Y7" s="108">
        <v>72203</v>
      </c>
      <c r="Z7" s="108">
        <v>76635</v>
      </c>
      <c r="AB7" s="109" t="str">
        <f>TEXT(Z7,"###,###")</f>
        <v>76,635</v>
      </c>
      <c r="AD7" s="110">
        <f t="shared" si="0"/>
        <v>6.1382491032228481E-2</v>
      </c>
      <c r="AF7" s="110">
        <f t="shared" si="1"/>
        <v>0.15838082137944576</v>
      </c>
    </row>
    <row r="8" spans="1:32" ht="17.25" customHeight="1" x14ac:dyDescent="0.25">
      <c r="A8" s="62" t="s">
        <v>12</v>
      </c>
      <c r="B8" s="63"/>
      <c r="C8" s="29"/>
      <c r="D8" s="64" t="str">
        <f>AB4</f>
        <v>120,427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76,635</v>
      </c>
      <c r="P8" s="65"/>
      <c r="S8" s="107" t="s">
        <v>83</v>
      </c>
      <c r="T8" s="108"/>
      <c r="U8" s="108"/>
      <c r="V8" s="108">
        <v>43834.76</v>
      </c>
      <c r="W8" s="108">
        <v>44874.720000000001</v>
      </c>
      <c r="X8" s="108">
        <v>44384.4</v>
      </c>
      <c r="Y8" s="108">
        <v>46060</v>
      </c>
      <c r="Z8" s="108">
        <v>45677</v>
      </c>
      <c r="AB8" s="109" t="str">
        <f>TEXT(Z8,"$###,###")</f>
        <v>$45,677</v>
      </c>
      <c r="AD8" s="110">
        <f t="shared" si="0"/>
        <v>-8.3152409900130175E-3</v>
      </c>
      <c r="AF8" s="110">
        <f t="shared" si="1"/>
        <v>4.2026921100970949E-2</v>
      </c>
    </row>
    <row r="9" spans="1:32" x14ac:dyDescent="0.25">
      <c r="A9" s="30" t="s">
        <v>14</v>
      </c>
      <c r="B9" s="69"/>
      <c r="C9" s="70"/>
      <c r="D9" s="71">
        <f>AD104</f>
        <v>78.855240103963396</v>
      </c>
      <c r="E9" s="72" t="s">
        <v>84</v>
      </c>
      <c r="F9" s="24"/>
      <c r="G9" s="73" t="s">
        <v>81</v>
      </c>
      <c r="H9" s="70"/>
      <c r="I9" s="69"/>
      <c r="J9" s="70"/>
      <c r="K9" s="69"/>
      <c r="L9" s="69"/>
      <c r="M9" s="74"/>
      <c r="N9" s="70"/>
      <c r="O9" s="71">
        <f>AD127</f>
        <v>52.242447967638803</v>
      </c>
      <c r="P9" s="72" t="s">
        <v>84</v>
      </c>
      <c r="S9" s="107" t="s">
        <v>7</v>
      </c>
      <c r="T9" s="108"/>
      <c r="U9" s="108"/>
      <c r="V9" s="108">
        <v>3516986126</v>
      </c>
      <c r="W9" s="108">
        <v>3710928351</v>
      </c>
      <c r="X9" s="108">
        <v>3908937970</v>
      </c>
      <c r="Y9" s="108">
        <v>4218402484</v>
      </c>
      <c r="Z9" s="108">
        <v>4643335336</v>
      </c>
      <c r="AB9" s="109" t="str">
        <f>TEXT(Z9/1000000,"$#,###.0")&amp;" mil"</f>
        <v>$4,643.3 mil</v>
      </c>
      <c r="AD9" s="110">
        <f t="shared" si="0"/>
        <v>0.10073312198438389</v>
      </c>
      <c r="AF9" s="110">
        <f t="shared" si="1"/>
        <v>0.32025978199721794</v>
      </c>
    </row>
    <row r="10" spans="1:32" x14ac:dyDescent="0.25">
      <c r="A10" s="30" t="s">
        <v>17</v>
      </c>
      <c r="B10" s="69"/>
      <c r="C10" s="70"/>
      <c r="D10" s="71">
        <f>AD105</f>
        <v>15.210874637747349</v>
      </c>
      <c r="E10" s="72" t="s">
        <v>84</v>
      </c>
      <c r="F10" s="24"/>
      <c r="G10" s="73" t="s">
        <v>82</v>
      </c>
      <c r="H10" s="70"/>
      <c r="I10" s="69"/>
      <c r="J10" s="70"/>
      <c r="K10" s="69"/>
      <c r="L10" s="69"/>
      <c r="M10" s="74"/>
      <c r="N10" s="70"/>
      <c r="O10" s="71">
        <f>AD128</f>
        <v>47.684478371501271</v>
      </c>
      <c r="P10" s="72" t="s">
        <v>84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85</v>
      </c>
      <c r="H11" s="77"/>
      <c r="I11" s="78"/>
      <c r="J11" s="78"/>
      <c r="K11" s="78"/>
      <c r="L11" s="78"/>
      <c r="M11" s="69"/>
      <c r="N11" s="70"/>
      <c r="O11" s="71">
        <f>T130</f>
        <v>84.032100215306329</v>
      </c>
      <c r="P11" s="72" t="s">
        <v>84</v>
      </c>
      <c r="S11" s="107" t="s">
        <v>29</v>
      </c>
      <c r="T11" s="112"/>
      <c r="U11" s="112"/>
      <c r="V11" s="112">
        <v>84068</v>
      </c>
      <c r="W11" s="112">
        <v>86578</v>
      </c>
      <c r="X11" s="112">
        <v>88038</v>
      </c>
      <c r="Y11" s="112">
        <v>94545</v>
      </c>
      <c r="Z11" s="112">
        <v>108186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6.430482155672995</v>
      </c>
      <c r="P12" s="72" t="s">
        <v>84</v>
      </c>
      <c r="S12" s="107" t="s">
        <v>30</v>
      </c>
      <c r="T12" s="112"/>
      <c r="U12" s="112"/>
      <c r="V12" s="112">
        <v>9107</v>
      </c>
      <c r="W12" s="112">
        <v>9773</v>
      </c>
      <c r="X12" s="112">
        <v>10660</v>
      </c>
      <c r="Y12" s="112">
        <v>11529</v>
      </c>
      <c r="Z12" s="112">
        <v>12238</v>
      </c>
    </row>
    <row r="13" spans="1:32" ht="15" customHeight="1" x14ac:dyDescent="0.25">
      <c r="A13" s="30" t="s">
        <v>19</v>
      </c>
      <c r="B13" s="70"/>
      <c r="C13" s="70"/>
      <c r="D13" s="71">
        <f>AD108</f>
        <v>12.816893221619734</v>
      </c>
      <c r="E13" s="72" t="s">
        <v>84</v>
      </c>
      <c r="F13" s="24"/>
      <c r="G13" s="142" t="s">
        <v>265</v>
      </c>
      <c r="H13" s="143"/>
      <c r="I13" s="143"/>
      <c r="J13" s="143"/>
      <c r="K13" s="143"/>
      <c r="L13" s="143"/>
      <c r="M13" s="79"/>
      <c r="N13" s="70"/>
      <c r="O13" s="71">
        <f>T132</f>
        <v>9.5387225158217532</v>
      </c>
      <c r="P13" s="72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12.803607164506298</v>
      </c>
      <c r="E14" s="72" t="s">
        <v>84</v>
      </c>
      <c r="F14" s="24"/>
      <c r="G14" s="76" t="s">
        <v>94</v>
      </c>
      <c r="H14" s="69"/>
      <c r="I14" s="69"/>
      <c r="J14" s="69"/>
      <c r="K14" s="75"/>
      <c r="L14" s="70"/>
      <c r="M14" s="69"/>
      <c r="N14" s="70"/>
      <c r="O14" s="75" t="str">
        <f>AB118</f>
        <v>39.3</v>
      </c>
      <c r="P14" s="72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21.831482973087429</v>
      </c>
      <c r="E15" s="72" t="s">
        <v>84</v>
      </c>
      <c r="F15" s="24"/>
      <c r="G15" s="33" t="s">
        <v>259</v>
      </c>
      <c r="H15" s="70"/>
      <c r="I15" s="70"/>
      <c r="J15" s="70"/>
      <c r="K15" s="80"/>
      <c r="L15" s="70"/>
      <c r="M15" s="70"/>
      <c r="N15" s="70"/>
      <c r="O15" s="71">
        <f>AB38</f>
        <v>21.617495465636701</v>
      </c>
      <c r="P15" s="72" t="s">
        <v>84</v>
      </c>
      <c r="S15" s="115" t="s">
        <v>60</v>
      </c>
      <c r="T15" s="115"/>
      <c r="U15" s="116"/>
      <c r="V15" s="116">
        <v>938</v>
      </c>
      <c r="W15" s="116">
        <v>1068</v>
      </c>
      <c r="X15" s="116">
        <v>945</v>
      </c>
      <c r="Y15" s="112">
        <v>1059</v>
      </c>
      <c r="Z15" s="112">
        <v>940</v>
      </c>
      <c r="AB15" s="117">
        <f t="shared" ref="AB15:AB34" si="2">IF(Z15="np",0,Z15/$Z$34)</f>
        <v>7.8054937389975751E-3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46.619113653914816</v>
      </c>
      <c r="E16" s="83" t="s">
        <v>84</v>
      </c>
      <c r="F16" s="24"/>
      <c r="G16" s="84" t="s">
        <v>260</v>
      </c>
      <c r="H16" s="35"/>
      <c r="I16" s="35"/>
      <c r="J16" s="35"/>
      <c r="K16" s="36"/>
      <c r="L16" s="35"/>
      <c r="M16" s="35"/>
      <c r="N16" s="35"/>
      <c r="O16" s="82">
        <f>AB37</f>
        <v>78.382504534363292</v>
      </c>
      <c r="P16" s="37" t="s">
        <v>84</v>
      </c>
      <c r="S16" s="115" t="s">
        <v>61</v>
      </c>
      <c r="T16" s="115"/>
      <c r="U16" s="116"/>
      <c r="V16" s="116">
        <v>425</v>
      </c>
      <c r="W16" s="116">
        <v>468</v>
      </c>
      <c r="X16" s="116">
        <v>504</v>
      </c>
      <c r="Y16" s="112">
        <v>532</v>
      </c>
      <c r="Z16" s="112">
        <v>571</v>
      </c>
      <c r="AB16" s="117">
        <f t="shared" si="2"/>
        <v>4.7414222606038461E-3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6841</v>
      </c>
      <c r="W17" s="116">
        <v>6887</v>
      </c>
      <c r="X17" s="116">
        <v>6829</v>
      </c>
      <c r="Y17" s="112">
        <v>7163</v>
      </c>
      <c r="Z17" s="112">
        <v>7795</v>
      </c>
      <c r="AB17" s="117">
        <f t="shared" si="2"/>
        <v>6.472747201647458E-2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268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63</v>
      </c>
      <c r="T18" s="115"/>
      <c r="U18" s="116"/>
      <c r="V18" s="116">
        <v>666</v>
      </c>
      <c r="W18" s="116">
        <v>720</v>
      </c>
      <c r="X18" s="116">
        <v>616</v>
      </c>
      <c r="Y18" s="112">
        <v>745</v>
      </c>
      <c r="Z18" s="112">
        <v>834</v>
      </c>
      <c r="AB18" s="117">
        <f t="shared" si="2"/>
        <v>6.9252997641744444E-3</v>
      </c>
    </row>
    <row r="19" spans="1:28" x14ac:dyDescent="0.25">
      <c r="A19" s="61" t="str">
        <f>$S$1&amp;" ("&amp;$V$2&amp;" to "&amp;$Z$2&amp;")"</f>
        <v>Port Adelaide Enfield (2017-18 to 2021-22)</v>
      </c>
      <c r="B19" s="61"/>
      <c r="C19" s="61"/>
      <c r="D19" s="61"/>
      <c r="E19" s="61"/>
      <c r="F19" s="61"/>
      <c r="G19" s="61" t="str">
        <f>$S$1&amp;" ("&amp;$V$2&amp;" to "&amp;$Z$2&amp;")"</f>
        <v>Port Adelaide Enfield (2017-18 to 2021-22)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64</v>
      </c>
      <c r="T19" s="115"/>
      <c r="U19" s="116"/>
      <c r="V19" s="116">
        <v>5733</v>
      </c>
      <c r="W19" s="116">
        <v>5941</v>
      </c>
      <c r="X19" s="116">
        <v>6082</v>
      </c>
      <c r="Y19" s="112">
        <v>6339</v>
      </c>
      <c r="Z19" s="112">
        <v>6876</v>
      </c>
      <c r="AB19" s="117">
        <f t="shared" si="2"/>
        <v>5.70963563290929E-2</v>
      </c>
    </row>
    <row r="20" spans="1:28" x14ac:dyDescent="0.25">
      <c r="S20" s="115" t="s">
        <v>65</v>
      </c>
      <c r="T20" s="115"/>
      <c r="U20" s="116"/>
      <c r="V20" s="116">
        <v>3280</v>
      </c>
      <c r="W20" s="116">
        <v>3323</v>
      </c>
      <c r="X20" s="116">
        <v>3360</v>
      </c>
      <c r="Y20" s="112">
        <v>3641</v>
      </c>
      <c r="Z20" s="112">
        <v>3934</v>
      </c>
      <c r="AB20" s="117">
        <f t="shared" si="2"/>
        <v>3.2666821669379217E-2</v>
      </c>
    </row>
    <row r="21" spans="1:28" x14ac:dyDescent="0.25">
      <c r="S21" s="115" t="s">
        <v>66</v>
      </c>
      <c r="T21" s="115"/>
      <c r="U21" s="116"/>
      <c r="V21" s="116">
        <v>7877</v>
      </c>
      <c r="W21" s="116">
        <v>7995</v>
      </c>
      <c r="X21" s="116">
        <v>9077</v>
      </c>
      <c r="Y21" s="112">
        <v>9288</v>
      </c>
      <c r="Z21" s="112">
        <v>10891</v>
      </c>
      <c r="AB21" s="117">
        <f t="shared" si="2"/>
        <v>9.0435779054704887E-2</v>
      </c>
    </row>
    <row r="22" spans="1:28" x14ac:dyDescent="0.25">
      <c r="S22" s="115" t="s">
        <v>67</v>
      </c>
      <c r="T22" s="115"/>
      <c r="U22" s="116"/>
      <c r="V22" s="116">
        <v>7181</v>
      </c>
      <c r="W22" s="116">
        <v>7426</v>
      </c>
      <c r="X22" s="116">
        <v>7705</v>
      </c>
      <c r="Y22" s="112">
        <v>8607</v>
      </c>
      <c r="Z22" s="112">
        <v>9948</v>
      </c>
      <c r="AB22" s="117">
        <f t="shared" si="2"/>
        <v>8.2605374165476461E-2</v>
      </c>
    </row>
    <row r="23" spans="1:28" x14ac:dyDescent="0.25">
      <c r="S23" s="115" t="s">
        <v>68</v>
      </c>
      <c r="T23" s="115"/>
      <c r="U23" s="116"/>
      <c r="V23" s="116">
        <v>4465</v>
      </c>
      <c r="W23" s="116">
        <v>4784</v>
      </c>
      <c r="X23" s="116">
        <v>5095</v>
      </c>
      <c r="Y23" s="112">
        <v>5833</v>
      </c>
      <c r="Z23" s="112">
        <v>6497</v>
      </c>
      <c r="AB23" s="117">
        <f t="shared" si="2"/>
        <v>5.3949247683263028E-2</v>
      </c>
    </row>
    <row r="24" spans="1:28" x14ac:dyDescent="0.25">
      <c r="S24" s="115" t="s">
        <v>69</v>
      </c>
      <c r="T24" s="115"/>
      <c r="U24" s="116"/>
      <c r="V24" s="116">
        <v>1038</v>
      </c>
      <c r="W24" s="116">
        <v>1249</v>
      </c>
      <c r="X24" s="116">
        <v>1198</v>
      </c>
      <c r="Y24" s="112">
        <v>1042</v>
      </c>
      <c r="Z24" s="112">
        <v>1249</v>
      </c>
      <c r="AB24" s="117">
        <f t="shared" si="2"/>
        <v>1.0371342212774437E-2</v>
      </c>
    </row>
    <row r="25" spans="1:28" x14ac:dyDescent="0.25">
      <c r="S25" s="115" t="s">
        <v>70</v>
      </c>
      <c r="T25" s="115"/>
      <c r="U25" s="116"/>
      <c r="V25" s="116">
        <v>2755</v>
      </c>
      <c r="W25" s="116">
        <v>2736</v>
      </c>
      <c r="X25" s="116">
        <v>3087</v>
      </c>
      <c r="Y25" s="112">
        <v>3382</v>
      </c>
      <c r="Z25" s="112">
        <v>3856</v>
      </c>
      <c r="AB25" s="117">
        <f t="shared" si="2"/>
        <v>3.2019131763377284E-2</v>
      </c>
    </row>
    <row r="26" spans="1:28" x14ac:dyDescent="0.25">
      <c r="S26" s="115" t="s">
        <v>71</v>
      </c>
      <c r="T26" s="115"/>
      <c r="U26" s="116"/>
      <c r="V26" s="116">
        <v>1297</v>
      </c>
      <c r="W26" s="116">
        <v>1428</v>
      </c>
      <c r="X26" s="116">
        <v>1450</v>
      </c>
      <c r="Y26" s="112">
        <v>1599</v>
      </c>
      <c r="Z26" s="112">
        <v>1809</v>
      </c>
      <c r="AB26" s="117">
        <f t="shared" si="2"/>
        <v>1.5021423589198526E-2</v>
      </c>
    </row>
    <row r="27" spans="1:28" x14ac:dyDescent="0.25">
      <c r="S27" s="115" t="s">
        <v>72</v>
      </c>
      <c r="T27" s="115"/>
      <c r="U27" s="116"/>
      <c r="V27" s="116">
        <v>5503</v>
      </c>
      <c r="W27" s="116">
        <v>5861</v>
      </c>
      <c r="X27" s="116">
        <v>6027</v>
      </c>
      <c r="Y27" s="112">
        <v>6667</v>
      </c>
      <c r="Z27" s="112">
        <v>7822</v>
      </c>
      <c r="AB27" s="117">
        <f t="shared" si="2"/>
        <v>6.4951672368552163E-2</v>
      </c>
    </row>
    <row r="28" spans="1:28" x14ac:dyDescent="0.25">
      <c r="S28" s="115" t="s">
        <v>73</v>
      </c>
      <c r="T28" s="115"/>
      <c r="U28" s="116"/>
      <c r="V28" s="116">
        <v>10655</v>
      </c>
      <c r="W28" s="116">
        <v>11102</v>
      </c>
      <c r="X28" s="116">
        <v>11781</v>
      </c>
      <c r="Y28" s="112">
        <v>13068</v>
      </c>
      <c r="Z28" s="112">
        <v>14838</v>
      </c>
      <c r="AB28" s="117">
        <f t="shared" si="2"/>
        <v>0.12321054904175109</v>
      </c>
    </row>
    <row r="29" spans="1:28" x14ac:dyDescent="0.25">
      <c r="S29" s="115" t="s">
        <v>74</v>
      </c>
      <c r="T29" s="115"/>
      <c r="U29" s="116"/>
      <c r="V29" s="116">
        <v>6104</v>
      </c>
      <c r="W29" s="116">
        <v>6538</v>
      </c>
      <c r="X29" s="116">
        <v>6072</v>
      </c>
      <c r="Y29" s="112">
        <v>5989</v>
      </c>
      <c r="Z29" s="112">
        <v>7450</v>
      </c>
      <c r="AB29" s="117">
        <f t="shared" si="2"/>
        <v>6.186268973992759E-2</v>
      </c>
    </row>
    <row r="30" spans="1:28" x14ac:dyDescent="0.25">
      <c r="S30" s="115" t="s">
        <v>75</v>
      </c>
      <c r="T30" s="115"/>
      <c r="U30" s="116"/>
      <c r="V30" s="116">
        <v>6948</v>
      </c>
      <c r="W30" s="116">
        <v>6811</v>
      </c>
      <c r="X30" s="116">
        <v>6982</v>
      </c>
      <c r="Y30" s="112">
        <v>7009</v>
      </c>
      <c r="Z30" s="112">
        <v>7562</v>
      </c>
      <c r="AB30" s="117">
        <f t="shared" si="2"/>
        <v>6.2792706015212404E-2</v>
      </c>
    </row>
    <row r="31" spans="1:28" x14ac:dyDescent="0.25">
      <c r="S31" s="115" t="s">
        <v>76</v>
      </c>
      <c r="T31" s="115"/>
      <c r="U31" s="116"/>
      <c r="V31" s="116">
        <v>12275</v>
      </c>
      <c r="W31" s="116">
        <v>13217</v>
      </c>
      <c r="X31" s="116">
        <v>13812</v>
      </c>
      <c r="Y31" s="112">
        <v>16150</v>
      </c>
      <c r="Z31" s="112">
        <v>18794</v>
      </c>
      <c r="AB31" s="117">
        <f t="shared" si="2"/>
        <v>0.15606005247948981</v>
      </c>
    </row>
    <row r="32" spans="1:28" ht="15.75" customHeight="1" x14ac:dyDescent="0.25">
      <c r="A32" s="61" t="str">
        <f>"Distribution of jobs per industry "&amp;"("&amp;Z2&amp;") *"</f>
        <v>Distribution of jobs per industry (2021-22)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77</v>
      </c>
      <c r="T32" s="115"/>
      <c r="U32" s="116"/>
      <c r="V32" s="116">
        <v>1644</v>
      </c>
      <c r="W32" s="116">
        <v>1703</v>
      </c>
      <c r="X32" s="116">
        <v>1693</v>
      </c>
      <c r="Y32" s="112">
        <v>1776</v>
      </c>
      <c r="Z32" s="112">
        <v>2001</v>
      </c>
      <c r="AB32" s="117">
        <f t="shared" si="2"/>
        <v>1.6615737203972497E-2</v>
      </c>
    </row>
    <row r="33" spans="19:32" x14ac:dyDescent="0.25">
      <c r="S33" s="115" t="s">
        <v>78</v>
      </c>
      <c r="T33" s="115"/>
      <c r="U33" s="116"/>
      <c r="V33" s="116">
        <v>3484</v>
      </c>
      <c r="W33" s="116">
        <v>3691</v>
      </c>
      <c r="X33" s="116">
        <v>3852</v>
      </c>
      <c r="Y33" s="112">
        <v>4193</v>
      </c>
      <c r="Z33" s="112">
        <v>4829</v>
      </c>
      <c r="AB33" s="117">
        <f t="shared" si="2"/>
        <v>4.0098648154914138E-2</v>
      </c>
    </row>
    <row r="34" spans="19:32" x14ac:dyDescent="0.25">
      <c r="S34" s="118" t="s">
        <v>53</v>
      </c>
      <c r="T34" s="118"/>
      <c r="U34" s="119"/>
      <c r="V34" s="119">
        <v>93177</v>
      </c>
      <c r="W34" s="119">
        <v>96347</v>
      </c>
      <c r="X34" s="119">
        <v>98692</v>
      </c>
      <c r="Y34" s="120">
        <v>106074</v>
      </c>
      <c r="Z34" s="120">
        <v>120428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55681</v>
      </c>
      <c r="W37" s="112">
        <v>56849</v>
      </c>
      <c r="X37" s="112">
        <v>58217</v>
      </c>
      <c r="Y37" s="112">
        <v>59080</v>
      </c>
      <c r="Z37" s="112">
        <v>60070</v>
      </c>
      <c r="AB37" s="132">
        <f>Z37/Z40*100</f>
        <v>78.382504534363292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10476</v>
      </c>
      <c r="W38" s="112">
        <v>11228</v>
      </c>
      <c r="X38" s="112">
        <v>12032</v>
      </c>
      <c r="Y38" s="112">
        <v>13121</v>
      </c>
      <c r="Z38" s="112">
        <v>16567</v>
      </c>
      <c r="AB38" s="132">
        <f>Z38/Z40*100</f>
        <v>21.617495465636701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66157</v>
      </c>
      <c r="W40" s="112">
        <v>68077</v>
      </c>
      <c r="X40" s="112">
        <v>70249</v>
      </c>
      <c r="Y40" s="112">
        <v>72201</v>
      </c>
      <c r="Z40" s="112">
        <v>76637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23</v>
      </c>
      <c r="W44" s="112">
        <v>26</v>
      </c>
      <c r="X44" s="112">
        <v>34</v>
      </c>
      <c r="Y44" s="112">
        <v>42</v>
      </c>
      <c r="Z44" s="112">
        <v>52</v>
      </c>
    </row>
    <row r="45" spans="19:32" x14ac:dyDescent="0.25">
      <c r="S45" s="115" t="s">
        <v>37</v>
      </c>
      <c r="T45" s="115"/>
      <c r="U45" s="112"/>
      <c r="V45" s="112">
        <v>516</v>
      </c>
      <c r="W45" s="112">
        <v>519</v>
      </c>
      <c r="X45" s="112">
        <v>572</v>
      </c>
      <c r="Y45" s="112">
        <v>697</v>
      </c>
      <c r="Z45" s="112">
        <v>1024</v>
      </c>
    </row>
    <row r="46" spans="19:32" x14ac:dyDescent="0.25">
      <c r="S46" s="115" t="s">
        <v>38</v>
      </c>
      <c r="T46" s="115"/>
      <c r="U46" s="112"/>
      <c r="V46" s="112">
        <v>2219</v>
      </c>
      <c r="W46" s="112">
        <v>2248</v>
      </c>
      <c r="X46" s="112">
        <v>2179</v>
      </c>
      <c r="Y46" s="112">
        <v>2296</v>
      </c>
      <c r="Z46" s="112">
        <v>2789</v>
      </c>
    </row>
    <row r="47" spans="19:32" x14ac:dyDescent="0.25">
      <c r="S47" s="115" t="s">
        <v>39</v>
      </c>
      <c r="T47" s="115"/>
      <c r="U47" s="112"/>
      <c r="V47" s="112">
        <v>4734</v>
      </c>
      <c r="W47" s="112">
        <v>4915</v>
      </c>
      <c r="X47" s="112">
        <v>5094</v>
      </c>
      <c r="Y47" s="112">
        <v>5618</v>
      </c>
      <c r="Z47" s="112">
        <v>6569</v>
      </c>
    </row>
    <row r="48" spans="19:32" x14ac:dyDescent="0.25">
      <c r="S48" s="115" t="s">
        <v>40</v>
      </c>
      <c r="T48" s="115"/>
      <c r="U48" s="112"/>
      <c r="V48" s="112">
        <v>7037</v>
      </c>
      <c r="W48" s="112">
        <v>7383</v>
      </c>
      <c r="X48" s="112">
        <v>7901</v>
      </c>
      <c r="Y48" s="112">
        <v>9095</v>
      </c>
      <c r="Z48" s="112">
        <v>10538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7381</v>
      </c>
      <c r="W49" s="112">
        <v>7669</v>
      </c>
      <c r="X49" s="112">
        <v>7836</v>
      </c>
      <c r="Y49" s="112">
        <v>8328</v>
      </c>
      <c r="Z49" s="112">
        <v>9129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Port Adelaide Enfield (2021-22)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6535</v>
      </c>
      <c r="W50" s="112">
        <v>6700</v>
      </c>
      <c r="X50" s="112">
        <v>6901</v>
      </c>
      <c r="Y50" s="112">
        <v>7349</v>
      </c>
      <c r="Z50" s="112">
        <v>8240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5124</v>
      </c>
      <c r="W51" s="112">
        <v>5153</v>
      </c>
      <c r="X51" s="112">
        <v>5255</v>
      </c>
      <c r="Y51" s="112">
        <v>5659</v>
      </c>
      <c r="Z51" s="112">
        <v>6275</v>
      </c>
    </row>
    <row r="52" spans="1:26" ht="15" customHeight="1" x14ac:dyDescent="0.25">
      <c r="S52" s="115" t="s">
        <v>44</v>
      </c>
      <c r="T52" s="115"/>
      <c r="U52" s="112"/>
      <c r="V52" s="112">
        <v>4468</v>
      </c>
      <c r="W52" s="112">
        <v>4611</v>
      </c>
      <c r="X52" s="112">
        <v>4694</v>
      </c>
      <c r="Y52" s="112">
        <v>4560</v>
      </c>
      <c r="Z52" s="112">
        <v>4836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3841</v>
      </c>
      <c r="W53" s="112">
        <v>3926</v>
      </c>
      <c r="X53" s="112">
        <v>3881</v>
      </c>
      <c r="Y53" s="112">
        <v>4141</v>
      </c>
      <c r="Z53" s="112">
        <v>4396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3427</v>
      </c>
      <c r="W54" s="112">
        <v>3423</v>
      </c>
      <c r="X54" s="112">
        <v>3418</v>
      </c>
      <c r="Y54" s="112">
        <v>3378</v>
      </c>
      <c r="Z54" s="112">
        <v>3610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2340</v>
      </c>
      <c r="W55" s="112">
        <v>2446</v>
      </c>
      <c r="X55" s="112">
        <v>2607</v>
      </c>
      <c r="Y55" s="112">
        <v>2707</v>
      </c>
      <c r="Z55" s="112">
        <v>2855</v>
      </c>
    </row>
    <row r="56" spans="1:26" ht="15" customHeight="1" x14ac:dyDescent="0.25">
      <c r="S56" s="115" t="s">
        <v>48</v>
      </c>
      <c r="T56" s="115"/>
      <c r="U56" s="112"/>
      <c r="V56" s="112">
        <v>993</v>
      </c>
      <c r="W56" s="112">
        <v>1086</v>
      </c>
      <c r="X56" s="112">
        <v>1083</v>
      </c>
      <c r="Y56" s="112">
        <v>1158</v>
      </c>
      <c r="Z56" s="112">
        <v>1322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369</v>
      </c>
      <c r="W57" s="112">
        <v>361</v>
      </c>
      <c r="X57" s="112">
        <v>393</v>
      </c>
      <c r="Y57" s="112">
        <v>374</v>
      </c>
      <c r="Z57" s="112">
        <v>424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124</v>
      </c>
      <c r="W58" s="112">
        <v>132</v>
      </c>
      <c r="X58" s="112">
        <v>133</v>
      </c>
      <c r="Y58" s="112">
        <v>155</v>
      </c>
      <c r="Z58" s="112">
        <v>160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57</v>
      </c>
      <c r="W59" s="112">
        <v>60</v>
      </c>
      <c r="X59" s="112">
        <v>55</v>
      </c>
      <c r="Y59" s="112">
        <v>52</v>
      </c>
      <c r="Z59" s="112">
        <v>55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39</v>
      </c>
      <c r="W60" s="112">
        <v>36</v>
      </c>
      <c r="X60" s="112">
        <v>41</v>
      </c>
      <c r="Y60" s="112">
        <v>36</v>
      </c>
      <c r="Z60" s="112">
        <v>38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49233</v>
      </c>
      <c r="W61" s="112">
        <v>50678</v>
      </c>
      <c r="X61" s="112">
        <v>52078</v>
      </c>
      <c r="Y61" s="112">
        <v>55645</v>
      </c>
      <c r="Z61" s="112">
        <v>62318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37</v>
      </c>
      <c r="W63" s="112">
        <v>42</v>
      </c>
      <c r="X63" s="112">
        <v>43</v>
      </c>
      <c r="Y63" s="112">
        <v>66</v>
      </c>
      <c r="Z63" s="112">
        <v>75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694</v>
      </c>
      <c r="W64" s="112">
        <v>772</v>
      </c>
      <c r="X64" s="112">
        <v>757</v>
      </c>
      <c r="Y64" s="112">
        <v>945</v>
      </c>
      <c r="Z64" s="112">
        <v>1216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Port Adelaide Enfield (2021-22)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2257</v>
      </c>
      <c r="W65" s="112">
        <v>2343</v>
      </c>
      <c r="X65" s="112">
        <v>2199</v>
      </c>
      <c r="Y65" s="112">
        <v>2385</v>
      </c>
      <c r="Z65" s="112">
        <v>2966</v>
      </c>
    </row>
    <row r="66" spans="1:26" x14ac:dyDescent="0.25">
      <c r="S66" s="115" t="s">
        <v>39</v>
      </c>
      <c r="T66" s="115"/>
      <c r="U66" s="112"/>
      <c r="V66" s="112">
        <v>4299</v>
      </c>
      <c r="W66" s="112">
        <v>4469</v>
      </c>
      <c r="X66" s="112">
        <v>4657</v>
      </c>
      <c r="Y66" s="112">
        <v>5171</v>
      </c>
      <c r="Z66" s="112">
        <v>5898</v>
      </c>
    </row>
    <row r="67" spans="1:26" x14ac:dyDescent="0.25">
      <c r="S67" s="115" t="s">
        <v>40</v>
      </c>
      <c r="T67" s="115"/>
      <c r="U67" s="112"/>
      <c r="V67" s="112">
        <v>6193</v>
      </c>
      <c r="W67" s="112">
        <v>6467</v>
      </c>
      <c r="X67" s="112">
        <v>6748</v>
      </c>
      <c r="Y67" s="112">
        <v>7764</v>
      </c>
      <c r="Z67" s="112">
        <v>9411</v>
      </c>
    </row>
    <row r="68" spans="1:26" x14ac:dyDescent="0.25">
      <c r="S68" s="115" t="s">
        <v>41</v>
      </c>
      <c r="T68" s="115"/>
      <c r="U68" s="112"/>
      <c r="V68" s="112">
        <v>6220</v>
      </c>
      <c r="W68" s="112">
        <v>6471</v>
      </c>
      <c r="X68" s="112">
        <v>6731</v>
      </c>
      <c r="Y68" s="112">
        <v>7221</v>
      </c>
      <c r="Z68" s="112">
        <v>8448</v>
      </c>
    </row>
    <row r="69" spans="1:26" x14ac:dyDescent="0.25">
      <c r="S69" s="115" t="s">
        <v>42</v>
      </c>
      <c r="T69" s="115"/>
      <c r="U69" s="112"/>
      <c r="V69" s="112">
        <v>5115</v>
      </c>
      <c r="W69" s="112">
        <v>5506</v>
      </c>
      <c r="X69" s="112">
        <v>5755</v>
      </c>
      <c r="Y69" s="112">
        <v>6385</v>
      </c>
      <c r="Z69" s="112">
        <v>7250</v>
      </c>
    </row>
    <row r="70" spans="1:26" x14ac:dyDescent="0.25">
      <c r="S70" s="115" t="s">
        <v>43</v>
      </c>
      <c r="T70" s="115"/>
      <c r="U70" s="112"/>
      <c r="V70" s="112">
        <v>4265</v>
      </c>
      <c r="W70" s="112">
        <v>4273</v>
      </c>
      <c r="X70" s="112">
        <v>4438</v>
      </c>
      <c r="Y70" s="112">
        <v>4580</v>
      </c>
      <c r="Z70" s="112">
        <v>5396</v>
      </c>
    </row>
    <row r="71" spans="1:26" x14ac:dyDescent="0.25">
      <c r="S71" s="115" t="s">
        <v>44</v>
      </c>
      <c r="T71" s="115"/>
      <c r="U71" s="112"/>
      <c r="V71" s="112">
        <v>4197</v>
      </c>
      <c r="W71" s="112">
        <v>4266</v>
      </c>
      <c r="X71" s="112">
        <v>4223</v>
      </c>
      <c r="Y71" s="112">
        <v>4269</v>
      </c>
      <c r="Z71" s="112">
        <v>4616</v>
      </c>
    </row>
    <row r="72" spans="1:26" x14ac:dyDescent="0.25">
      <c r="S72" s="115" t="s">
        <v>45</v>
      </c>
      <c r="T72" s="115"/>
      <c r="U72" s="112"/>
      <c r="V72" s="112">
        <v>3769</v>
      </c>
      <c r="W72" s="112">
        <v>3889</v>
      </c>
      <c r="X72" s="112">
        <v>3856</v>
      </c>
      <c r="Y72" s="112">
        <v>4012</v>
      </c>
      <c r="Z72" s="112">
        <v>4488</v>
      </c>
    </row>
    <row r="73" spans="1:26" x14ac:dyDescent="0.25">
      <c r="S73" s="115" t="s">
        <v>46</v>
      </c>
      <c r="T73" s="115"/>
      <c r="U73" s="112"/>
      <c r="V73" s="112">
        <v>3267</v>
      </c>
      <c r="W73" s="112">
        <v>3364</v>
      </c>
      <c r="X73" s="112">
        <v>3291</v>
      </c>
      <c r="Y73" s="112">
        <v>3418</v>
      </c>
      <c r="Z73" s="112">
        <v>3667</v>
      </c>
    </row>
    <row r="74" spans="1:26" x14ac:dyDescent="0.25">
      <c r="S74" s="115" t="s">
        <v>47</v>
      </c>
      <c r="T74" s="115"/>
      <c r="U74" s="112"/>
      <c r="V74" s="112">
        <v>2226</v>
      </c>
      <c r="W74" s="112">
        <v>2304</v>
      </c>
      <c r="X74" s="112">
        <v>2376</v>
      </c>
      <c r="Y74" s="112">
        <v>2523</v>
      </c>
      <c r="Z74" s="112">
        <v>2764</v>
      </c>
    </row>
    <row r="75" spans="1:26" x14ac:dyDescent="0.25">
      <c r="S75" s="115" t="s">
        <v>48</v>
      </c>
      <c r="T75" s="115"/>
      <c r="U75" s="112"/>
      <c r="V75" s="112">
        <v>914</v>
      </c>
      <c r="W75" s="112">
        <v>987</v>
      </c>
      <c r="X75" s="112">
        <v>1012</v>
      </c>
      <c r="Y75" s="112">
        <v>1097</v>
      </c>
      <c r="Z75" s="112">
        <v>1213</v>
      </c>
    </row>
    <row r="76" spans="1:26" x14ac:dyDescent="0.25">
      <c r="S76" s="115" t="s">
        <v>49</v>
      </c>
      <c r="T76" s="115"/>
      <c r="U76" s="112"/>
      <c r="V76" s="112">
        <v>285</v>
      </c>
      <c r="W76" s="112">
        <v>299</v>
      </c>
      <c r="X76" s="112">
        <v>311</v>
      </c>
      <c r="Y76" s="112">
        <v>332</v>
      </c>
      <c r="Z76" s="112">
        <v>395</v>
      </c>
    </row>
    <row r="77" spans="1:26" x14ac:dyDescent="0.25">
      <c r="S77" s="115" t="s">
        <v>50</v>
      </c>
      <c r="T77" s="115"/>
      <c r="U77" s="112"/>
      <c r="V77" s="112">
        <v>105</v>
      </c>
      <c r="W77" s="112">
        <v>108</v>
      </c>
      <c r="X77" s="112">
        <v>118</v>
      </c>
      <c r="Y77" s="112">
        <v>109</v>
      </c>
      <c r="Z77" s="112">
        <v>123</v>
      </c>
    </row>
    <row r="78" spans="1:26" x14ac:dyDescent="0.25">
      <c r="S78" s="115" t="s">
        <v>51</v>
      </c>
      <c r="T78" s="115"/>
      <c r="U78" s="112"/>
      <c r="V78" s="112">
        <v>52</v>
      </c>
      <c r="W78" s="112">
        <v>53</v>
      </c>
      <c r="X78" s="112">
        <v>43</v>
      </c>
      <c r="Y78" s="112">
        <v>50</v>
      </c>
      <c r="Z78" s="112">
        <v>55</v>
      </c>
    </row>
    <row r="79" spans="1:26" x14ac:dyDescent="0.25">
      <c r="S79" s="115" t="s">
        <v>52</v>
      </c>
      <c r="T79" s="115"/>
      <c r="U79" s="112"/>
      <c r="V79" s="112">
        <v>53</v>
      </c>
      <c r="W79" s="112">
        <v>57</v>
      </c>
      <c r="X79" s="112">
        <v>54</v>
      </c>
      <c r="Y79" s="112">
        <v>45</v>
      </c>
      <c r="Z79" s="112">
        <v>44</v>
      </c>
    </row>
    <row r="80" spans="1:26" x14ac:dyDescent="0.25">
      <c r="S80" s="118" t="s">
        <v>53</v>
      </c>
      <c r="T80" s="118"/>
      <c r="U80" s="112"/>
      <c r="V80" s="112">
        <v>43946</v>
      </c>
      <c r="W80" s="112">
        <v>45667</v>
      </c>
      <c r="X80" s="112">
        <v>46616</v>
      </c>
      <c r="Y80" s="112">
        <v>50372</v>
      </c>
      <c r="Z80" s="112">
        <v>58038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Port Adelaide Enfield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3441</v>
      </c>
      <c r="W83" s="112">
        <v>3500</v>
      </c>
      <c r="X83" s="112">
        <v>3719</v>
      </c>
      <c r="Y83" s="112">
        <v>3784</v>
      </c>
      <c r="Z83" s="112">
        <v>3995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190</v>
      </c>
      <c r="G84" s="140"/>
      <c r="H84" s="48"/>
      <c r="I84" s="48"/>
      <c r="J84" s="48"/>
      <c r="K84" s="48"/>
      <c r="L84" s="140" t="s">
        <v>0</v>
      </c>
      <c r="M84" s="140"/>
      <c r="N84" s="140" t="s">
        <v>190</v>
      </c>
      <c r="O84" s="140"/>
      <c r="S84" s="115" t="s">
        <v>57</v>
      </c>
      <c r="T84" s="115"/>
      <c r="U84" s="112"/>
      <c r="V84" s="112">
        <v>5066</v>
      </c>
      <c r="W84" s="112">
        <v>5272</v>
      </c>
      <c r="X84" s="112">
        <v>5502</v>
      </c>
      <c r="Y84" s="112">
        <v>5656</v>
      </c>
      <c r="Z84" s="112">
        <v>6146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2017-18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2017-18</v>
      </c>
      <c r="O85" s="140"/>
      <c r="S85" s="115" t="s">
        <v>185</v>
      </c>
      <c r="T85" s="115"/>
      <c r="U85" s="112"/>
      <c r="V85" s="112">
        <v>5513</v>
      </c>
      <c r="W85" s="112">
        <v>5715</v>
      </c>
      <c r="X85" s="112">
        <v>5747</v>
      </c>
      <c r="Y85" s="112">
        <v>5937</v>
      </c>
      <c r="Z85" s="112">
        <v>6272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120,427</v>
      </c>
      <c r="D86" s="94">
        <f t="shared" ref="D86:D91" si="4">AD4</f>
        <v>0.13531119784301526</v>
      </c>
      <c r="E86" s="95">
        <f t="shared" ref="E86:E91" si="5">AD4</f>
        <v>0.13531119784301526</v>
      </c>
      <c r="F86" s="94">
        <f t="shared" ref="F86:F91" si="6">AF4</f>
        <v>0.29241253487872942</v>
      </c>
      <c r="G86" s="95">
        <f t="shared" ref="G86:G91" si="7">AF4</f>
        <v>0.29241253487872942</v>
      </c>
      <c r="H86" s="97"/>
      <c r="I86" s="97"/>
      <c r="J86" s="139" t="str">
        <f>'State data for spotlight'!J4</f>
        <v>1,514,413</v>
      </c>
      <c r="K86" s="139"/>
      <c r="L86" s="94">
        <f>'State data for spotlight'!L4</f>
        <v>9.9608707048718825E-2</v>
      </c>
      <c r="M86" s="95">
        <f>'State data for spotlight'!L4</f>
        <v>9.9608707048718825E-2</v>
      </c>
      <c r="N86" s="94">
        <f>'State data for spotlight'!N4</f>
        <v>0.18326365128713196</v>
      </c>
      <c r="O86" s="95">
        <f>'State data for spotlight'!N4</f>
        <v>0.18326365128713196</v>
      </c>
      <c r="S86" s="115" t="s">
        <v>186</v>
      </c>
      <c r="T86" s="115"/>
      <c r="U86" s="112"/>
      <c r="V86" s="112">
        <v>2463</v>
      </c>
      <c r="W86" s="112">
        <v>2577</v>
      </c>
      <c r="X86" s="112">
        <v>2753</v>
      </c>
      <c r="Y86" s="112">
        <v>2942</v>
      </c>
      <c r="Z86" s="112">
        <v>3171</v>
      </c>
    </row>
    <row r="87" spans="1:30" ht="15" customHeight="1" x14ac:dyDescent="0.25">
      <c r="A87" s="96" t="s">
        <v>4</v>
      </c>
      <c r="B87" s="49"/>
      <c r="C87" s="97" t="str">
        <f t="shared" si="3"/>
        <v>62,320</v>
      </c>
      <c r="D87" s="94">
        <f t="shared" si="4"/>
        <v>0.11995686944020134</v>
      </c>
      <c r="E87" s="95">
        <f t="shared" si="5"/>
        <v>0.11995686944020134</v>
      </c>
      <c r="F87" s="94">
        <f t="shared" si="6"/>
        <v>0.26574051507027385</v>
      </c>
      <c r="G87" s="95">
        <f t="shared" si="7"/>
        <v>0.26574051507027385</v>
      </c>
      <c r="H87" s="97"/>
      <c r="I87" s="97"/>
      <c r="J87" s="139" t="str">
        <f>'State data for spotlight'!J5</f>
        <v>761,173</v>
      </c>
      <c r="K87" s="139"/>
      <c r="L87" s="94">
        <f>'State data for spotlight'!L5</f>
        <v>8.820771036521724E-2</v>
      </c>
      <c r="M87" s="95">
        <f>'State data for spotlight'!L5</f>
        <v>8.820771036521724E-2</v>
      </c>
      <c r="N87" s="94">
        <f>'State data for spotlight'!N5</f>
        <v>0.15461673464868042</v>
      </c>
      <c r="O87" s="95">
        <f>'State data for spotlight'!N5</f>
        <v>0.15461673464868042</v>
      </c>
      <c r="S87" s="115" t="s">
        <v>187</v>
      </c>
      <c r="T87" s="115"/>
      <c r="U87" s="112"/>
      <c r="V87" s="112">
        <v>1946</v>
      </c>
      <c r="W87" s="112">
        <v>2014</v>
      </c>
      <c r="X87" s="112">
        <v>2008</v>
      </c>
      <c r="Y87" s="112">
        <v>2110</v>
      </c>
      <c r="Z87" s="112">
        <v>2335</v>
      </c>
    </row>
    <row r="88" spans="1:30" ht="15" customHeight="1" x14ac:dyDescent="0.25">
      <c r="A88" s="96" t="s">
        <v>5</v>
      </c>
      <c r="B88" s="49"/>
      <c r="C88" s="97" t="str">
        <f t="shared" si="3"/>
        <v>58,042</v>
      </c>
      <c r="D88" s="94">
        <f t="shared" si="4"/>
        <v>0.15226713253394752</v>
      </c>
      <c r="E88" s="95">
        <f t="shared" si="5"/>
        <v>0.15226713253394752</v>
      </c>
      <c r="F88" s="94">
        <f t="shared" si="6"/>
        <v>0.32063708759954501</v>
      </c>
      <c r="G88" s="95">
        <f t="shared" si="7"/>
        <v>0.32063708759954501</v>
      </c>
      <c r="H88" s="97"/>
      <c r="I88" s="97"/>
      <c r="J88" s="139" t="str">
        <f>'State data for spotlight'!J6</f>
        <v>752,279</v>
      </c>
      <c r="K88" s="139"/>
      <c r="L88" s="94">
        <f>'State data for spotlight'!L6</f>
        <v>0.11150035312508311</v>
      </c>
      <c r="M88" s="95">
        <f>'State data for spotlight'!L6</f>
        <v>0.11150035312508311</v>
      </c>
      <c r="N88" s="94">
        <f>'State data for spotlight'!N6</f>
        <v>0.212174288554841</v>
      </c>
      <c r="O88" s="95">
        <f>'State data for spotlight'!N6</f>
        <v>0.212174288554841</v>
      </c>
      <c r="S88" s="115" t="s">
        <v>188</v>
      </c>
      <c r="T88" s="115"/>
      <c r="U88" s="112"/>
      <c r="V88" s="112">
        <v>1875</v>
      </c>
      <c r="W88" s="112">
        <v>1918</v>
      </c>
      <c r="X88" s="112">
        <v>2008</v>
      </c>
      <c r="Y88" s="112">
        <v>2093</v>
      </c>
      <c r="Z88" s="112">
        <v>2253</v>
      </c>
    </row>
    <row r="89" spans="1:30" ht="15" customHeight="1" x14ac:dyDescent="0.25">
      <c r="A89" s="49" t="s">
        <v>6</v>
      </c>
      <c r="B89" s="49"/>
      <c r="C89" s="97" t="str">
        <f t="shared" si="3"/>
        <v>76,635</v>
      </c>
      <c r="D89" s="94">
        <f t="shared" si="4"/>
        <v>6.1382491032228481E-2</v>
      </c>
      <c r="E89" s="95">
        <f t="shared" si="5"/>
        <v>6.1382491032228481E-2</v>
      </c>
      <c r="F89" s="94">
        <f t="shared" si="6"/>
        <v>0.15838082137944576</v>
      </c>
      <c r="G89" s="95">
        <f t="shared" si="7"/>
        <v>0.15838082137944576</v>
      </c>
      <c r="H89" s="97"/>
      <c r="I89" s="97"/>
      <c r="J89" s="139" t="str">
        <f>'State data for spotlight'!J7</f>
        <v>1,001,542</v>
      </c>
      <c r="K89" s="139"/>
      <c r="L89" s="94">
        <f>'State data for spotlight'!L7</f>
        <v>4.4621130813623067E-2</v>
      </c>
      <c r="M89" s="95">
        <f>'State data for spotlight'!L7</f>
        <v>4.4621130813623067E-2</v>
      </c>
      <c r="N89" s="94">
        <f>'State data for spotlight'!N7</f>
        <v>9.6689701842120446E-2</v>
      </c>
      <c r="O89" s="95">
        <f>'State data for spotlight'!N7</f>
        <v>9.6689701842120446E-2</v>
      </c>
      <c r="S89" s="115" t="s">
        <v>189</v>
      </c>
      <c r="T89" s="115"/>
      <c r="U89" s="112"/>
      <c r="V89" s="112">
        <v>3053</v>
      </c>
      <c r="W89" s="112">
        <v>3159</v>
      </c>
      <c r="X89" s="112">
        <v>3132</v>
      </c>
      <c r="Y89" s="112">
        <v>3280</v>
      </c>
      <c r="Z89" s="112">
        <v>3384</v>
      </c>
    </row>
    <row r="90" spans="1:30" ht="15" customHeight="1" x14ac:dyDescent="0.25">
      <c r="A90" s="49" t="s">
        <v>96</v>
      </c>
      <c r="B90" s="49"/>
      <c r="C90" s="97" t="str">
        <f t="shared" si="3"/>
        <v>$45,677</v>
      </c>
      <c r="D90" s="94">
        <f t="shared" si="4"/>
        <v>-8.3152409900130175E-3</v>
      </c>
      <c r="E90" s="95">
        <f t="shared" si="5"/>
        <v>-8.3152409900130175E-3</v>
      </c>
      <c r="F90" s="94">
        <f t="shared" si="6"/>
        <v>4.2026921100970949E-2</v>
      </c>
      <c r="G90" s="95">
        <f t="shared" si="7"/>
        <v>4.2026921100970949E-2</v>
      </c>
      <c r="H90" s="97"/>
      <c r="I90" s="97"/>
      <c r="J90" s="97"/>
      <c r="K90" s="97" t="str">
        <f>'State data for spotlight'!J8</f>
        <v>$45,481</v>
      </c>
      <c r="L90" s="94">
        <f>'State data for spotlight'!L8</f>
        <v>-7.6896036558571357E-4</v>
      </c>
      <c r="M90" s="95">
        <f>'State data for spotlight'!L8</f>
        <v>-7.6896036558571357E-4</v>
      </c>
      <c r="N90" s="94">
        <f>'State data for spotlight'!N8</f>
        <v>6.4433558502420718E-2</v>
      </c>
      <c r="O90" s="95">
        <f>'State data for spotlight'!N8</f>
        <v>6.4433558502420718E-2</v>
      </c>
      <c r="S90" s="115" t="s">
        <v>58</v>
      </c>
      <c r="T90" s="115"/>
      <c r="U90" s="112"/>
      <c r="V90" s="112">
        <v>4999</v>
      </c>
      <c r="W90" s="112">
        <v>5192</v>
      </c>
      <c r="X90" s="112">
        <v>5239</v>
      </c>
      <c r="Y90" s="112">
        <v>5384</v>
      </c>
      <c r="Z90" s="112">
        <v>5575</v>
      </c>
    </row>
    <row r="91" spans="1:30" ht="15" customHeight="1" x14ac:dyDescent="0.25">
      <c r="A91" s="49" t="s">
        <v>7</v>
      </c>
      <c r="B91" s="49"/>
      <c r="C91" s="97" t="str">
        <f t="shared" si="3"/>
        <v>$4,643.3 mil</v>
      </c>
      <c r="D91" s="94">
        <f t="shared" si="4"/>
        <v>0.10073312198438389</v>
      </c>
      <c r="E91" s="95">
        <f t="shared" si="5"/>
        <v>0.10073312198438389</v>
      </c>
      <c r="F91" s="94">
        <f t="shared" si="6"/>
        <v>0.32025978199721794</v>
      </c>
      <c r="G91" s="95">
        <f t="shared" si="7"/>
        <v>0.32025978199721794</v>
      </c>
      <c r="H91" s="97"/>
      <c r="I91" s="97"/>
      <c r="J91" s="97"/>
      <c r="K91" s="97" t="str">
        <f>'State data for spotlight'!J9</f>
        <v>$63.1 bil</v>
      </c>
      <c r="L91" s="94">
        <f>'State data for spotlight'!L9</f>
        <v>8.5795971195826271E-2</v>
      </c>
      <c r="M91" s="95">
        <f>'State data for spotlight'!L9</f>
        <v>8.5795971195826271E-2</v>
      </c>
      <c r="N91" s="94">
        <f>'State data for spotlight'!N9</f>
        <v>0.25141602644572436</v>
      </c>
      <c r="O91" s="95">
        <f>'State data for spotlight'!N9</f>
        <v>0.25141602644572436</v>
      </c>
      <c r="S91" s="118" t="s">
        <v>53</v>
      </c>
      <c r="T91" s="118"/>
      <c r="U91" s="112"/>
      <c r="V91" s="112">
        <v>34867</v>
      </c>
      <c r="W91" s="112">
        <v>35759</v>
      </c>
      <c r="X91" s="112">
        <v>36899</v>
      </c>
      <c r="Y91" s="112">
        <v>37786</v>
      </c>
      <c r="Z91" s="112">
        <v>40037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191</v>
      </c>
      <c r="S93" s="115" t="s">
        <v>56</v>
      </c>
      <c r="T93" s="115"/>
      <c r="U93" s="112"/>
      <c r="V93" s="112">
        <v>2514</v>
      </c>
      <c r="W93" s="112">
        <v>2605</v>
      </c>
      <c r="X93" s="112">
        <v>2708</v>
      </c>
      <c r="Y93" s="112">
        <v>2804</v>
      </c>
      <c r="Z93" s="112">
        <v>2972</v>
      </c>
    </row>
    <row r="94" spans="1:30" ht="15" customHeight="1" x14ac:dyDescent="0.25">
      <c r="A94" s="135" t="s">
        <v>192</v>
      </c>
      <c r="S94" s="115" t="s">
        <v>57</v>
      </c>
      <c r="T94" s="115"/>
      <c r="U94" s="112"/>
      <c r="V94" s="112">
        <v>6790</v>
      </c>
      <c r="W94" s="112">
        <v>7084</v>
      </c>
      <c r="X94" s="112">
        <v>7323</v>
      </c>
      <c r="Y94" s="112">
        <v>7656</v>
      </c>
      <c r="Z94" s="112">
        <v>8275</v>
      </c>
    </row>
    <row r="95" spans="1:30" ht="15" customHeight="1" x14ac:dyDescent="0.25">
      <c r="A95" s="136" t="s">
        <v>266</v>
      </c>
      <c r="S95" s="115" t="s">
        <v>185</v>
      </c>
      <c r="T95" s="115"/>
      <c r="U95" s="112"/>
      <c r="V95" s="112">
        <v>1124</v>
      </c>
      <c r="W95" s="112">
        <v>1205</v>
      </c>
      <c r="X95" s="112">
        <v>1274</v>
      </c>
      <c r="Y95" s="112">
        <v>1330</v>
      </c>
      <c r="Z95" s="112">
        <v>1488</v>
      </c>
    </row>
    <row r="96" spans="1:30" ht="15" customHeight="1" x14ac:dyDescent="0.25">
      <c r="A96" s="134" t="s">
        <v>258</v>
      </c>
      <c r="S96" s="115" t="s">
        <v>186</v>
      </c>
      <c r="T96" s="115"/>
      <c r="U96" s="112"/>
      <c r="V96" s="112">
        <v>5260</v>
      </c>
      <c r="W96" s="112">
        <v>5643</v>
      </c>
      <c r="X96" s="112">
        <v>5909</v>
      </c>
      <c r="Y96" s="112">
        <v>6415</v>
      </c>
      <c r="Z96" s="112">
        <v>6847</v>
      </c>
    </row>
    <row r="97" spans="1:32" ht="15" customHeight="1" x14ac:dyDescent="0.25">
      <c r="A97" s="136" t="s">
        <v>269</v>
      </c>
      <c r="S97" s="115" t="s">
        <v>187</v>
      </c>
      <c r="T97" s="115"/>
      <c r="U97" s="112"/>
      <c r="V97" s="112">
        <v>5468</v>
      </c>
      <c r="W97" s="112">
        <v>5530</v>
      </c>
      <c r="X97" s="112">
        <v>5576</v>
      </c>
      <c r="Y97" s="112">
        <v>5644</v>
      </c>
      <c r="Z97" s="112">
        <v>5891</v>
      </c>
    </row>
    <row r="98" spans="1:32" ht="15" customHeight="1" x14ac:dyDescent="0.25">
      <c r="A98" s="136" t="s">
        <v>275</v>
      </c>
      <c r="S98" s="115" t="s">
        <v>188</v>
      </c>
      <c r="T98" s="115"/>
      <c r="U98" s="112"/>
      <c r="V98" s="112">
        <v>2778</v>
      </c>
      <c r="W98" s="112">
        <v>2841</v>
      </c>
      <c r="X98" s="112">
        <v>2900</v>
      </c>
      <c r="Y98" s="112">
        <v>3004</v>
      </c>
      <c r="Z98" s="112">
        <v>3115</v>
      </c>
    </row>
    <row r="99" spans="1:32" ht="15" customHeight="1" x14ac:dyDescent="0.25">
      <c r="S99" s="115" t="s">
        <v>189</v>
      </c>
      <c r="T99" s="115"/>
      <c r="U99" s="112"/>
      <c r="V99" s="112">
        <v>280</v>
      </c>
      <c r="W99" s="112">
        <v>313</v>
      </c>
      <c r="X99" s="112">
        <v>298</v>
      </c>
      <c r="Y99" s="112">
        <v>329</v>
      </c>
      <c r="Z99" s="112">
        <v>388</v>
      </c>
    </row>
    <row r="100" spans="1:32" ht="15" customHeight="1" x14ac:dyDescent="0.25">
      <c r="S100" s="115" t="s">
        <v>58</v>
      </c>
      <c r="T100" s="115"/>
      <c r="U100" s="112"/>
      <c r="V100" s="112">
        <v>2745</v>
      </c>
      <c r="W100" s="112">
        <v>2919</v>
      </c>
      <c r="X100" s="112">
        <v>3023</v>
      </c>
      <c r="Y100" s="112">
        <v>3118</v>
      </c>
      <c r="Z100" s="112">
        <v>3221</v>
      </c>
    </row>
    <row r="101" spans="1:32" x14ac:dyDescent="0.25">
      <c r="A101" s="18"/>
      <c r="S101" s="118" t="s">
        <v>53</v>
      </c>
      <c r="T101" s="118"/>
      <c r="U101" s="112"/>
      <c r="V101" s="112">
        <v>31290</v>
      </c>
      <c r="W101" s="112">
        <v>32322</v>
      </c>
      <c r="X101" s="112">
        <v>33347</v>
      </c>
      <c r="Y101" s="112">
        <v>34368</v>
      </c>
      <c r="Z101" s="112">
        <v>36542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184</v>
      </c>
      <c r="W103" s="106" t="s">
        <v>193</v>
      </c>
      <c r="X103" s="106" t="s">
        <v>261</v>
      </c>
      <c r="Y103" s="106" t="s">
        <v>267</v>
      </c>
      <c r="Z103" s="106" t="s">
        <v>273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70295</v>
      </c>
      <c r="W104" s="112">
        <v>74068</v>
      </c>
      <c r="X104" s="112">
        <v>81809</v>
      </c>
      <c r="Y104" s="112">
        <v>83250</v>
      </c>
      <c r="Z104" s="112">
        <v>94963</v>
      </c>
      <c r="AB104" s="109" t="str">
        <f>TEXT(Z104,"###,###")</f>
        <v>94,963</v>
      </c>
      <c r="AD104" s="130">
        <f>Z104/($Z$4)*100</f>
        <v>78.855240103963396</v>
      </c>
      <c r="AF104" s="109"/>
    </row>
    <row r="105" spans="1:32" x14ac:dyDescent="0.25">
      <c r="S105" s="115" t="s">
        <v>17</v>
      </c>
      <c r="T105" s="115"/>
      <c r="U105" s="112"/>
      <c r="V105" s="112">
        <v>16140</v>
      </c>
      <c r="W105" s="112">
        <v>16377</v>
      </c>
      <c r="X105" s="112">
        <v>15991</v>
      </c>
      <c r="Y105" s="112">
        <v>15955</v>
      </c>
      <c r="Z105" s="112">
        <v>18318</v>
      </c>
      <c r="AB105" s="109" t="str">
        <f>TEXT(Z105,"###,###")</f>
        <v>18,318</v>
      </c>
      <c r="AD105" s="130">
        <f>Z105/($Z$4)*100</f>
        <v>15.210874637747349</v>
      </c>
      <c r="AF105" s="109"/>
    </row>
    <row r="106" spans="1:32" x14ac:dyDescent="0.25">
      <c r="S106" s="118" t="s">
        <v>53</v>
      </c>
      <c r="T106" s="118"/>
      <c r="U106" s="120"/>
      <c r="V106" s="120">
        <v>86435</v>
      </c>
      <c r="W106" s="120">
        <v>90445</v>
      </c>
      <c r="X106" s="120">
        <v>97800</v>
      </c>
      <c r="Y106" s="120">
        <v>99205</v>
      </c>
      <c r="Z106" s="120">
        <v>113281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13658</v>
      </c>
      <c r="W108" s="112">
        <v>12427</v>
      </c>
      <c r="X108" s="112">
        <v>13433</v>
      </c>
      <c r="Y108" s="112">
        <v>14205</v>
      </c>
      <c r="Z108" s="112">
        <v>15435</v>
      </c>
      <c r="AB108" s="109" t="str">
        <f>TEXT(Z108,"###,###")</f>
        <v>15,435</v>
      </c>
      <c r="AD108" s="130">
        <f>Z108/($Z$4)*100</f>
        <v>12.816893221619734</v>
      </c>
      <c r="AF108" s="109"/>
    </row>
    <row r="109" spans="1:32" x14ac:dyDescent="0.25">
      <c r="S109" s="115" t="s">
        <v>20</v>
      </c>
      <c r="T109" s="115"/>
      <c r="U109" s="112"/>
      <c r="V109" s="112">
        <v>12251</v>
      </c>
      <c r="W109" s="112">
        <v>12023</v>
      </c>
      <c r="X109" s="112">
        <v>12416</v>
      </c>
      <c r="Y109" s="112">
        <v>14402</v>
      </c>
      <c r="Z109" s="112">
        <v>15419</v>
      </c>
      <c r="AB109" s="109" t="str">
        <f>TEXT(Z109,"###,###")</f>
        <v>15,419</v>
      </c>
      <c r="AD109" s="130">
        <f>Z109/($Z$4)*100</f>
        <v>12.803607164506298</v>
      </c>
      <c r="AF109" s="109"/>
    </row>
    <row r="110" spans="1:32" x14ac:dyDescent="0.25">
      <c r="S110" s="115" t="s">
        <v>21</v>
      </c>
      <c r="T110" s="115"/>
      <c r="U110" s="112"/>
      <c r="V110" s="112">
        <v>19816</v>
      </c>
      <c r="W110" s="112">
        <v>21589</v>
      </c>
      <c r="X110" s="112">
        <v>20977</v>
      </c>
      <c r="Y110" s="112">
        <v>22711</v>
      </c>
      <c r="Z110" s="112">
        <v>26291</v>
      </c>
      <c r="AB110" s="109" t="str">
        <f>TEXT(Z110,"###,###")</f>
        <v>26,291</v>
      </c>
      <c r="AD110" s="130">
        <f>Z110/($Z$4)*100</f>
        <v>21.831482973087429</v>
      </c>
      <c r="AF110" s="109"/>
    </row>
    <row r="111" spans="1:32" x14ac:dyDescent="0.25">
      <c r="S111" s="115" t="s">
        <v>22</v>
      </c>
      <c r="T111" s="115"/>
      <c r="U111" s="112"/>
      <c r="V111" s="112">
        <v>40707</v>
      </c>
      <c r="W111" s="112">
        <v>43504</v>
      </c>
      <c r="X111" s="112">
        <v>44848</v>
      </c>
      <c r="Y111" s="112">
        <v>47887</v>
      </c>
      <c r="Z111" s="112">
        <v>56142</v>
      </c>
      <c r="AB111" s="109" t="str">
        <f>TEXT(Z111,"###,###")</f>
        <v>56,142</v>
      </c>
      <c r="AD111" s="130">
        <f>Z111/($Z$4)*100</f>
        <v>46.619113653914816</v>
      </c>
      <c r="AF111" s="109"/>
    </row>
    <row r="112" spans="1:32" x14ac:dyDescent="0.25">
      <c r="S112" s="118" t="s">
        <v>53</v>
      </c>
      <c r="T112" s="118"/>
      <c r="U112" s="112"/>
      <c r="V112" s="112">
        <v>93180</v>
      </c>
      <c r="W112" s="112">
        <v>96346</v>
      </c>
      <c r="X112" s="112">
        <v>98691</v>
      </c>
      <c r="Y112" s="112">
        <v>106074</v>
      </c>
      <c r="Z112" s="112">
        <v>120425</v>
      </c>
    </row>
    <row r="113" spans="19:32" x14ac:dyDescent="0.25">
      <c r="AB113" s="125" t="s">
        <v>24</v>
      </c>
      <c r="AC113" s="106"/>
      <c r="AD113" s="106" t="s">
        <v>182</v>
      </c>
      <c r="AF113" s="106" t="s">
        <v>183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39.799999999999997</v>
      </c>
      <c r="W118" s="131">
        <v>39.67</v>
      </c>
      <c r="X118" s="131">
        <v>39.64</v>
      </c>
      <c r="Y118" s="131">
        <v>39.53</v>
      </c>
      <c r="Z118" s="131">
        <v>39.340000000000003</v>
      </c>
      <c r="AB118" s="109" t="str">
        <f>TEXT(Z118,"##.0")</f>
        <v>39.3</v>
      </c>
    </row>
    <row r="120" spans="19:32" x14ac:dyDescent="0.25">
      <c r="S120" s="101" t="s">
        <v>98</v>
      </c>
      <c r="T120" s="112"/>
      <c r="U120" s="112"/>
      <c r="V120" s="112">
        <v>57044</v>
      </c>
      <c r="W120" s="112">
        <v>58306</v>
      </c>
      <c r="X120" s="112">
        <v>59587</v>
      </c>
      <c r="Y120" s="112">
        <v>60672</v>
      </c>
      <c r="Z120" s="112">
        <v>64398</v>
      </c>
      <c r="AB120" s="109" t="str">
        <f>TEXT(Z120,"###,###")</f>
        <v>64,398</v>
      </c>
    </row>
    <row r="121" spans="19:32" x14ac:dyDescent="0.25">
      <c r="S121" s="101" t="s">
        <v>99</v>
      </c>
      <c r="T121" s="112"/>
      <c r="U121" s="112"/>
      <c r="V121" s="112">
        <v>4455</v>
      </c>
      <c r="W121" s="112">
        <v>4694</v>
      </c>
      <c r="X121" s="112">
        <v>5137</v>
      </c>
      <c r="Y121" s="112">
        <v>5011</v>
      </c>
      <c r="Z121" s="112">
        <v>4928</v>
      </c>
      <c r="AB121" s="109" t="str">
        <f>TEXT(Z121,"###,###")</f>
        <v>4,928</v>
      </c>
    </row>
    <row r="122" spans="19:32" x14ac:dyDescent="0.25">
      <c r="S122" s="101" t="s">
        <v>100</v>
      </c>
      <c r="T122" s="112"/>
      <c r="U122" s="112"/>
      <c r="V122" s="112">
        <v>4655</v>
      </c>
      <c r="W122" s="112">
        <v>5081</v>
      </c>
      <c r="X122" s="112">
        <v>5521</v>
      </c>
      <c r="Y122" s="112">
        <v>6516</v>
      </c>
      <c r="Z122" s="112">
        <v>7310</v>
      </c>
      <c r="AB122" s="109" t="str">
        <f>TEXT(Z122,"###,###")</f>
        <v>7,310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61699</v>
      </c>
      <c r="W124" s="112">
        <v>63387</v>
      </c>
      <c r="X124" s="112">
        <v>65108</v>
      </c>
      <c r="Y124" s="112">
        <v>67188</v>
      </c>
      <c r="Z124" s="112">
        <v>71708</v>
      </c>
      <c r="AB124" s="109" t="str">
        <f>TEXT(Z124,"###,###")</f>
        <v>71,708</v>
      </c>
      <c r="AD124" s="127">
        <f>Z124/$Z$7*100</f>
        <v>93.570822731128075</v>
      </c>
    </row>
    <row r="125" spans="19:32" x14ac:dyDescent="0.25">
      <c r="S125" s="101" t="s">
        <v>102</v>
      </c>
      <c r="T125" s="112"/>
      <c r="U125" s="112"/>
      <c r="V125" s="112">
        <v>9110</v>
      </c>
      <c r="W125" s="112">
        <v>9775</v>
      </c>
      <c r="X125" s="112">
        <v>10658</v>
      </c>
      <c r="Y125" s="112">
        <v>11527</v>
      </c>
      <c r="Z125" s="112">
        <v>12238</v>
      </c>
      <c r="AB125" s="109" t="str">
        <f>TEXT(Z125,"###,###")</f>
        <v>12,238</v>
      </c>
      <c r="AD125" s="127">
        <f>Z125/$Z$7*100</f>
        <v>15.969204671494747</v>
      </c>
    </row>
    <row r="127" spans="19:32" x14ac:dyDescent="0.25">
      <c r="S127" s="101" t="s">
        <v>103</v>
      </c>
      <c r="T127" s="112"/>
      <c r="U127" s="112"/>
      <c r="V127" s="112">
        <v>34870</v>
      </c>
      <c r="W127" s="112">
        <v>35756</v>
      </c>
      <c r="X127" s="112">
        <v>36899</v>
      </c>
      <c r="Y127" s="112">
        <v>37787</v>
      </c>
      <c r="Z127" s="112">
        <v>40036</v>
      </c>
      <c r="AB127" s="109" t="str">
        <f>TEXT(Z127,"###,###")</f>
        <v>40,036</v>
      </c>
      <c r="AD127" s="127">
        <f>Z127/$Z$7*100</f>
        <v>52.242447967638803</v>
      </c>
    </row>
    <row r="128" spans="19:32" x14ac:dyDescent="0.25">
      <c r="S128" s="101" t="s">
        <v>104</v>
      </c>
      <c r="T128" s="112"/>
      <c r="U128" s="112"/>
      <c r="V128" s="112">
        <v>31285</v>
      </c>
      <c r="W128" s="112">
        <v>32321</v>
      </c>
      <c r="X128" s="112">
        <v>33345</v>
      </c>
      <c r="Y128" s="112">
        <v>34368</v>
      </c>
      <c r="Z128" s="112">
        <v>36543</v>
      </c>
      <c r="AB128" s="109" t="str">
        <f>TEXT(Z128,"###,###")</f>
        <v>36,543</v>
      </c>
      <c r="AD128" s="127">
        <f>Z128/$Z$7*100</f>
        <v>47.684478371501271</v>
      </c>
    </row>
    <row r="130" spans="19:20" x14ac:dyDescent="0.25">
      <c r="S130" s="101" t="s">
        <v>262</v>
      </c>
      <c r="T130" s="127">
        <v>84.032100215306329</v>
      </c>
    </row>
    <row r="131" spans="19:20" x14ac:dyDescent="0.25">
      <c r="S131" s="101" t="s">
        <v>263</v>
      </c>
      <c r="T131" s="127">
        <v>6.430482155672995</v>
      </c>
    </row>
    <row r="132" spans="19:20" x14ac:dyDescent="0.25">
      <c r="S132" s="101" t="s">
        <v>264</v>
      </c>
      <c r="T132" s="127">
        <v>9.5387225158217532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6831E4C2-5268-46B9-BE19-25146D337DB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A65C551B-1A27-4A02-995F-9B2858936D5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CE7746A1-9CE2-4E31-B6BB-31BFE9B9A8D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A06FC9FA-3A4D-466A-A6CC-FD884F45A8D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2FAF7C-2346-487A-947C-686F74D8A742}">
  <sheetPr codeName="Sheet111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155</v>
      </c>
      <c r="T1" s="99"/>
      <c r="U1" s="99"/>
      <c r="V1" s="99"/>
      <c r="W1" s="99"/>
      <c r="X1" s="99"/>
      <c r="Y1" s="100" t="s">
        <v>237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184</v>
      </c>
      <c r="W2" s="103" t="s">
        <v>193</v>
      </c>
      <c r="X2" s="103" t="s">
        <v>261</v>
      </c>
      <c r="Y2" s="103" t="s">
        <v>267</v>
      </c>
      <c r="Z2" s="103" t="s">
        <v>273</v>
      </c>
      <c r="AB2" s="141" t="str">
        <f>$Z$2</f>
        <v>2021-22</v>
      </c>
      <c r="AC2" s="141"/>
      <c r="AD2" s="141"/>
      <c r="AE2" s="141"/>
      <c r="AF2" s="141"/>
    </row>
    <row r="3" spans="1:32" ht="15" customHeight="1" x14ac:dyDescent="0.25">
      <c r="A3" s="58" t="s">
        <v>272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155</v>
      </c>
      <c r="Y3" s="105" t="s">
        <v>237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10.47 Port Augusta, South Australia,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10448</v>
      </c>
      <c r="W4" s="108">
        <v>9870</v>
      </c>
      <c r="X4" s="108">
        <v>9787</v>
      </c>
      <c r="Y4" s="108">
        <v>10060</v>
      </c>
      <c r="Z4" s="108">
        <v>10950</v>
      </c>
      <c r="AB4" s="109" t="str">
        <f>TEXT(Z4,"###,###")</f>
        <v>10,950</v>
      </c>
      <c r="AD4" s="110">
        <f>Z4/Y4-1</f>
        <v>8.8469184890656027E-2</v>
      </c>
      <c r="AF4" s="110">
        <f>Z4/V4-1</f>
        <v>4.8047473200612645E-2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5459</v>
      </c>
      <c r="W5" s="108">
        <v>5196</v>
      </c>
      <c r="X5" s="108">
        <v>5092</v>
      </c>
      <c r="Y5" s="108">
        <v>5271</v>
      </c>
      <c r="Z5" s="108">
        <v>5668</v>
      </c>
      <c r="AB5" s="109" t="str">
        <f>TEXT(Z5,"###,###")</f>
        <v>5,668</v>
      </c>
      <c r="AD5" s="110">
        <f t="shared" ref="AD5:AD9" si="0">Z5/Y5-1</f>
        <v>7.5317776512995538E-2</v>
      </c>
      <c r="AF5" s="110">
        <f t="shared" ref="AF5:AF9" si="1">Z5/V5-1</f>
        <v>3.8285400256457214E-2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4986</v>
      </c>
      <c r="W6" s="108">
        <v>4671</v>
      </c>
      <c r="X6" s="108">
        <v>4695</v>
      </c>
      <c r="Y6" s="108">
        <v>4778</v>
      </c>
      <c r="Z6" s="108">
        <v>5263</v>
      </c>
      <c r="AB6" s="109" t="str">
        <f>TEXT(Z6,"###,###")</f>
        <v>5,263</v>
      </c>
      <c r="AD6" s="110">
        <f t="shared" si="0"/>
        <v>0.10150690665550433</v>
      </c>
      <c r="AF6" s="110">
        <f t="shared" si="1"/>
        <v>5.555555555555558E-2</v>
      </c>
    </row>
    <row r="7" spans="1:32" ht="16.5" customHeight="1" thickBot="1" x14ac:dyDescent="0.3">
      <c r="A7" s="61" t="str">
        <f>"QUICK STATS for "&amp;Z2&amp;" *"</f>
        <v>QUICK STATS for 2021-22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7113</v>
      </c>
      <c r="W7" s="108">
        <v>6935</v>
      </c>
      <c r="X7" s="108">
        <v>7086</v>
      </c>
      <c r="Y7" s="108">
        <v>7043</v>
      </c>
      <c r="Z7" s="108">
        <v>7303</v>
      </c>
      <c r="AB7" s="109" t="str">
        <f>TEXT(Z7,"###,###")</f>
        <v>7,303</v>
      </c>
      <c r="AD7" s="110">
        <f t="shared" si="0"/>
        <v>3.6916086894789091E-2</v>
      </c>
      <c r="AF7" s="110">
        <f t="shared" si="1"/>
        <v>2.6711654716715882E-2</v>
      </c>
    </row>
    <row r="8" spans="1:32" ht="17.25" customHeight="1" x14ac:dyDescent="0.25">
      <c r="A8" s="62" t="s">
        <v>12</v>
      </c>
      <c r="B8" s="63"/>
      <c r="C8" s="29"/>
      <c r="D8" s="64" t="str">
        <f>AB4</f>
        <v>10,950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7,303</v>
      </c>
      <c r="P8" s="65"/>
      <c r="S8" s="107" t="s">
        <v>83</v>
      </c>
      <c r="T8" s="108"/>
      <c r="U8" s="108"/>
      <c r="V8" s="108">
        <v>42688</v>
      </c>
      <c r="W8" s="108">
        <v>44896</v>
      </c>
      <c r="X8" s="108">
        <v>43806.34</v>
      </c>
      <c r="Y8" s="108">
        <v>45573.83</v>
      </c>
      <c r="Z8" s="108">
        <v>44832.160000000003</v>
      </c>
      <c r="AB8" s="109" t="str">
        <f>TEXT(Z8,"$###,###")</f>
        <v>$44,832</v>
      </c>
      <c r="AD8" s="110">
        <f t="shared" si="0"/>
        <v>-1.627403270692851E-2</v>
      </c>
      <c r="AF8" s="110">
        <f t="shared" si="1"/>
        <v>5.0228635682159073E-2</v>
      </c>
    </row>
    <row r="9" spans="1:32" x14ac:dyDescent="0.25">
      <c r="A9" s="30" t="s">
        <v>14</v>
      </c>
      <c r="B9" s="69"/>
      <c r="C9" s="70"/>
      <c r="D9" s="71">
        <f>AD104</f>
        <v>73.945205479452056</v>
      </c>
      <c r="E9" s="72" t="s">
        <v>84</v>
      </c>
      <c r="F9" s="24"/>
      <c r="G9" s="73" t="s">
        <v>81</v>
      </c>
      <c r="H9" s="70"/>
      <c r="I9" s="69"/>
      <c r="J9" s="70"/>
      <c r="K9" s="69"/>
      <c r="L9" s="69"/>
      <c r="M9" s="74"/>
      <c r="N9" s="70"/>
      <c r="O9" s="71">
        <f>AD127</f>
        <v>52.320963987402436</v>
      </c>
      <c r="P9" s="72" t="s">
        <v>84</v>
      </c>
      <c r="S9" s="107" t="s">
        <v>7</v>
      </c>
      <c r="T9" s="108"/>
      <c r="U9" s="108"/>
      <c r="V9" s="108">
        <v>398215468</v>
      </c>
      <c r="W9" s="108">
        <v>395179079</v>
      </c>
      <c r="X9" s="108">
        <v>404598543</v>
      </c>
      <c r="Y9" s="108">
        <v>418726628</v>
      </c>
      <c r="Z9" s="108">
        <v>452135411</v>
      </c>
      <c r="AB9" s="109" t="str">
        <f>TEXT(Z9/1000000,"$#,###.0")&amp;" mil"</f>
        <v>$452.1 mil</v>
      </c>
      <c r="AD9" s="110">
        <f t="shared" si="0"/>
        <v>7.9786621547268677E-2</v>
      </c>
      <c r="AF9" s="110">
        <f t="shared" si="1"/>
        <v>0.13540393915587434</v>
      </c>
    </row>
    <row r="10" spans="1:32" x14ac:dyDescent="0.25">
      <c r="A10" s="30" t="s">
        <v>17</v>
      </c>
      <c r="B10" s="69"/>
      <c r="C10" s="70"/>
      <c r="D10" s="71">
        <f>AD105</f>
        <v>21.780821917808218</v>
      </c>
      <c r="E10" s="72" t="s">
        <v>84</v>
      </c>
      <c r="F10" s="24"/>
      <c r="G10" s="73" t="s">
        <v>82</v>
      </c>
      <c r="H10" s="70"/>
      <c r="I10" s="69"/>
      <c r="J10" s="70"/>
      <c r="K10" s="69"/>
      <c r="L10" s="69"/>
      <c r="M10" s="74"/>
      <c r="N10" s="70"/>
      <c r="O10" s="71">
        <f>AD128</f>
        <v>47.501026975215666</v>
      </c>
      <c r="P10" s="72" t="s">
        <v>84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85</v>
      </c>
      <c r="H11" s="77"/>
      <c r="I11" s="78"/>
      <c r="J11" s="78"/>
      <c r="K11" s="78"/>
      <c r="L11" s="78"/>
      <c r="M11" s="69"/>
      <c r="N11" s="70"/>
      <c r="O11" s="71">
        <f>T130</f>
        <v>90.633986033137077</v>
      </c>
      <c r="P11" s="72" t="s">
        <v>84</v>
      </c>
      <c r="S11" s="107" t="s">
        <v>29</v>
      </c>
      <c r="T11" s="112"/>
      <c r="U11" s="112"/>
      <c r="V11" s="112">
        <v>9866</v>
      </c>
      <c r="W11" s="112">
        <v>9258</v>
      </c>
      <c r="X11" s="112">
        <v>9159</v>
      </c>
      <c r="Y11" s="112">
        <v>9404</v>
      </c>
      <c r="Z11" s="112">
        <v>10267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4.1900588799123648</v>
      </c>
      <c r="P12" s="72" t="s">
        <v>84</v>
      </c>
      <c r="S12" s="107" t="s">
        <v>30</v>
      </c>
      <c r="T12" s="112"/>
      <c r="U12" s="112"/>
      <c r="V12" s="112">
        <v>586</v>
      </c>
      <c r="W12" s="112">
        <v>612</v>
      </c>
      <c r="X12" s="112">
        <v>631</v>
      </c>
      <c r="Y12" s="112">
        <v>656</v>
      </c>
      <c r="Z12" s="112">
        <v>678</v>
      </c>
    </row>
    <row r="13" spans="1:32" ht="15" customHeight="1" x14ac:dyDescent="0.25">
      <c r="A13" s="30" t="s">
        <v>19</v>
      </c>
      <c r="B13" s="70"/>
      <c r="C13" s="70"/>
      <c r="D13" s="71">
        <f>AD108</f>
        <v>9.4977168949771684</v>
      </c>
      <c r="E13" s="72" t="s">
        <v>84</v>
      </c>
      <c r="F13" s="24"/>
      <c r="G13" s="142" t="s">
        <v>265</v>
      </c>
      <c r="H13" s="143"/>
      <c r="I13" s="143"/>
      <c r="J13" s="143"/>
      <c r="K13" s="143"/>
      <c r="L13" s="143"/>
      <c r="M13" s="79"/>
      <c r="N13" s="70"/>
      <c r="O13" s="71">
        <f>T132</f>
        <v>5.1485690811995068</v>
      </c>
      <c r="P13" s="72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15.707762557077626</v>
      </c>
      <c r="E14" s="72" t="s">
        <v>84</v>
      </c>
      <c r="F14" s="24"/>
      <c r="G14" s="76" t="s">
        <v>94</v>
      </c>
      <c r="H14" s="69"/>
      <c r="I14" s="69"/>
      <c r="J14" s="69"/>
      <c r="K14" s="75"/>
      <c r="L14" s="70"/>
      <c r="M14" s="69"/>
      <c r="N14" s="70"/>
      <c r="O14" s="75" t="str">
        <f>AB118</f>
        <v>41.4</v>
      </c>
      <c r="P14" s="72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22.283105022831052</v>
      </c>
      <c r="E15" s="72" t="s">
        <v>84</v>
      </c>
      <c r="F15" s="24"/>
      <c r="G15" s="33" t="s">
        <v>259</v>
      </c>
      <c r="H15" s="70"/>
      <c r="I15" s="70"/>
      <c r="J15" s="70"/>
      <c r="K15" s="80"/>
      <c r="L15" s="70"/>
      <c r="M15" s="70"/>
      <c r="N15" s="70"/>
      <c r="O15" s="71">
        <f>AB38</f>
        <v>20.992052617155384</v>
      </c>
      <c r="P15" s="72" t="s">
        <v>84</v>
      </c>
      <c r="S15" s="115" t="s">
        <v>60</v>
      </c>
      <c r="T15" s="115"/>
      <c r="U15" s="116"/>
      <c r="V15" s="116">
        <v>489</v>
      </c>
      <c r="W15" s="116">
        <v>338</v>
      </c>
      <c r="X15" s="116">
        <v>358</v>
      </c>
      <c r="Y15" s="112">
        <v>312</v>
      </c>
      <c r="Z15" s="112">
        <v>302</v>
      </c>
      <c r="AB15" s="117">
        <f t="shared" ref="AB15:AB34" si="2">IF(Z15="np",0,Z15/$Z$34)</f>
        <v>2.7592507994518043E-2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48.210045662100462</v>
      </c>
      <c r="E16" s="83" t="s">
        <v>84</v>
      </c>
      <c r="F16" s="24"/>
      <c r="G16" s="84" t="s">
        <v>260</v>
      </c>
      <c r="H16" s="35"/>
      <c r="I16" s="35"/>
      <c r="J16" s="35"/>
      <c r="K16" s="36"/>
      <c r="L16" s="35"/>
      <c r="M16" s="35"/>
      <c r="N16" s="35"/>
      <c r="O16" s="82">
        <f>AB37</f>
        <v>79.007947382844605</v>
      </c>
      <c r="P16" s="37" t="s">
        <v>84</v>
      </c>
      <c r="S16" s="115" t="s">
        <v>61</v>
      </c>
      <c r="T16" s="115"/>
      <c r="U16" s="116"/>
      <c r="V16" s="116">
        <v>262</v>
      </c>
      <c r="W16" s="116">
        <v>276</v>
      </c>
      <c r="X16" s="116">
        <v>292</v>
      </c>
      <c r="Y16" s="112">
        <v>278</v>
      </c>
      <c r="Z16" s="112">
        <v>319</v>
      </c>
      <c r="AB16" s="117">
        <f t="shared" si="2"/>
        <v>2.914572864321608E-2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253</v>
      </c>
      <c r="W17" s="116">
        <v>253</v>
      </c>
      <c r="X17" s="116">
        <v>204</v>
      </c>
      <c r="Y17" s="112">
        <v>232</v>
      </c>
      <c r="Z17" s="112">
        <v>218</v>
      </c>
      <c r="AB17" s="117">
        <f t="shared" si="2"/>
        <v>1.9917770671539516E-2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268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63</v>
      </c>
      <c r="T18" s="115"/>
      <c r="U18" s="116"/>
      <c r="V18" s="116">
        <v>75</v>
      </c>
      <c r="W18" s="116">
        <v>79</v>
      </c>
      <c r="X18" s="116">
        <v>73</v>
      </c>
      <c r="Y18" s="112">
        <v>104</v>
      </c>
      <c r="Z18" s="112">
        <v>103</v>
      </c>
      <c r="AB18" s="117">
        <f t="shared" si="2"/>
        <v>9.4106898126998621E-3</v>
      </c>
    </row>
    <row r="19" spans="1:28" x14ac:dyDescent="0.25">
      <c r="A19" s="61" t="str">
        <f>$S$1&amp;" ("&amp;$V$2&amp;" to "&amp;$Z$2&amp;")"</f>
        <v>Port Augusta (2017-18 to 2021-22)</v>
      </c>
      <c r="B19" s="61"/>
      <c r="C19" s="61"/>
      <c r="D19" s="61"/>
      <c r="E19" s="61"/>
      <c r="F19" s="61"/>
      <c r="G19" s="61" t="str">
        <f>$S$1&amp;" ("&amp;$V$2&amp;" to "&amp;$Z$2&amp;")"</f>
        <v>Port Augusta (2017-18 to 2021-22)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64</v>
      </c>
      <c r="T19" s="115"/>
      <c r="U19" s="116"/>
      <c r="V19" s="116">
        <v>850</v>
      </c>
      <c r="W19" s="116">
        <v>692</v>
      </c>
      <c r="X19" s="116">
        <v>529</v>
      </c>
      <c r="Y19" s="112">
        <v>667</v>
      </c>
      <c r="Z19" s="112">
        <v>664</v>
      </c>
      <c r="AB19" s="117">
        <f t="shared" si="2"/>
        <v>6.0666971219735036E-2</v>
      </c>
    </row>
    <row r="20" spans="1:28" x14ac:dyDescent="0.25">
      <c r="S20" s="115" t="s">
        <v>65</v>
      </c>
      <c r="T20" s="115"/>
      <c r="U20" s="116"/>
      <c r="V20" s="116">
        <v>135</v>
      </c>
      <c r="W20" s="116">
        <v>143</v>
      </c>
      <c r="X20" s="116">
        <v>160</v>
      </c>
      <c r="Y20" s="112">
        <v>168</v>
      </c>
      <c r="Z20" s="112">
        <v>168</v>
      </c>
      <c r="AB20" s="117">
        <f t="shared" si="2"/>
        <v>1.5349474645957059E-2</v>
      </c>
    </row>
    <row r="21" spans="1:28" x14ac:dyDescent="0.25">
      <c r="S21" s="115" t="s">
        <v>66</v>
      </c>
      <c r="T21" s="115"/>
      <c r="U21" s="116"/>
      <c r="V21" s="116">
        <v>977</v>
      </c>
      <c r="W21" s="116">
        <v>976</v>
      </c>
      <c r="X21" s="116">
        <v>1133</v>
      </c>
      <c r="Y21" s="112">
        <v>1085</v>
      </c>
      <c r="Z21" s="112">
        <v>1152</v>
      </c>
      <c r="AB21" s="117">
        <f t="shared" si="2"/>
        <v>0.10525354042941983</v>
      </c>
    </row>
    <row r="22" spans="1:28" x14ac:dyDescent="0.25">
      <c r="S22" s="115" t="s">
        <v>67</v>
      </c>
      <c r="T22" s="115"/>
      <c r="U22" s="116"/>
      <c r="V22" s="116">
        <v>1004</v>
      </c>
      <c r="W22" s="116">
        <v>822</v>
      </c>
      <c r="X22" s="116">
        <v>789</v>
      </c>
      <c r="Y22" s="112">
        <v>918</v>
      </c>
      <c r="Z22" s="112">
        <v>1019</v>
      </c>
      <c r="AB22" s="117">
        <f t="shared" si="2"/>
        <v>9.3101873001370489E-2</v>
      </c>
    </row>
    <row r="23" spans="1:28" x14ac:dyDescent="0.25">
      <c r="S23" s="115" t="s">
        <v>68</v>
      </c>
      <c r="T23" s="115"/>
      <c r="U23" s="116"/>
      <c r="V23" s="116">
        <v>514</v>
      </c>
      <c r="W23" s="116">
        <v>505</v>
      </c>
      <c r="X23" s="116">
        <v>492</v>
      </c>
      <c r="Y23" s="112">
        <v>495</v>
      </c>
      <c r="Z23" s="112">
        <v>558</v>
      </c>
      <c r="AB23" s="117">
        <f t="shared" si="2"/>
        <v>5.098218364550023E-2</v>
      </c>
    </row>
    <row r="24" spans="1:28" x14ac:dyDescent="0.25">
      <c r="S24" s="115" t="s">
        <v>69</v>
      </c>
      <c r="T24" s="115"/>
      <c r="U24" s="116"/>
      <c r="V24" s="116">
        <v>51</v>
      </c>
      <c r="W24" s="116">
        <v>78</v>
      </c>
      <c r="X24" s="116">
        <v>166</v>
      </c>
      <c r="Y24" s="112">
        <v>57</v>
      </c>
      <c r="Z24" s="112">
        <v>61</v>
      </c>
      <c r="AB24" s="117">
        <f t="shared" si="2"/>
        <v>5.5733211512105987E-3</v>
      </c>
    </row>
    <row r="25" spans="1:28" x14ac:dyDescent="0.25">
      <c r="S25" s="115" t="s">
        <v>70</v>
      </c>
      <c r="T25" s="115"/>
      <c r="U25" s="116"/>
      <c r="V25" s="116">
        <v>188</v>
      </c>
      <c r="W25" s="116">
        <v>199</v>
      </c>
      <c r="X25" s="116">
        <v>273</v>
      </c>
      <c r="Y25" s="112">
        <v>270</v>
      </c>
      <c r="Z25" s="112">
        <v>306</v>
      </c>
      <c r="AB25" s="117">
        <f t="shared" si="2"/>
        <v>2.7957971676564643E-2</v>
      </c>
    </row>
    <row r="26" spans="1:28" x14ac:dyDescent="0.25">
      <c r="S26" s="115" t="s">
        <v>71</v>
      </c>
      <c r="T26" s="115"/>
      <c r="U26" s="116"/>
      <c r="V26" s="116">
        <v>167</v>
      </c>
      <c r="W26" s="116">
        <v>176</v>
      </c>
      <c r="X26" s="116">
        <v>227</v>
      </c>
      <c r="Y26" s="112">
        <v>248</v>
      </c>
      <c r="Z26" s="112">
        <v>279</v>
      </c>
      <c r="AB26" s="117">
        <f t="shared" si="2"/>
        <v>2.5491091822750115E-2</v>
      </c>
    </row>
    <row r="27" spans="1:28" x14ac:dyDescent="0.25">
      <c r="S27" s="115" t="s">
        <v>72</v>
      </c>
      <c r="T27" s="115"/>
      <c r="U27" s="116"/>
      <c r="V27" s="116">
        <v>218</v>
      </c>
      <c r="W27" s="116">
        <v>373</v>
      </c>
      <c r="X27" s="116">
        <v>385</v>
      </c>
      <c r="Y27" s="112">
        <v>375</v>
      </c>
      <c r="Z27" s="112">
        <v>498</v>
      </c>
      <c r="AB27" s="117">
        <f t="shared" si="2"/>
        <v>4.550022841480128E-2</v>
      </c>
    </row>
    <row r="28" spans="1:28" x14ac:dyDescent="0.25">
      <c r="S28" s="115" t="s">
        <v>73</v>
      </c>
      <c r="T28" s="115"/>
      <c r="U28" s="116"/>
      <c r="V28" s="116">
        <v>1217</v>
      </c>
      <c r="W28" s="116">
        <v>1210</v>
      </c>
      <c r="X28" s="116">
        <v>1060</v>
      </c>
      <c r="Y28" s="112">
        <v>1085</v>
      </c>
      <c r="Z28" s="112">
        <v>1201</v>
      </c>
      <c r="AB28" s="117">
        <f t="shared" si="2"/>
        <v>0.10973047053449063</v>
      </c>
    </row>
    <row r="29" spans="1:28" x14ac:dyDescent="0.25">
      <c r="S29" s="115" t="s">
        <v>74</v>
      </c>
      <c r="T29" s="115"/>
      <c r="U29" s="116"/>
      <c r="V29" s="116">
        <v>1235</v>
      </c>
      <c r="W29" s="116">
        <v>1178</v>
      </c>
      <c r="X29" s="116">
        <v>1015</v>
      </c>
      <c r="Y29" s="112">
        <v>985</v>
      </c>
      <c r="Z29" s="112">
        <v>1083</v>
      </c>
      <c r="AB29" s="117">
        <f t="shared" si="2"/>
        <v>9.8949291914116042E-2</v>
      </c>
    </row>
    <row r="30" spans="1:28" x14ac:dyDescent="0.25">
      <c r="S30" s="115" t="s">
        <v>75</v>
      </c>
      <c r="T30" s="115"/>
      <c r="U30" s="116"/>
      <c r="V30" s="116">
        <v>733</v>
      </c>
      <c r="W30" s="116">
        <v>667</v>
      </c>
      <c r="X30" s="116">
        <v>672</v>
      </c>
      <c r="Y30" s="112">
        <v>655</v>
      </c>
      <c r="Z30" s="112">
        <v>715</v>
      </c>
      <c r="AB30" s="117">
        <f t="shared" si="2"/>
        <v>6.5326633165829151E-2</v>
      </c>
    </row>
    <row r="31" spans="1:28" x14ac:dyDescent="0.25">
      <c r="S31" s="115" t="s">
        <v>76</v>
      </c>
      <c r="T31" s="115"/>
      <c r="U31" s="116"/>
      <c r="V31" s="116">
        <v>1188</v>
      </c>
      <c r="W31" s="116">
        <v>1191</v>
      </c>
      <c r="X31" s="116">
        <v>1303</v>
      </c>
      <c r="Y31" s="112">
        <v>1396</v>
      </c>
      <c r="Z31" s="112">
        <v>1506</v>
      </c>
      <c r="AB31" s="117">
        <f t="shared" si="2"/>
        <v>0.13759707629054363</v>
      </c>
    </row>
    <row r="32" spans="1:28" ht="15.75" customHeight="1" x14ac:dyDescent="0.25">
      <c r="A32" s="61" t="str">
        <f>"Distribution of jobs per industry "&amp;"("&amp;Z2&amp;") *"</f>
        <v>Distribution of jobs per industry (2021-22)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77</v>
      </c>
      <c r="T32" s="115"/>
      <c r="U32" s="116"/>
      <c r="V32" s="116">
        <v>48</v>
      </c>
      <c r="W32" s="116">
        <v>37</v>
      </c>
      <c r="X32" s="116">
        <v>36</v>
      </c>
      <c r="Y32" s="112">
        <v>70</v>
      </c>
      <c r="Z32" s="112">
        <v>109</v>
      </c>
      <c r="AB32" s="117">
        <f t="shared" si="2"/>
        <v>9.9588853357697581E-3</v>
      </c>
    </row>
    <row r="33" spans="19:32" x14ac:dyDescent="0.25">
      <c r="S33" s="115" t="s">
        <v>78</v>
      </c>
      <c r="T33" s="115"/>
      <c r="U33" s="116"/>
      <c r="V33" s="116">
        <v>317</v>
      </c>
      <c r="W33" s="116">
        <v>305</v>
      </c>
      <c r="X33" s="116">
        <v>336</v>
      </c>
      <c r="Y33" s="112">
        <v>395</v>
      </c>
      <c r="Z33" s="112">
        <v>453</v>
      </c>
      <c r="AB33" s="117">
        <f t="shared" si="2"/>
        <v>4.1388761991777066E-2</v>
      </c>
    </row>
    <row r="34" spans="19:32" x14ac:dyDescent="0.25">
      <c r="S34" s="118" t="s">
        <v>53</v>
      </c>
      <c r="T34" s="118"/>
      <c r="U34" s="119"/>
      <c r="V34" s="119">
        <v>10449</v>
      </c>
      <c r="W34" s="119">
        <v>9867</v>
      </c>
      <c r="X34" s="119">
        <v>9788</v>
      </c>
      <c r="Y34" s="120">
        <v>10060</v>
      </c>
      <c r="Z34" s="120">
        <v>10945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5818</v>
      </c>
      <c r="W37" s="112">
        <v>5799</v>
      </c>
      <c r="X37" s="112">
        <v>5893</v>
      </c>
      <c r="Y37" s="112">
        <v>5767</v>
      </c>
      <c r="Z37" s="112">
        <v>5766</v>
      </c>
      <c r="AB37" s="132">
        <f>Z37/Z40*100</f>
        <v>79.007947382844605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1295</v>
      </c>
      <c r="W38" s="112">
        <v>1135</v>
      </c>
      <c r="X38" s="112">
        <v>1192</v>
      </c>
      <c r="Y38" s="112">
        <v>1273</v>
      </c>
      <c r="Z38" s="112">
        <v>1532</v>
      </c>
      <c r="AB38" s="132">
        <f>Z38/Z40*100</f>
        <v>20.992052617155384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7113</v>
      </c>
      <c r="W40" s="112">
        <v>6934</v>
      </c>
      <c r="X40" s="112">
        <v>7085</v>
      </c>
      <c r="Y40" s="112">
        <v>7040</v>
      </c>
      <c r="Z40" s="112">
        <v>7298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9</v>
      </c>
      <c r="W44" s="112">
        <v>19</v>
      </c>
      <c r="X44" s="112">
        <v>10</v>
      </c>
      <c r="Y44" s="112">
        <v>21</v>
      </c>
      <c r="Z44" s="112">
        <v>15</v>
      </c>
    </row>
    <row r="45" spans="19:32" x14ac:dyDescent="0.25">
      <c r="S45" s="115" t="s">
        <v>37</v>
      </c>
      <c r="T45" s="115"/>
      <c r="U45" s="112"/>
      <c r="V45" s="112">
        <v>133</v>
      </c>
      <c r="W45" s="112">
        <v>115</v>
      </c>
      <c r="X45" s="112">
        <v>157</v>
      </c>
      <c r="Y45" s="112">
        <v>153</v>
      </c>
      <c r="Z45" s="112">
        <v>177</v>
      </c>
    </row>
    <row r="46" spans="19:32" x14ac:dyDescent="0.25">
      <c r="S46" s="115" t="s">
        <v>38</v>
      </c>
      <c r="T46" s="115"/>
      <c r="U46" s="112"/>
      <c r="V46" s="112">
        <v>327</v>
      </c>
      <c r="W46" s="112">
        <v>294</v>
      </c>
      <c r="X46" s="112">
        <v>252</v>
      </c>
      <c r="Y46" s="112">
        <v>263</v>
      </c>
      <c r="Z46" s="112">
        <v>303</v>
      </c>
    </row>
    <row r="47" spans="19:32" x14ac:dyDescent="0.25">
      <c r="S47" s="115" t="s">
        <v>39</v>
      </c>
      <c r="T47" s="115"/>
      <c r="U47" s="112"/>
      <c r="V47" s="112">
        <v>548</v>
      </c>
      <c r="W47" s="112">
        <v>438</v>
      </c>
      <c r="X47" s="112">
        <v>432</v>
      </c>
      <c r="Y47" s="112">
        <v>462</v>
      </c>
      <c r="Z47" s="112">
        <v>490</v>
      </c>
    </row>
    <row r="48" spans="19:32" x14ac:dyDescent="0.25">
      <c r="S48" s="115" t="s">
        <v>40</v>
      </c>
      <c r="T48" s="115"/>
      <c r="U48" s="112"/>
      <c r="V48" s="112">
        <v>757</v>
      </c>
      <c r="W48" s="112">
        <v>704</v>
      </c>
      <c r="X48" s="112">
        <v>674</v>
      </c>
      <c r="Y48" s="112">
        <v>679</v>
      </c>
      <c r="Z48" s="112">
        <v>812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618</v>
      </c>
      <c r="W49" s="112">
        <v>643</v>
      </c>
      <c r="X49" s="112">
        <v>622</v>
      </c>
      <c r="Y49" s="112">
        <v>608</v>
      </c>
      <c r="Z49" s="112">
        <v>711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Port Augusta (2021-22)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422</v>
      </c>
      <c r="W50" s="112">
        <v>424</v>
      </c>
      <c r="X50" s="112">
        <v>455</v>
      </c>
      <c r="Y50" s="112">
        <v>494</v>
      </c>
      <c r="Z50" s="112">
        <v>618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404</v>
      </c>
      <c r="W51" s="112">
        <v>412</v>
      </c>
      <c r="X51" s="112">
        <v>417</v>
      </c>
      <c r="Y51" s="112">
        <v>404</v>
      </c>
      <c r="Z51" s="112">
        <v>418</v>
      </c>
    </row>
    <row r="52" spans="1:26" ht="15" customHeight="1" x14ac:dyDescent="0.25">
      <c r="S52" s="115" t="s">
        <v>44</v>
      </c>
      <c r="T52" s="115"/>
      <c r="U52" s="112"/>
      <c r="V52" s="112">
        <v>520</v>
      </c>
      <c r="W52" s="112">
        <v>499</v>
      </c>
      <c r="X52" s="112">
        <v>430</v>
      </c>
      <c r="Y52" s="112">
        <v>465</v>
      </c>
      <c r="Z52" s="112">
        <v>393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495</v>
      </c>
      <c r="W53" s="112">
        <v>413</v>
      </c>
      <c r="X53" s="112">
        <v>435</v>
      </c>
      <c r="Y53" s="112">
        <v>439</v>
      </c>
      <c r="Z53" s="112">
        <v>459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576</v>
      </c>
      <c r="W54" s="112">
        <v>585</v>
      </c>
      <c r="X54" s="112">
        <v>504</v>
      </c>
      <c r="Y54" s="112">
        <v>511</v>
      </c>
      <c r="Z54" s="112">
        <v>459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416</v>
      </c>
      <c r="W55" s="112">
        <v>379</v>
      </c>
      <c r="X55" s="112">
        <v>422</v>
      </c>
      <c r="Y55" s="112">
        <v>446</v>
      </c>
      <c r="Z55" s="112">
        <v>444</v>
      </c>
    </row>
    <row r="56" spans="1:26" ht="15" customHeight="1" x14ac:dyDescent="0.25">
      <c r="S56" s="115" t="s">
        <v>48</v>
      </c>
      <c r="T56" s="115"/>
      <c r="U56" s="112"/>
      <c r="V56" s="112">
        <v>144</v>
      </c>
      <c r="W56" s="112">
        <v>179</v>
      </c>
      <c r="X56" s="112">
        <v>186</v>
      </c>
      <c r="Y56" s="112">
        <v>219</v>
      </c>
      <c r="Z56" s="112">
        <v>259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62</v>
      </c>
      <c r="W57" s="112">
        <v>68</v>
      </c>
      <c r="X57" s="112">
        <v>59</v>
      </c>
      <c r="Y57" s="112">
        <v>71</v>
      </c>
      <c r="Z57" s="112">
        <v>71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22</v>
      </c>
      <c r="W58" s="112">
        <v>19</v>
      </c>
      <c r="X58" s="112">
        <v>26</v>
      </c>
      <c r="Y58" s="112">
        <v>25</v>
      </c>
      <c r="Z58" s="112">
        <v>28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15</v>
      </c>
      <c r="W59" s="112">
        <v>18</v>
      </c>
      <c r="X59" s="112">
        <v>13</v>
      </c>
      <c r="Y59" s="112">
        <v>11</v>
      </c>
      <c r="Z59" s="112">
        <v>6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3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5464</v>
      </c>
      <c r="W61" s="112">
        <v>5191</v>
      </c>
      <c r="X61" s="112">
        <v>5094</v>
      </c>
      <c r="Y61" s="112">
        <v>5271</v>
      </c>
      <c r="Z61" s="112">
        <v>5674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6</v>
      </c>
      <c r="W63" s="112">
        <v>9</v>
      </c>
      <c r="X63" s="112">
        <v>4</v>
      </c>
      <c r="Y63" s="112">
        <v>14</v>
      </c>
      <c r="Z63" s="112">
        <v>30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125</v>
      </c>
      <c r="W64" s="112">
        <v>143</v>
      </c>
      <c r="X64" s="112">
        <v>156</v>
      </c>
      <c r="Y64" s="112">
        <v>164</v>
      </c>
      <c r="Z64" s="112">
        <v>170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Port Augusta (2021-22)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337</v>
      </c>
      <c r="W65" s="112">
        <v>265</v>
      </c>
      <c r="X65" s="112">
        <v>253</v>
      </c>
      <c r="Y65" s="112">
        <v>279</v>
      </c>
      <c r="Z65" s="112">
        <v>333</v>
      </c>
    </row>
    <row r="66" spans="1:26" x14ac:dyDescent="0.25">
      <c r="S66" s="115" t="s">
        <v>39</v>
      </c>
      <c r="T66" s="115"/>
      <c r="U66" s="112"/>
      <c r="V66" s="112">
        <v>521</v>
      </c>
      <c r="W66" s="112">
        <v>444</v>
      </c>
      <c r="X66" s="112">
        <v>403</v>
      </c>
      <c r="Y66" s="112">
        <v>396</v>
      </c>
      <c r="Z66" s="112">
        <v>397</v>
      </c>
    </row>
    <row r="67" spans="1:26" x14ac:dyDescent="0.25">
      <c r="S67" s="115" t="s">
        <v>40</v>
      </c>
      <c r="T67" s="115"/>
      <c r="U67" s="112"/>
      <c r="V67" s="112">
        <v>591</v>
      </c>
      <c r="W67" s="112">
        <v>573</v>
      </c>
      <c r="X67" s="112">
        <v>570</v>
      </c>
      <c r="Y67" s="112">
        <v>622</v>
      </c>
      <c r="Z67" s="112">
        <v>702</v>
      </c>
    </row>
    <row r="68" spans="1:26" x14ac:dyDescent="0.25">
      <c r="S68" s="115" t="s">
        <v>41</v>
      </c>
      <c r="T68" s="115"/>
      <c r="U68" s="112"/>
      <c r="V68" s="112">
        <v>495</v>
      </c>
      <c r="W68" s="112">
        <v>483</v>
      </c>
      <c r="X68" s="112">
        <v>485</v>
      </c>
      <c r="Y68" s="112">
        <v>494</v>
      </c>
      <c r="Z68" s="112">
        <v>600</v>
      </c>
    </row>
    <row r="69" spans="1:26" x14ac:dyDescent="0.25">
      <c r="S69" s="115" t="s">
        <v>42</v>
      </c>
      <c r="T69" s="115"/>
      <c r="U69" s="112"/>
      <c r="V69" s="112">
        <v>419</v>
      </c>
      <c r="W69" s="112">
        <v>447</v>
      </c>
      <c r="X69" s="112">
        <v>465</v>
      </c>
      <c r="Y69" s="112">
        <v>450</v>
      </c>
      <c r="Z69" s="112">
        <v>527</v>
      </c>
    </row>
    <row r="70" spans="1:26" x14ac:dyDescent="0.25">
      <c r="S70" s="115" t="s">
        <v>43</v>
      </c>
      <c r="T70" s="115"/>
      <c r="U70" s="112"/>
      <c r="V70" s="112">
        <v>439</v>
      </c>
      <c r="W70" s="112">
        <v>386</v>
      </c>
      <c r="X70" s="112">
        <v>391</v>
      </c>
      <c r="Y70" s="112">
        <v>414</v>
      </c>
      <c r="Z70" s="112">
        <v>446</v>
      </c>
    </row>
    <row r="71" spans="1:26" x14ac:dyDescent="0.25">
      <c r="S71" s="115" t="s">
        <v>44</v>
      </c>
      <c r="T71" s="115"/>
      <c r="U71" s="112"/>
      <c r="V71" s="112">
        <v>479</v>
      </c>
      <c r="W71" s="112">
        <v>454</v>
      </c>
      <c r="X71" s="112">
        <v>477</v>
      </c>
      <c r="Y71" s="112">
        <v>443</v>
      </c>
      <c r="Z71" s="112">
        <v>434</v>
      </c>
    </row>
    <row r="72" spans="1:26" x14ac:dyDescent="0.25">
      <c r="S72" s="115" t="s">
        <v>45</v>
      </c>
      <c r="T72" s="115"/>
      <c r="U72" s="112"/>
      <c r="V72" s="112">
        <v>524</v>
      </c>
      <c r="W72" s="112">
        <v>477</v>
      </c>
      <c r="X72" s="112">
        <v>482</v>
      </c>
      <c r="Y72" s="112">
        <v>498</v>
      </c>
      <c r="Z72" s="112">
        <v>524</v>
      </c>
    </row>
    <row r="73" spans="1:26" x14ac:dyDescent="0.25">
      <c r="S73" s="115" t="s">
        <v>46</v>
      </c>
      <c r="T73" s="115"/>
      <c r="U73" s="112"/>
      <c r="V73" s="112">
        <v>478</v>
      </c>
      <c r="W73" s="112">
        <v>452</v>
      </c>
      <c r="X73" s="112">
        <v>476</v>
      </c>
      <c r="Y73" s="112">
        <v>443</v>
      </c>
      <c r="Z73" s="112">
        <v>492</v>
      </c>
    </row>
    <row r="74" spans="1:26" x14ac:dyDescent="0.25">
      <c r="S74" s="115" t="s">
        <v>47</v>
      </c>
      <c r="T74" s="115"/>
      <c r="U74" s="112"/>
      <c r="V74" s="112">
        <v>334</v>
      </c>
      <c r="W74" s="112">
        <v>313</v>
      </c>
      <c r="X74" s="112">
        <v>309</v>
      </c>
      <c r="Y74" s="112">
        <v>333</v>
      </c>
      <c r="Z74" s="112">
        <v>365</v>
      </c>
    </row>
    <row r="75" spans="1:26" x14ac:dyDescent="0.25">
      <c r="S75" s="115" t="s">
        <v>48</v>
      </c>
      <c r="T75" s="115"/>
      <c r="U75" s="112"/>
      <c r="V75" s="112">
        <v>147</v>
      </c>
      <c r="W75" s="112">
        <v>131</v>
      </c>
      <c r="X75" s="112">
        <v>135</v>
      </c>
      <c r="Y75" s="112">
        <v>144</v>
      </c>
      <c r="Z75" s="112">
        <v>156</v>
      </c>
    </row>
    <row r="76" spans="1:26" x14ac:dyDescent="0.25">
      <c r="S76" s="115" t="s">
        <v>49</v>
      </c>
      <c r="T76" s="115"/>
      <c r="U76" s="112"/>
      <c r="V76" s="112">
        <v>55</v>
      </c>
      <c r="W76" s="112">
        <v>53</v>
      </c>
      <c r="X76" s="112">
        <v>59</v>
      </c>
      <c r="Y76" s="112">
        <v>55</v>
      </c>
      <c r="Z76" s="112">
        <v>76</v>
      </c>
    </row>
    <row r="77" spans="1:26" x14ac:dyDescent="0.25">
      <c r="S77" s="115" t="s">
        <v>50</v>
      </c>
      <c r="T77" s="115"/>
      <c r="U77" s="112"/>
      <c r="V77" s="112">
        <v>14</v>
      </c>
      <c r="W77" s="112">
        <v>17</v>
      </c>
      <c r="X77" s="112">
        <v>19</v>
      </c>
      <c r="Y77" s="112">
        <v>22</v>
      </c>
      <c r="Z77" s="112">
        <v>26</v>
      </c>
    </row>
    <row r="78" spans="1:26" x14ac:dyDescent="0.25">
      <c r="S78" s="115" t="s">
        <v>51</v>
      </c>
      <c r="T78" s="115"/>
      <c r="U78" s="112"/>
      <c r="V78" s="112">
        <v>7</v>
      </c>
      <c r="W78" s="112">
        <v>3</v>
      </c>
      <c r="X78" s="112">
        <v>6</v>
      </c>
      <c r="Y78" s="112">
        <v>5</v>
      </c>
      <c r="Z78" s="112">
        <v>10</v>
      </c>
    </row>
    <row r="79" spans="1:26" x14ac:dyDescent="0.25">
      <c r="S79" s="115" t="s">
        <v>52</v>
      </c>
      <c r="T79" s="115"/>
      <c r="U79" s="112"/>
      <c r="V79" s="112">
        <v>7</v>
      </c>
      <c r="W79" s="112">
        <v>4</v>
      </c>
      <c r="X79" s="112">
        <v>7</v>
      </c>
      <c r="Y79" s="112">
        <v>2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4985</v>
      </c>
      <c r="W80" s="112">
        <v>4672</v>
      </c>
      <c r="X80" s="112">
        <v>4689</v>
      </c>
      <c r="Y80" s="112">
        <v>4778</v>
      </c>
      <c r="Z80" s="112">
        <v>5261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Port Augusta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203</v>
      </c>
      <c r="W83" s="112">
        <v>214</v>
      </c>
      <c r="X83" s="112">
        <v>199</v>
      </c>
      <c r="Y83" s="112">
        <v>209</v>
      </c>
      <c r="Z83" s="112">
        <v>235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190</v>
      </c>
      <c r="G84" s="140"/>
      <c r="H84" s="48"/>
      <c r="I84" s="48"/>
      <c r="J84" s="48"/>
      <c r="K84" s="48"/>
      <c r="L84" s="140" t="s">
        <v>0</v>
      </c>
      <c r="M84" s="140"/>
      <c r="N84" s="140" t="s">
        <v>190</v>
      </c>
      <c r="O84" s="140"/>
      <c r="S84" s="115" t="s">
        <v>57</v>
      </c>
      <c r="T84" s="115"/>
      <c r="U84" s="112"/>
      <c r="V84" s="112">
        <v>238</v>
      </c>
      <c r="W84" s="112">
        <v>236</v>
      </c>
      <c r="X84" s="112">
        <v>238</v>
      </c>
      <c r="Y84" s="112">
        <v>232</v>
      </c>
      <c r="Z84" s="112">
        <v>262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2017-18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2017-18</v>
      </c>
      <c r="O85" s="140"/>
      <c r="S85" s="115" t="s">
        <v>185</v>
      </c>
      <c r="T85" s="115"/>
      <c r="U85" s="112"/>
      <c r="V85" s="112">
        <v>747</v>
      </c>
      <c r="W85" s="112">
        <v>739</v>
      </c>
      <c r="X85" s="112">
        <v>735</v>
      </c>
      <c r="Y85" s="112">
        <v>728</v>
      </c>
      <c r="Z85" s="112">
        <v>691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10,950</v>
      </c>
      <c r="D86" s="94">
        <f t="shared" ref="D86:D91" si="4">AD4</f>
        <v>8.8469184890656027E-2</v>
      </c>
      <c r="E86" s="95">
        <f t="shared" ref="E86:E91" si="5">AD4</f>
        <v>8.8469184890656027E-2</v>
      </c>
      <c r="F86" s="94">
        <f t="shared" ref="F86:F91" si="6">AF4</f>
        <v>4.8047473200612645E-2</v>
      </c>
      <c r="G86" s="95">
        <f t="shared" ref="G86:G91" si="7">AF4</f>
        <v>4.8047473200612645E-2</v>
      </c>
      <c r="H86" s="97"/>
      <c r="I86" s="97"/>
      <c r="J86" s="139" t="str">
        <f>'State data for spotlight'!J4</f>
        <v>1,514,413</v>
      </c>
      <c r="K86" s="139"/>
      <c r="L86" s="94">
        <f>'State data for spotlight'!L4</f>
        <v>9.9608707048718825E-2</v>
      </c>
      <c r="M86" s="95">
        <f>'State data for spotlight'!L4</f>
        <v>9.9608707048718825E-2</v>
      </c>
      <c r="N86" s="94">
        <f>'State data for spotlight'!N4</f>
        <v>0.18326365128713196</v>
      </c>
      <c r="O86" s="95">
        <f>'State data for spotlight'!N4</f>
        <v>0.18326365128713196</v>
      </c>
      <c r="S86" s="115" t="s">
        <v>186</v>
      </c>
      <c r="T86" s="115"/>
      <c r="U86" s="112"/>
      <c r="V86" s="112">
        <v>411</v>
      </c>
      <c r="W86" s="112">
        <v>394</v>
      </c>
      <c r="X86" s="112">
        <v>413</v>
      </c>
      <c r="Y86" s="112">
        <v>401</v>
      </c>
      <c r="Z86" s="112">
        <v>425</v>
      </c>
    </row>
    <row r="87" spans="1:30" ht="15" customHeight="1" x14ac:dyDescent="0.25">
      <c r="A87" s="96" t="s">
        <v>4</v>
      </c>
      <c r="B87" s="49"/>
      <c r="C87" s="97" t="str">
        <f t="shared" si="3"/>
        <v>5,668</v>
      </c>
      <c r="D87" s="94">
        <f t="shared" si="4"/>
        <v>7.5317776512995538E-2</v>
      </c>
      <c r="E87" s="95">
        <f t="shared" si="5"/>
        <v>7.5317776512995538E-2</v>
      </c>
      <c r="F87" s="94">
        <f t="shared" si="6"/>
        <v>3.8285400256457214E-2</v>
      </c>
      <c r="G87" s="95">
        <f t="shared" si="7"/>
        <v>3.8285400256457214E-2</v>
      </c>
      <c r="H87" s="97"/>
      <c r="I87" s="97"/>
      <c r="J87" s="139" t="str">
        <f>'State data for spotlight'!J5</f>
        <v>761,173</v>
      </c>
      <c r="K87" s="139"/>
      <c r="L87" s="94">
        <f>'State data for spotlight'!L5</f>
        <v>8.820771036521724E-2</v>
      </c>
      <c r="M87" s="95">
        <f>'State data for spotlight'!L5</f>
        <v>8.820771036521724E-2</v>
      </c>
      <c r="N87" s="94">
        <f>'State data for spotlight'!N5</f>
        <v>0.15461673464868042</v>
      </c>
      <c r="O87" s="95">
        <f>'State data for spotlight'!N5</f>
        <v>0.15461673464868042</v>
      </c>
      <c r="S87" s="115" t="s">
        <v>187</v>
      </c>
      <c r="T87" s="115"/>
      <c r="U87" s="112"/>
      <c r="V87" s="112">
        <v>140</v>
      </c>
      <c r="W87" s="112">
        <v>123</v>
      </c>
      <c r="X87" s="112">
        <v>127</v>
      </c>
      <c r="Y87" s="112">
        <v>119</v>
      </c>
      <c r="Z87" s="112">
        <v>119</v>
      </c>
    </row>
    <row r="88" spans="1:30" ht="15" customHeight="1" x14ac:dyDescent="0.25">
      <c r="A88" s="96" t="s">
        <v>5</v>
      </c>
      <c r="B88" s="49"/>
      <c r="C88" s="97" t="str">
        <f t="shared" si="3"/>
        <v>5,263</v>
      </c>
      <c r="D88" s="94">
        <f t="shared" si="4"/>
        <v>0.10150690665550433</v>
      </c>
      <c r="E88" s="95">
        <f t="shared" si="5"/>
        <v>0.10150690665550433</v>
      </c>
      <c r="F88" s="94">
        <f t="shared" si="6"/>
        <v>5.555555555555558E-2</v>
      </c>
      <c r="G88" s="95">
        <f t="shared" si="7"/>
        <v>5.555555555555558E-2</v>
      </c>
      <c r="H88" s="97"/>
      <c r="I88" s="97"/>
      <c r="J88" s="139" t="str">
        <f>'State data for spotlight'!J6</f>
        <v>752,279</v>
      </c>
      <c r="K88" s="139"/>
      <c r="L88" s="94">
        <f>'State data for spotlight'!L6</f>
        <v>0.11150035312508311</v>
      </c>
      <c r="M88" s="95">
        <f>'State data for spotlight'!L6</f>
        <v>0.11150035312508311</v>
      </c>
      <c r="N88" s="94">
        <f>'State data for spotlight'!N6</f>
        <v>0.212174288554841</v>
      </c>
      <c r="O88" s="95">
        <f>'State data for spotlight'!N6</f>
        <v>0.212174288554841</v>
      </c>
      <c r="S88" s="115" t="s">
        <v>188</v>
      </c>
      <c r="T88" s="115"/>
      <c r="U88" s="112"/>
      <c r="V88" s="112">
        <v>145</v>
      </c>
      <c r="W88" s="112">
        <v>150</v>
      </c>
      <c r="X88" s="112">
        <v>164</v>
      </c>
      <c r="Y88" s="112">
        <v>165</v>
      </c>
      <c r="Z88" s="112">
        <v>174</v>
      </c>
    </row>
    <row r="89" spans="1:30" ht="15" customHeight="1" x14ac:dyDescent="0.25">
      <c r="A89" s="49" t="s">
        <v>6</v>
      </c>
      <c r="B89" s="49"/>
      <c r="C89" s="97" t="str">
        <f t="shared" si="3"/>
        <v>7,303</v>
      </c>
      <c r="D89" s="94">
        <f t="shared" si="4"/>
        <v>3.6916086894789091E-2</v>
      </c>
      <c r="E89" s="95">
        <f t="shared" si="5"/>
        <v>3.6916086894789091E-2</v>
      </c>
      <c r="F89" s="94">
        <f t="shared" si="6"/>
        <v>2.6711654716715882E-2</v>
      </c>
      <c r="G89" s="95">
        <f t="shared" si="7"/>
        <v>2.6711654716715882E-2</v>
      </c>
      <c r="H89" s="97"/>
      <c r="I89" s="97"/>
      <c r="J89" s="139" t="str">
        <f>'State data for spotlight'!J7</f>
        <v>1,001,542</v>
      </c>
      <c r="K89" s="139"/>
      <c r="L89" s="94">
        <f>'State data for spotlight'!L7</f>
        <v>4.4621130813623067E-2</v>
      </c>
      <c r="M89" s="95">
        <f>'State data for spotlight'!L7</f>
        <v>4.4621130813623067E-2</v>
      </c>
      <c r="N89" s="94">
        <f>'State data for spotlight'!N7</f>
        <v>9.6689701842120446E-2</v>
      </c>
      <c r="O89" s="95">
        <f>'State data for spotlight'!N7</f>
        <v>9.6689701842120446E-2</v>
      </c>
      <c r="S89" s="115" t="s">
        <v>189</v>
      </c>
      <c r="T89" s="115"/>
      <c r="U89" s="112"/>
      <c r="V89" s="112">
        <v>531</v>
      </c>
      <c r="W89" s="112">
        <v>529</v>
      </c>
      <c r="X89" s="112">
        <v>530</v>
      </c>
      <c r="Y89" s="112">
        <v>549</v>
      </c>
      <c r="Z89" s="112">
        <v>573</v>
      </c>
    </row>
    <row r="90" spans="1:30" ht="15" customHeight="1" x14ac:dyDescent="0.25">
      <c r="A90" s="49" t="s">
        <v>96</v>
      </c>
      <c r="B90" s="49"/>
      <c r="C90" s="97" t="str">
        <f t="shared" si="3"/>
        <v>$44,832</v>
      </c>
      <c r="D90" s="94">
        <f t="shared" si="4"/>
        <v>-1.627403270692851E-2</v>
      </c>
      <c r="E90" s="95">
        <f t="shared" si="5"/>
        <v>-1.627403270692851E-2</v>
      </c>
      <c r="F90" s="94">
        <f t="shared" si="6"/>
        <v>5.0228635682159073E-2</v>
      </c>
      <c r="G90" s="95">
        <f t="shared" si="7"/>
        <v>5.0228635682159073E-2</v>
      </c>
      <c r="H90" s="97"/>
      <c r="I90" s="97"/>
      <c r="J90" s="97"/>
      <c r="K90" s="97" t="str">
        <f>'State data for spotlight'!J8</f>
        <v>$45,481</v>
      </c>
      <c r="L90" s="94">
        <f>'State data for spotlight'!L8</f>
        <v>-7.6896036558571357E-4</v>
      </c>
      <c r="M90" s="95">
        <f>'State data for spotlight'!L8</f>
        <v>-7.6896036558571357E-4</v>
      </c>
      <c r="N90" s="94">
        <f>'State data for spotlight'!N8</f>
        <v>6.4433558502420718E-2</v>
      </c>
      <c r="O90" s="95">
        <f>'State data for spotlight'!N8</f>
        <v>6.4433558502420718E-2</v>
      </c>
      <c r="S90" s="115" t="s">
        <v>58</v>
      </c>
      <c r="T90" s="115"/>
      <c r="U90" s="112"/>
      <c r="V90" s="112">
        <v>618</v>
      </c>
      <c r="W90" s="112">
        <v>579</v>
      </c>
      <c r="X90" s="112">
        <v>592</v>
      </c>
      <c r="Y90" s="112">
        <v>651</v>
      </c>
      <c r="Z90" s="112">
        <v>629</v>
      </c>
    </row>
    <row r="91" spans="1:30" ht="15" customHeight="1" x14ac:dyDescent="0.25">
      <c r="A91" s="49" t="s">
        <v>7</v>
      </c>
      <c r="B91" s="49"/>
      <c r="C91" s="97" t="str">
        <f t="shared" si="3"/>
        <v>$452.1 mil</v>
      </c>
      <c r="D91" s="94">
        <f t="shared" si="4"/>
        <v>7.9786621547268677E-2</v>
      </c>
      <c r="E91" s="95">
        <f t="shared" si="5"/>
        <v>7.9786621547268677E-2</v>
      </c>
      <c r="F91" s="94">
        <f t="shared" si="6"/>
        <v>0.13540393915587434</v>
      </c>
      <c r="G91" s="95">
        <f t="shared" si="7"/>
        <v>0.13540393915587434</v>
      </c>
      <c r="H91" s="97"/>
      <c r="I91" s="97"/>
      <c r="J91" s="97"/>
      <c r="K91" s="97" t="str">
        <f>'State data for spotlight'!J9</f>
        <v>$63.1 bil</v>
      </c>
      <c r="L91" s="94">
        <f>'State data for spotlight'!L9</f>
        <v>8.5795971195826271E-2</v>
      </c>
      <c r="M91" s="95">
        <f>'State data for spotlight'!L9</f>
        <v>8.5795971195826271E-2</v>
      </c>
      <c r="N91" s="94">
        <f>'State data for spotlight'!N9</f>
        <v>0.25141602644572436</v>
      </c>
      <c r="O91" s="95">
        <f>'State data for spotlight'!N9</f>
        <v>0.25141602644572436</v>
      </c>
      <c r="S91" s="118" t="s">
        <v>53</v>
      </c>
      <c r="T91" s="118"/>
      <c r="U91" s="112"/>
      <c r="V91" s="112">
        <v>3733</v>
      </c>
      <c r="W91" s="112">
        <v>3613</v>
      </c>
      <c r="X91" s="112">
        <v>3656</v>
      </c>
      <c r="Y91" s="112">
        <v>3655</v>
      </c>
      <c r="Z91" s="112">
        <v>3818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191</v>
      </c>
      <c r="S93" s="115" t="s">
        <v>56</v>
      </c>
      <c r="T93" s="115"/>
      <c r="U93" s="112"/>
      <c r="V93" s="112">
        <v>250</v>
      </c>
      <c r="W93" s="112">
        <v>240</v>
      </c>
      <c r="X93" s="112">
        <v>251</v>
      </c>
      <c r="Y93" s="112">
        <v>256</v>
      </c>
      <c r="Z93" s="112">
        <v>270</v>
      </c>
    </row>
    <row r="94" spans="1:30" ht="15" customHeight="1" x14ac:dyDescent="0.25">
      <c r="A94" s="135" t="s">
        <v>192</v>
      </c>
      <c r="S94" s="115" t="s">
        <v>57</v>
      </c>
      <c r="T94" s="115"/>
      <c r="U94" s="112"/>
      <c r="V94" s="112">
        <v>539</v>
      </c>
      <c r="W94" s="112">
        <v>542</v>
      </c>
      <c r="X94" s="112">
        <v>547</v>
      </c>
      <c r="Y94" s="112">
        <v>557</v>
      </c>
      <c r="Z94" s="112">
        <v>587</v>
      </c>
    </row>
    <row r="95" spans="1:30" ht="15" customHeight="1" x14ac:dyDescent="0.25">
      <c r="A95" s="136" t="s">
        <v>266</v>
      </c>
      <c r="S95" s="115" t="s">
        <v>185</v>
      </c>
      <c r="T95" s="115"/>
      <c r="U95" s="112"/>
      <c r="V95" s="112">
        <v>106</v>
      </c>
      <c r="W95" s="112">
        <v>107</v>
      </c>
      <c r="X95" s="112">
        <v>117</v>
      </c>
      <c r="Y95" s="112">
        <v>110</v>
      </c>
      <c r="Z95" s="112">
        <v>103</v>
      </c>
    </row>
    <row r="96" spans="1:30" ht="15" customHeight="1" x14ac:dyDescent="0.25">
      <c r="A96" s="134" t="s">
        <v>258</v>
      </c>
      <c r="S96" s="115" t="s">
        <v>186</v>
      </c>
      <c r="T96" s="115"/>
      <c r="U96" s="112"/>
      <c r="V96" s="112">
        <v>713</v>
      </c>
      <c r="W96" s="112">
        <v>730</v>
      </c>
      <c r="X96" s="112">
        <v>749</v>
      </c>
      <c r="Y96" s="112">
        <v>752</v>
      </c>
      <c r="Z96" s="112">
        <v>751</v>
      </c>
    </row>
    <row r="97" spans="1:32" ht="15" customHeight="1" x14ac:dyDescent="0.25">
      <c r="A97" s="136" t="s">
        <v>269</v>
      </c>
      <c r="S97" s="115" t="s">
        <v>187</v>
      </c>
      <c r="T97" s="115"/>
      <c r="U97" s="112"/>
      <c r="V97" s="112">
        <v>578</v>
      </c>
      <c r="W97" s="112">
        <v>574</v>
      </c>
      <c r="X97" s="112">
        <v>552</v>
      </c>
      <c r="Y97" s="112">
        <v>538</v>
      </c>
      <c r="Z97" s="112">
        <v>547</v>
      </c>
    </row>
    <row r="98" spans="1:32" ht="15" customHeight="1" x14ac:dyDescent="0.25">
      <c r="A98" s="136" t="s">
        <v>275</v>
      </c>
      <c r="S98" s="115" t="s">
        <v>188</v>
      </c>
      <c r="T98" s="115"/>
      <c r="U98" s="112"/>
      <c r="V98" s="112">
        <v>323</v>
      </c>
      <c r="W98" s="112">
        <v>309</v>
      </c>
      <c r="X98" s="112">
        <v>326</v>
      </c>
      <c r="Y98" s="112">
        <v>327</v>
      </c>
      <c r="Z98" s="112">
        <v>337</v>
      </c>
    </row>
    <row r="99" spans="1:32" ht="15" customHeight="1" x14ac:dyDescent="0.25">
      <c r="S99" s="115" t="s">
        <v>189</v>
      </c>
      <c r="T99" s="115"/>
      <c r="U99" s="112"/>
      <c r="V99" s="112">
        <v>31</v>
      </c>
      <c r="W99" s="112">
        <v>42</v>
      </c>
      <c r="X99" s="112">
        <v>39</v>
      </c>
      <c r="Y99" s="112">
        <v>39</v>
      </c>
      <c r="Z99" s="112">
        <v>44</v>
      </c>
    </row>
    <row r="100" spans="1:32" ht="15" customHeight="1" x14ac:dyDescent="0.25">
      <c r="S100" s="115" t="s">
        <v>58</v>
      </c>
      <c r="T100" s="115"/>
      <c r="U100" s="112"/>
      <c r="V100" s="112">
        <v>330</v>
      </c>
      <c r="W100" s="112">
        <v>303</v>
      </c>
      <c r="X100" s="112">
        <v>328</v>
      </c>
      <c r="Y100" s="112">
        <v>333</v>
      </c>
      <c r="Z100" s="112">
        <v>343</v>
      </c>
    </row>
    <row r="101" spans="1:32" x14ac:dyDescent="0.25">
      <c r="A101" s="18"/>
      <c r="S101" s="118" t="s">
        <v>53</v>
      </c>
      <c r="T101" s="118"/>
      <c r="U101" s="112"/>
      <c r="V101" s="112">
        <v>3376</v>
      </c>
      <c r="W101" s="112">
        <v>3325</v>
      </c>
      <c r="X101" s="112">
        <v>3433</v>
      </c>
      <c r="Y101" s="112">
        <v>3373</v>
      </c>
      <c r="Z101" s="112">
        <v>3467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184</v>
      </c>
      <c r="W103" s="106" t="s">
        <v>193</v>
      </c>
      <c r="X103" s="106" t="s">
        <v>261</v>
      </c>
      <c r="Y103" s="106" t="s">
        <v>267</v>
      </c>
      <c r="Z103" s="106" t="s">
        <v>273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7378</v>
      </c>
      <c r="W104" s="112">
        <v>6913</v>
      </c>
      <c r="X104" s="112">
        <v>7308</v>
      </c>
      <c r="Y104" s="112">
        <v>7377</v>
      </c>
      <c r="Z104" s="112">
        <v>8097</v>
      </c>
      <c r="AB104" s="109" t="str">
        <f>TEXT(Z104,"###,###")</f>
        <v>8,097</v>
      </c>
      <c r="AD104" s="130">
        <f>Z104/($Z$4)*100</f>
        <v>73.945205479452056</v>
      </c>
      <c r="AF104" s="109"/>
    </row>
    <row r="105" spans="1:32" x14ac:dyDescent="0.25">
      <c r="S105" s="115" t="s">
        <v>17</v>
      </c>
      <c r="T105" s="115"/>
      <c r="U105" s="112"/>
      <c r="V105" s="112">
        <v>2372</v>
      </c>
      <c r="W105" s="112">
        <v>2271</v>
      </c>
      <c r="X105" s="112">
        <v>2184</v>
      </c>
      <c r="Y105" s="112">
        <v>2173</v>
      </c>
      <c r="Z105" s="112">
        <v>2385</v>
      </c>
      <c r="AB105" s="109" t="str">
        <f>TEXT(Z105,"###,###")</f>
        <v>2,385</v>
      </c>
      <c r="AD105" s="130">
        <f>Z105/($Z$4)*100</f>
        <v>21.780821917808218</v>
      </c>
      <c r="AF105" s="109"/>
    </row>
    <row r="106" spans="1:32" x14ac:dyDescent="0.25">
      <c r="S106" s="118" t="s">
        <v>53</v>
      </c>
      <c r="T106" s="118"/>
      <c r="U106" s="120"/>
      <c r="V106" s="120">
        <v>9750</v>
      </c>
      <c r="W106" s="120">
        <v>9184</v>
      </c>
      <c r="X106" s="120">
        <v>9492</v>
      </c>
      <c r="Y106" s="120">
        <v>9550</v>
      </c>
      <c r="Z106" s="120">
        <v>10482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996</v>
      </c>
      <c r="W108" s="112">
        <v>832</v>
      </c>
      <c r="X108" s="112">
        <v>1014</v>
      </c>
      <c r="Y108" s="112">
        <v>903</v>
      </c>
      <c r="Z108" s="112">
        <v>1040</v>
      </c>
      <c r="AB108" s="109" t="str">
        <f>TEXT(Z108,"###,###")</f>
        <v>1,040</v>
      </c>
      <c r="AD108" s="130">
        <f>Z108/($Z$4)*100</f>
        <v>9.4977168949771684</v>
      </c>
      <c r="AF108" s="109"/>
    </row>
    <row r="109" spans="1:32" x14ac:dyDescent="0.25">
      <c r="S109" s="115" t="s">
        <v>20</v>
      </c>
      <c r="T109" s="115"/>
      <c r="U109" s="112"/>
      <c r="V109" s="112">
        <v>1708</v>
      </c>
      <c r="W109" s="112">
        <v>1403</v>
      </c>
      <c r="X109" s="112">
        <v>1281</v>
      </c>
      <c r="Y109" s="112">
        <v>1736</v>
      </c>
      <c r="Z109" s="112">
        <v>1720</v>
      </c>
      <c r="AB109" s="109" t="str">
        <f>TEXT(Z109,"###,###")</f>
        <v>1,720</v>
      </c>
      <c r="AD109" s="130">
        <f>Z109/($Z$4)*100</f>
        <v>15.707762557077626</v>
      </c>
      <c r="AF109" s="109"/>
    </row>
    <row r="110" spans="1:32" x14ac:dyDescent="0.25">
      <c r="S110" s="115" t="s">
        <v>21</v>
      </c>
      <c r="T110" s="115"/>
      <c r="U110" s="112"/>
      <c r="V110" s="112">
        <v>2118</v>
      </c>
      <c r="W110" s="112">
        <v>2069</v>
      </c>
      <c r="X110" s="112">
        <v>2192</v>
      </c>
      <c r="Y110" s="112">
        <v>2028</v>
      </c>
      <c r="Z110" s="112">
        <v>2440</v>
      </c>
      <c r="AB110" s="109" t="str">
        <f>TEXT(Z110,"###,###")</f>
        <v>2,440</v>
      </c>
      <c r="AD110" s="130">
        <f>Z110/($Z$4)*100</f>
        <v>22.283105022831052</v>
      </c>
      <c r="AF110" s="109"/>
    </row>
    <row r="111" spans="1:32" x14ac:dyDescent="0.25">
      <c r="S111" s="115" t="s">
        <v>22</v>
      </c>
      <c r="T111" s="115"/>
      <c r="U111" s="112"/>
      <c r="V111" s="112">
        <v>4940</v>
      </c>
      <c r="W111" s="112">
        <v>4979</v>
      </c>
      <c r="X111" s="112">
        <v>4796</v>
      </c>
      <c r="Y111" s="112">
        <v>4883</v>
      </c>
      <c r="Z111" s="112">
        <v>5279</v>
      </c>
      <c r="AB111" s="109" t="str">
        <f>TEXT(Z111,"###,###")</f>
        <v>5,279</v>
      </c>
      <c r="AD111" s="130">
        <f>Z111/($Z$4)*100</f>
        <v>48.210045662100462</v>
      </c>
      <c r="AF111" s="109"/>
    </row>
    <row r="112" spans="1:32" x14ac:dyDescent="0.25">
      <c r="S112" s="118" t="s">
        <v>53</v>
      </c>
      <c r="T112" s="118"/>
      <c r="U112" s="112"/>
      <c r="V112" s="112">
        <v>10449</v>
      </c>
      <c r="W112" s="112">
        <v>9866</v>
      </c>
      <c r="X112" s="112">
        <v>9787</v>
      </c>
      <c r="Y112" s="112">
        <v>10060</v>
      </c>
      <c r="Z112" s="112">
        <v>10946</v>
      </c>
    </row>
    <row r="113" spans="19:32" x14ac:dyDescent="0.25">
      <c r="AB113" s="125" t="s">
        <v>24</v>
      </c>
      <c r="AC113" s="106"/>
      <c r="AD113" s="106" t="s">
        <v>182</v>
      </c>
      <c r="AF113" s="106" t="s">
        <v>183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41.25</v>
      </c>
      <c r="W118" s="131">
        <v>41.27</v>
      </c>
      <c r="X118" s="131">
        <v>41.55</v>
      </c>
      <c r="Y118" s="131">
        <v>41.69</v>
      </c>
      <c r="Z118" s="131">
        <v>41.43</v>
      </c>
      <c r="AB118" s="109" t="str">
        <f>TEXT(Z118,"##.0")</f>
        <v>41.4</v>
      </c>
    </row>
    <row r="120" spans="19:32" x14ac:dyDescent="0.25">
      <c r="S120" s="101" t="s">
        <v>98</v>
      </c>
      <c r="T120" s="112"/>
      <c r="U120" s="112"/>
      <c r="V120" s="112">
        <v>6524</v>
      </c>
      <c r="W120" s="112">
        <v>6327</v>
      </c>
      <c r="X120" s="112">
        <v>6457</v>
      </c>
      <c r="Y120" s="112">
        <v>6382</v>
      </c>
      <c r="Z120" s="112">
        <v>6619</v>
      </c>
      <c r="AB120" s="109" t="str">
        <f>TEXT(Z120,"###,###")</f>
        <v>6,619</v>
      </c>
    </row>
    <row r="121" spans="19:32" x14ac:dyDescent="0.25">
      <c r="S121" s="101" t="s">
        <v>99</v>
      </c>
      <c r="T121" s="112"/>
      <c r="U121" s="112"/>
      <c r="V121" s="112">
        <v>290</v>
      </c>
      <c r="W121" s="112">
        <v>288</v>
      </c>
      <c r="X121" s="112">
        <v>290</v>
      </c>
      <c r="Y121" s="112">
        <v>278</v>
      </c>
      <c r="Z121" s="112">
        <v>306</v>
      </c>
      <c r="AB121" s="109" t="str">
        <f>TEXT(Z121,"###,###")</f>
        <v>306</v>
      </c>
    </row>
    <row r="122" spans="19:32" x14ac:dyDescent="0.25">
      <c r="S122" s="101" t="s">
        <v>100</v>
      </c>
      <c r="T122" s="112"/>
      <c r="U122" s="112"/>
      <c r="V122" s="112">
        <v>293</v>
      </c>
      <c r="W122" s="112">
        <v>316</v>
      </c>
      <c r="X122" s="112">
        <v>340</v>
      </c>
      <c r="Y122" s="112">
        <v>382</v>
      </c>
      <c r="Z122" s="112">
        <v>376</v>
      </c>
      <c r="AB122" s="109" t="str">
        <f>TEXT(Z122,"###,###")</f>
        <v>376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6817</v>
      </c>
      <c r="W124" s="112">
        <v>6643</v>
      </c>
      <c r="X124" s="112">
        <v>6797</v>
      </c>
      <c r="Y124" s="112">
        <v>6764</v>
      </c>
      <c r="Z124" s="112">
        <v>6995</v>
      </c>
      <c r="AB124" s="109" t="str">
        <f>TEXT(Z124,"###,###")</f>
        <v>6,995</v>
      </c>
      <c r="AD124" s="127">
        <f>Z124/$Z$7*100</f>
        <v>95.782555114336574</v>
      </c>
    </row>
    <row r="125" spans="19:32" x14ac:dyDescent="0.25">
      <c r="S125" s="101" t="s">
        <v>102</v>
      </c>
      <c r="T125" s="112"/>
      <c r="U125" s="112"/>
      <c r="V125" s="112">
        <v>583</v>
      </c>
      <c r="W125" s="112">
        <v>604</v>
      </c>
      <c r="X125" s="112">
        <v>630</v>
      </c>
      <c r="Y125" s="112">
        <v>660</v>
      </c>
      <c r="Z125" s="112">
        <v>682</v>
      </c>
      <c r="AB125" s="109" t="str">
        <f>TEXT(Z125,"###,###")</f>
        <v>682</v>
      </c>
      <c r="AD125" s="127">
        <f>Z125/$Z$7*100</f>
        <v>9.3386279611118717</v>
      </c>
    </row>
    <row r="127" spans="19:32" x14ac:dyDescent="0.25">
      <c r="S127" s="101" t="s">
        <v>103</v>
      </c>
      <c r="T127" s="112"/>
      <c r="U127" s="112"/>
      <c r="V127" s="112">
        <v>3739</v>
      </c>
      <c r="W127" s="112">
        <v>3612</v>
      </c>
      <c r="X127" s="112">
        <v>3652</v>
      </c>
      <c r="Y127" s="112">
        <v>3655</v>
      </c>
      <c r="Z127" s="112">
        <v>3821</v>
      </c>
      <c r="AB127" s="109" t="str">
        <f>TEXT(Z127,"###,###")</f>
        <v>3,821</v>
      </c>
      <c r="AD127" s="127">
        <f>Z127/$Z$7*100</f>
        <v>52.320963987402436</v>
      </c>
    </row>
    <row r="128" spans="19:32" x14ac:dyDescent="0.25">
      <c r="S128" s="101" t="s">
        <v>104</v>
      </c>
      <c r="T128" s="112"/>
      <c r="U128" s="112"/>
      <c r="V128" s="112">
        <v>3374</v>
      </c>
      <c r="W128" s="112">
        <v>3325</v>
      </c>
      <c r="X128" s="112">
        <v>3431</v>
      </c>
      <c r="Y128" s="112">
        <v>3370</v>
      </c>
      <c r="Z128" s="112">
        <v>3469</v>
      </c>
      <c r="AB128" s="109" t="str">
        <f>TEXT(Z128,"###,###")</f>
        <v>3,469</v>
      </c>
      <c r="AD128" s="127">
        <f>Z128/$Z$7*100</f>
        <v>47.501026975215666</v>
      </c>
    </row>
    <row r="130" spans="19:20" x14ac:dyDescent="0.25">
      <c r="S130" s="101" t="s">
        <v>262</v>
      </c>
      <c r="T130" s="127">
        <v>90.633986033137077</v>
      </c>
    </row>
    <row r="131" spans="19:20" x14ac:dyDescent="0.25">
      <c r="S131" s="101" t="s">
        <v>263</v>
      </c>
      <c r="T131" s="127">
        <v>4.1900588799123648</v>
      </c>
    </row>
    <row r="132" spans="19:20" x14ac:dyDescent="0.25">
      <c r="S132" s="101" t="s">
        <v>264</v>
      </c>
      <c r="T132" s="127">
        <v>5.1485690811995068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61682844-E299-4DC4-978E-BE8CAE851A7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083BFA95-42B9-474A-BCB5-7DB06BC9EC8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F36052B4-1C43-430C-B837-C76F67B378B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98157B84-0AA1-4080-8A1D-93A6336035F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091116-3BB2-4082-8B11-DB800B4C118F}">
  <sheetPr codeName="Sheet112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156</v>
      </c>
      <c r="T1" s="99"/>
      <c r="U1" s="99"/>
      <c r="V1" s="99"/>
      <c r="W1" s="99"/>
      <c r="X1" s="99"/>
      <c r="Y1" s="100" t="s">
        <v>238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184</v>
      </c>
      <c r="W2" s="103" t="s">
        <v>193</v>
      </c>
      <c r="X2" s="103" t="s">
        <v>261</v>
      </c>
      <c r="Y2" s="103" t="s">
        <v>267</v>
      </c>
      <c r="Z2" s="103" t="s">
        <v>273</v>
      </c>
      <c r="AB2" s="141" t="str">
        <f>$Z$2</f>
        <v>2021-22</v>
      </c>
      <c r="AC2" s="141"/>
      <c r="AD2" s="141"/>
      <c r="AE2" s="141"/>
      <c r="AF2" s="141"/>
    </row>
    <row r="3" spans="1:32" ht="15" customHeight="1" x14ac:dyDescent="0.25">
      <c r="A3" s="58" t="s">
        <v>272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156</v>
      </c>
      <c r="Y3" s="105" t="s">
        <v>238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10.48 Port Lincoln, South Australia,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11569</v>
      </c>
      <c r="W4" s="108">
        <v>10973</v>
      </c>
      <c r="X4" s="108">
        <v>11407</v>
      </c>
      <c r="Y4" s="108">
        <v>12299</v>
      </c>
      <c r="Z4" s="108">
        <v>12967</v>
      </c>
      <c r="AB4" s="109" t="str">
        <f>TEXT(Z4,"###,###")</f>
        <v>12,967</v>
      </c>
      <c r="AD4" s="110">
        <f>Z4/Y4-1</f>
        <v>5.4313358809659373E-2</v>
      </c>
      <c r="AF4" s="110">
        <f>Z4/V4-1</f>
        <v>0.12084017633330446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6155</v>
      </c>
      <c r="W5" s="108">
        <v>5803</v>
      </c>
      <c r="X5" s="108">
        <v>5939</v>
      </c>
      <c r="Y5" s="108">
        <v>6413</v>
      </c>
      <c r="Z5" s="108">
        <v>6627</v>
      </c>
      <c r="AB5" s="109" t="str">
        <f>TEXT(Z5,"###,###")</f>
        <v>6,627</v>
      </c>
      <c r="AD5" s="110">
        <f t="shared" ref="AD5:AD9" si="0">Z5/Y5-1</f>
        <v>3.3369717760798334E-2</v>
      </c>
      <c r="AF5" s="110">
        <f t="shared" ref="AF5:AF9" si="1">Z5/V5-1</f>
        <v>7.6685621445978791E-2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5410</v>
      </c>
      <c r="W6" s="108">
        <v>5173</v>
      </c>
      <c r="X6" s="108">
        <v>5465</v>
      </c>
      <c r="Y6" s="108">
        <v>5863</v>
      </c>
      <c r="Z6" s="108">
        <v>6326</v>
      </c>
      <c r="AB6" s="109" t="str">
        <f>TEXT(Z6,"###,###")</f>
        <v>6,326</v>
      </c>
      <c r="AD6" s="110">
        <f t="shared" si="0"/>
        <v>7.8969810677127716E-2</v>
      </c>
      <c r="AF6" s="110">
        <f t="shared" si="1"/>
        <v>0.16931608133086873</v>
      </c>
    </row>
    <row r="7" spans="1:32" ht="16.5" customHeight="1" thickBot="1" x14ac:dyDescent="0.3">
      <c r="A7" s="61" t="str">
        <f>"QUICK STATS for "&amp;Z2&amp;" *"</f>
        <v>QUICK STATS for 2021-22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7978</v>
      </c>
      <c r="W7" s="108">
        <v>7604</v>
      </c>
      <c r="X7" s="108">
        <v>7927</v>
      </c>
      <c r="Y7" s="108">
        <v>8142</v>
      </c>
      <c r="Z7" s="108">
        <v>8335</v>
      </c>
      <c r="AB7" s="109" t="str">
        <f>TEXT(Z7,"###,###")</f>
        <v>8,335</v>
      </c>
      <c r="AD7" s="110">
        <f t="shared" si="0"/>
        <v>2.3704249570130287E-2</v>
      </c>
      <c r="AF7" s="110">
        <f t="shared" si="1"/>
        <v>4.474805715718233E-2</v>
      </c>
    </row>
    <row r="8" spans="1:32" ht="17.25" customHeight="1" x14ac:dyDescent="0.25">
      <c r="A8" s="62" t="s">
        <v>12</v>
      </c>
      <c r="B8" s="63"/>
      <c r="C8" s="29"/>
      <c r="D8" s="64" t="str">
        <f>AB4</f>
        <v>12,967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8,335</v>
      </c>
      <c r="P8" s="65"/>
      <c r="S8" s="107" t="s">
        <v>83</v>
      </c>
      <c r="T8" s="108"/>
      <c r="U8" s="108"/>
      <c r="V8" s="108">
        <v>34634.5</v>
      </c>
      <c r="W8" s="108">
        <v>35969.019999999997</v>
      </c>
      <c r="X8" s="108">
        <v>35476.800000000003</v>
      </c>
      <c r="Y8" s="108">
        <v>36573.29</v>
      </c>
      <c r="Z8" s="108">
        <v>36660</v>
      </c>
      <c r="AB8" s="109" t="str">
        <f>TEXT(Z8,"$###,###")</f>
        <v>$36,660</v>
      </c>
      <c r="AD8" s="110">
        <f t="shared" si="0"/>
        <v>2.3708558896395893E-3</v>
      </c>
      <c r="AF8" s="110">
        <f t="shared" si="1"/>
        <v>5.8482149301996467E-2</v>
      </c>
    </row>
    <row r="9" spans="1:32" x14ac:dyDescent="0.25">
      <c r="A9" s="30" t="s">
        <v>14</v>
      </c>
      <c r="B9" s="69"/>
      <c r="C9" s="70"/>
      <c r="D9" s="71">
        <f>AD104</f>
        <v>77.419603609161712</v>
      </c>
      <c r="E9" s="72" t="s">
        <v>84</v>
      </c>
      <c r="F9" s="24"/>
      <c r="G9" s="73" t="s">
        <v>81</v>
      </c>
      <c r="H9" s="70"/>
      <c r="I9" s="69"/>
      <c r="J9" s="70"/>
      <c r="K9" s="69"/>
      <c r="L9" s="69"/>
      <c r="M9" s="74"/>
      <c r="N9" s="70"/>
      <c r="O9" s="71">
        <f>AD127</f>
        <v>51.541691661667663</v>
      </c>
      <c r="P9" s="72" t="s">
        <v>84</v>
      </c>
      <c r="S9" s="107" t="s">
        <v>7</v>
      </c>
      <c r="T9" s="108"/>
      <c r="U9" s="108"/>
      <c r="V9" s="108">
        <v>387852488</v>
      </c>
      <c r="W9" s="108">
        <v>386362254</v>
      </c>
      <c r="X9" s="108">
        <v>399327308</v>
      </c>
      <c r="Y9" s="108">
        <v>428659084</v>
      </c>
      <c r="Z9" s="108">
        <v>450549662</v>
      </c>
      <c r="AB9" s="109" t="str">
        <f>TEXT(Z9/1000000,"$#,###.0")&amp;" mil"</f>
        <v>$450.5 mil</v>
      </c>
      <c r="AD9" s="110">
        <f t="shared" si="0"/>
        <v>5.1067570517180583E-2</v>
      </c>
      <c r="AF9" s="110">
        <f t="shared" si="1"/>
        <v>0.16165211243920141</v>
      </c>
    </row>
    <row r="10" spans="1:32" x14ac:dyDescent="0.25">
      <c r="A10" s="30" t="s">
        <v>17</v>
      </c>
      <c r="B10" s="69"/>
      <c r="C10" s="70"/>
      <c r="D10" s="71">
        <f>AD105</f>
        <v>14.05105267216781</v>
      </c>
      <c r="E10" s="72" t="s">
        <v>84</v>
      </c>
      <c r="F10" s="24"/>
      <c r="G10" s="73" t="s">
        <v>82</v>
      </c>
      <c r="H10" s="70"/>
      <c r="I10" s="69"/>
      <c r="J10" s="70"/>
      <c r="K10" s="69"/>
      <c r="L10" s="69"/>
      <c r="M10" s="74"/>
      <c r="N10" s="70"/>
      <c r="O10" s="71">
        <f>AD128</f>
        <v>48.278344331133773</v>
      </c>
      <c r="P10" s="72" t="s">
        <v>84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85</v>
      </c>
      <c r="H11" s="77"/>
      <c r="I11" s="78"/>
      <c r="J11" s="78"/>
      <c r="K11" s="78"/>
      <c r="L11" s="78"/>
      <c r="M11" s="69"/>
      <c r="N11" s="70"/>
      <c r="O11" s="71">
        <f>T130</f>
        <v>82.171565686862621</v>
      </c>
      <c r="P11" s="72" t="s">
        <v>84</v>
      </c>
      <c r="S11" s="107" t="s">
        <v>29</v>
      </c>
      <c r="T11" s="112"/>
      <c r="U11" s="112"/>
      <c r="V11" s="112">
        <v>10129</v>
      </c>
      <c r="W11" s="112">
        <v>9677</v>
      </c>
      <c r="X11" s="112">
        <v>9995</v>
      </c>
      <c r="Y11" s="112">
        <v>10836</v>
      </c>
      <c r="Z11" s="112">
        <v>11483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9.0701859628074377</v>
      </c>
      <c r="P12" s="72" t="s">
        <v>84</v>
      </c>
      <c r="S12" s="107" t="s">
        <v>30</v>
      </c>
      <c r="T12" s="112"/>
      <c r="U12" s="112"/>
      <c r="V12" s="112">
        <v>1440</v>
      </c>
      <c r="W12" s="112">
        <v>1293</v>
      </c>
      <c r="X12" s="112">
        <v>1417</v>
      </c>
      <c r="Y12" s="112">
        <v>1463</v>
      </c>
      <c r="Z12" s="112">
        <v>1483</v>
      </c>
    </row>
    <row r="13" spans="1:32" ht="15" customHeight="1" x14ac:dyDescent="0.25">
      <c r="A13" s="30" t="s">
        <v>19</v>
      </c>
      <c r="B13" s="70"/>
      <c r="C13" s="70"/>
      <c r="D13" s="71">
        <f>AD108</f>
        <v>14.135883396313719</v>
      </c>
      <c r="E13" s="72" t="s">
        <v>84</v>
      </c>
      <c r="F13" s="24"/>
      <c r="G13" s="142" t="s">
        <v>265</v>
      </c>
      <c r="H13" s="143"/>
      <c r="I13" s="143"/>
      <c r="J13" s="143"/>
      <c r="K13" s="143"/>
      <c r="L13" s="143"/>
      <c r="M13" s="79"/>
      <c r="N13" s="70"/>
      <c r="O13" s="71">
        <f>T132</f>
        <v>8.7702459508098372</v>
      </c>
      <c r="P13" s="72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19.487930901519242</v>
      </c>
      <c r="E14" s="72" t="s">
        <v>84</v>
      </c>
      <c r="F14" s="24"/>
      <c r="G14" s="76" t="s">
        <v>94</v>
      </c>
      <c r="H14" s="69"/>
      <c r="I14" s="69"/>
      <c r="J14" s="69"/>
      <c r="K14" s="75"/>
      <c r="L14" s="70"/>
      <c r="M14" s="69"/>
      <c r="N14" s="70"/>
      <c r="O14" s="75" t="str">
        <f>AB118</f>
        <v>41.5</v>
      </c>
      <c r="P14" s="72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23.436415516310635</v>
      </c>
      <c r="E15" s="72" t="s">
        <v>84</v>
      </c>
      <c r="F15" s="24"/>
      <c r="G15" s="33" t="s">
        <v>259</v>
      </c>
      <c r="H15" s="70"/>
      <c r="I15" s="70"/>
      <c r="J15" s="70"/>
      <c r="K15" s="80"/>
      <c r="L15" s="70"/>
      <c r="M15" s="70"/>
      <c r="N15" s="70"/>
      <c r="O15" s="71">
        <f>AB38</f>
        <v>21.770421014753509</v>
      </c>
      <c r="P15" s="72" t="s">
        <v>84</v>
      </c>
      <c r="S15" s="115" t="s">
        <v>60</v>
      </c>
      <c r="T15" s="115"/>
      <c r="U15" s="116"/>
      <c r="V15" s="116">
        <v>1358</v>
      </c>
      <c r="W15" s="116">
        <v>1240</v>
      </c>
      <c r="X15" s="116">
        <v>1258</v>
      </c>
      <c r="Y15" s="112">
        <v>1341</v>
      </c>
      <c r="Z15" s="112">
        <v>1256</v>
      </c>
      <c r="AB15" s="117">
        <f t="shared" ref="AB15:AB34" si="2">IF(Z15="np",0,Z15/$Z$34)</f>
        <v>9.6868733610982569E-2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34.395002699159406</v>
      </c>
      <c r="E16" s="83" t="s">
        <v>84</v>
      </c>
      <c r="F16" s="24"/>
      <c r="G16" s="84" t="s">
        <v>260</v>
      </c>
      <c r="H16" s="35"/>
      <c r="I16" s="35"/>
      <c r="J16" s="35"/>
      <c r="K16" s="36"/>
      <c r="L16" s="35"/>
      <c r="M16" s="35"/>
      <c r="N16" s="35"/>
      <c r="O16" s="82">
        <f>AB37</f>
        <v>78.229578985246491</v>
      </c>
      <c r="P16" s="37" t="s">
        <v>84</v>
      </c>
      <c r="S16" s="115" t="s">
        <v>61</v>
      </c>
      <c r="T16" s="115"/>
      <c r="U16" s="116"/>
      <c r="V16" s="116">
        <v>94</v>
      </c>
      <c r="W16" s="116">
        <v>106</v>
      </c>
      <c r="X16" s="116">
        <v>125</v>
      </c>
      <c r="Y16" s="112">
        <v>132</v>
      </c>
      <c r="Z16" s="112">
        <v>157</v>
      </c>
      <c r="AB16" s="117">
        <f t="shared" si="2"/>
        <v>1.2108591701372821E-2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653</v>
      </c>
      <c r="W17" s="116">
        <v>635</v>
      </c>
      <c r="X17" s="116">
        <v>612</v>
      </c>
      <c r="Y17" s="112">
        <v>624</v>
      </c>
      <c r="Z17" s="112">
        <v>526</v>
      </c>
      <c r="AB17" s="117">
        <f t="shared" si="2"/>
        <v>4.0567638438994295E-2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268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63</v>
      </c>
      <c r="T18" s="115"/>
      <c r="U18" s="116"/>
      <c r="V18" s="116">
        <v>94</v>
      </c>
      <c r="W18" s="116">
        <v>84</v>
      </c>
      <c r="X18" s="116">
        <v>65</v>
      </c>
      <c r="Y18" s="112">
        <v>87</v>
      </c>
      <c r="Z18" s="112">
        <v>100</v>
      </c>
      <c r="AB18" s="117">
        <f t="shared" si="2"/>
        <v>7.7124787906833253E-3</v>
      </c>
    </row>
    <row r="19" spans="1:28" x14ac:dyDescent="0.25">
      <c r="A19" s="61" t="str">
        <f>$S$1&amp;" ("&amp;$V$2&amp;" to "&amp;$Z$2&amp;")"</f>
        <v>Port Lincoln (2017-18 to 2021-22)</v>
      </c>
      <c r="B19" s="61"/>
      <c r="C19" s="61"/>
      <c r="D19" s="61"/>
      <c r="E19" s="61"/>
      <c r="F19" s="61"/>
      <c r="G19" s="61" t="str">
        <f>$S$1&amp;" ("&amp;$V$2&amp;" to "&amp;$Z$2&amp;")"</f>
        <v>Port Lincoln (2017-18 to 2021-22)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64</v>
      </c>
      <c r="T19" s="115"/>
      <c r="U19" s="116"/>
      <c r="V19" s="116">
        <v>716</v>
      </c>
      <c r="W19" s="116">
        <v>648</v>
      </c>
      <c r="X19" s="116">
        <v>695</v>
      </c>
      <c r="Y19" s="112">
        <v>800</v>
      </c>
      <c r="Z19" s="112">
        <v>806</v>
      </c>
      <c r="AB19" s="117">
        <f t="shared" si="2"/>
        <v>6.2162579052907604E-2</v>
      </c>
    </row>
    <row r="20" spans="1:28" x14ac:dyDescent="0.25">
      <c r="S20" s="115" t="s">
        <v>65</v>
      </c>
      <c r="T20" s="115"/>
      <c r="U20" s="116"/>
      <c r="V20" s="116">
        <v>321</v>
      </c>
      <c r="W20" s="116">
        <v>306</v>
      </c>
      <c r="X20" s="116">
        <v>337</v>
      </c>
      <c r="Y20" s="112">
        <v>416</v>
      </c>
      <c r="Z20" s="112">
        <v>424</v>
      </c>
      <c r="AB20" s="117">
        <f t="shared" si="2"/>
        <v>3.27009100724973E-2</v>
      </c>
    </row>
    <row r="21" spans="1:28" x14ac:dyDescent="0.25">
      <c r="S21" s="115" t="s">
        <v>66</v>
      </c>
      <c r="T21" s="115"/>
      <c r="U21" s="116"/>
      <c r="V21" s="116">
        <v>1301</v>
      </c>
      <c r="W21" s="116">
        <v>1279</v>
      </c>
      <c r="X21" s="116">
        <v>1407</v>
      </c>
      <c r="Y21" s="112">
        <v>1487</v>
      </c>
      <c r="Z21" s="112">
        <v>1566</v>
      </c>
      <c r="AB21" s="117">
        <f t="shared" si="2"/>
        <v>0.12077741786210087</v>
      </c>
    </row>
    <row r="22" spans="1:28" x14ac:dyDescent="0.25">
      <c r="S22" s="115" t="s">
        <v>67</v>
      </c>
      <c r="T22" s="115"/>
      <c r="U22" s="116"/>
      <c r="V22" s="116">
        <v>917</v>
      </c>
      <c r="W22" s="116">
        <v>889</v>
      </c>
      <c r="X22" s="116">
        <v>854</v>
      </c>
      <c r="Y22" s="112">
        <v>1027</v>
      </c>
      <c r="Z22" s="112">
        <v>1115</v>
      </c>
      <c r="AB22" s="117">
        <f t="shared" si="2"/>
        <v>8.5994138516119076E-2</v>
      </c>
    </row>
    <row r="23" spans="1:28" x14ac:dyDescent="0.25">
      <c r="S23" s="115" t="s">
        <v>68</v>
      </c>
      <c r="T23" s="115"/>
      <c r="U23" s="116"/>
      <c r="V23" s="116">
        <v>723</v>
      </c>
      <c r="W23" s="116">
        <v>646</v>
      </c>
      <c r="X23" s="116">
        <v>584</v>
      </c>
      <c r="Y23" s="112">
        <v>670</v>
      </c>
      <c r="Z23" s="112">
        <v>751</v>
      </c>
      <c r="AB23" s="117">
        <f t="shared" si="2"/>
        <v>5.7920715718031777E-2</v>
      </c>
    </row>
    <row r="24" spans="1:28" x14ac:dyDescent="0.25">
      <c r="S24" s="115" t="s">
        <v>69</v>
      </c>
      <c r="T24" s="115"/>
      <c r="U24" s="116"/>
      <c r="V24" s="116">
        <v>45</v>
      </c>
      <c r="W24" s="116">
        <v>48</v>
      </c>
      <c r="X24" s="116">
        <v>52</v>
      </c>
      <c r="Y24" s="112">
        <v>54</v>
      </c>
      <c r="Z24" s="112">
        <v>39</v>
      </c>
      <c r="AB24" s="117">
        <f t="shared" si="2"/>
        <v>3.007866728366497E-3</v>
      </c>
    </row>
    <row r="25" spans="1:28" x14ac:dyDescent="0.25">
      <c r="S25" s="115" t="s">
        <v>70</v>
      </c>
      <c r="T25" s="115"/>
      <c r="U25" s="116"/>
      <c r="V25" s="116">
        <v>249</v>
      </c>
      <c r="W25" s="116">
        <v>240</v>
      </c>
      <c r="X25" s="116">
        <v>272</v>
      </c>
      <c r="Y25" s="112">
        <v>309</v>
      </c>
      <c r="Z25" s="112">
        <v>317</v>
      </c>
      <c r="AB25" s="117">
        <f t="shared" si="2"/>
        <v>2.4448557766466143E-2</v>
      </c>
    </row>
    <row r="26" spans="1:28" x14ac:dyDescent="0.25">
      <c r="S26" s="115" t="s">
        <v>71</v>
      </c>
      <c r="T26" s="115"/>
      <c r="U26" s="116"/>
      <c r="V26" s="116">
        <v>190</v>
      </c>
      <c r="W26" s="116">
        <v>172</v>
      </c>
      <c r="X26" s="116">
        <v>224</v>
      </c>
      <c r="Y26" s="112">
        <v>252</v>
      </c>
      <c r="Z26" s="112">
        <v>235</v>
      </c>
      <c r="AB26" s="117">
        <f t="shared" si="2"/>
        <v>1.8124325158105817E-2</v>
      </c>
    </row>
    <row r="27" spans="1:28" x14ac:dyDescent="0.25">
      <c r="S27" s="115" t="s">
        <v>72</v>
      </c>
      <c r="T27" s="115"/>
      <c r="U27" s="116"/>
      <c r="V27" s="116">
        <v>328</v>
      </c>
      <c r="W27" s="116">
        <v>339</v>
      </c>
      <c r="X27" s="116">
        <v>334</v>
      </c>
      <c r="Y27" s="112">
        <v>369</v>
      </c>
      <c r="Z27" s="112">
        <v>441</v>
      </c>
      <c r="AB27" s="117">
        <f t="shared" si="2"/>
        <v>3.4012031466913464E-2</v>
      </c>
    </row>
    <row r="28" spans="1:28" x14ac:dyDescent="0.25">
      <c r="S28" s="115" t="s">
        <v>73</v>
      </c>
      <c r="T28" s="115"/>
      <c r="U28" s="116"/>
      <c r="V28" s="116">
        <v>535</v>
      </c>
      <c r="W28" s="116">
        <v>547</v>
      </c>
      <c r="X28" s="116">
        <v>621</v>
      </c>
      <c r="Y28" s="112">
        <v>712</v>
      </c>
      <c r="Z28" s="112">
        <v>833</v>
      </c>
      <c r="AB28" s="117">
        <f t="shared" si="2"/>
        <v>6.4244948326392104E-2</v>
      </c>
    </row>
    <row r="29" spans="1:28" x14ac:dyDescent="0.25">
      <c r="S29" s="115" t="s">
        <v>74</v>
      </c>
      <c r="T29" s="115"/>
      <c r="U29" s="116"/>
      <c r="V29" s="116">
        <v>522</v>
      </c>
      <c r="W29" s="116">
        <v>547</v>
      </c>
      <c r="X29" s="116">
        <v>461</v>
      </c>
      <c r="Y29" s="112">
        <v>462</v>
      </c>
      <c r="Z29" s="112">
        <v>575</v>
      </c>
      <c r="AB29" s="117">
        <f t="shared" si="2"/>
        <v>4.434675304642912E-2</v>
      </c>
    </row>
    <row r="30" spans="1:28" x14ac:dyDescent="0.25">
      <c r="S30" s="115" t="s">
        <v>75</v>
      </c>
      <c r="T30" s="115"/>
      <c r="U30" s="116"/>
      <c r="V30" s="116">
        <v>833</v>
      </c>
      <c r="W30" s="116">
        <v>783</v>
      </c>
      <c r="X30" s="116">
        <v>826</v>
      </c>
      <c r="Y30" s="112">
        <v>842</v>
      </c>
      <c r="Z30" s="112">
        <v>917</v>
      </c>
      <c r="AB30" s="117">
        <f t="shared" si="2"/>
        <v>7.0723430510566093E-2</v>
      </c>
    </row>
    <row r="31" spans="1:28" x14ac:dyDescent="0.25">
      <c r="S31" s="115" t="s">
        <v>76</v>
      </c>
      <c r="T31" s="115"/>
      <c r="U31" s="116"/>
      <c r="V31" s="116">
        <v>1247</v>
      </c>
      <c r="W31" s="116">
        <v>1205</v>
      </c>
      <c r="X31" s="116">
        <v>1370</v>
      </c>
      <c r="Y31" s="112">
        <v>1489</v>
      </c>
      <c r="Z31" s="112">
        <v>1638</v>
      </c>
      <c r="AB31" s="117">
        <f t="shared" si="2"/>
        <v>0.12633040259139289</v>
      </c>
    </row>
    <row r="32" spans="1:28" ht="15.75" customHeight="1" x14ac:dyDescent="0.25">
      <c r="A32" s="61" t="str">
        <f>"Distribution of jobs per industry "&amp;"("&amp;Z2&amp;") *"</f>
        <v>Distribution of jobs per industry (2021-22)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77</v>
      </c>
      <c r="T32" s="115"/>
      <c r="U32" s="116"/>
      <c r="V32" s="116">
        <v>151</v>
      </c>
      <c r="W32" s="116">
        <v>157</v>
      </c>
      <c r="X32" s="116">
        <v>165</v>
      </c>
      <c r="Y32" s="112">
        <v>169</v>
      </c>
      <c r="Z32" s="112">
        <v>156</v>
      </c>
      <c r="AB32" s="117">
        <f t="shared" si="2"/>
        <v>1.2031466913465988E-2</v>
      </c>
    </row>
    <row r="33" spans="19:32" x14ac:dyDescent="0.25">
      <c r="S33" s="115" t="s">
        <v>78</v>
      </c>
      <c r="T33" s="115"/>
      <c r="U33" s="116"/>
      <c r="V33" s="116">
        <v>356</v>
      </c>
      <c r="W33" s="116">
        <v>408</v>
      </c>
      <c r="X33" s="116">
        <v>415</v>
      </c>
      <c r="Y33" s="112">
        <v>453</v>
      </c>
      <c r="Z33" s="112">
        <v>529</v>
      </c>
      <c r="AB33" s="117">
        <f t="shared" si="2"/>
        <v>4.0799012802714793E-2</v>
      </c>
    </row>
    <row r="34" spans="19:32" x14ac:dyDescent="0.25">
      <c r="S34" s="118" t="s">
        <v>53</v>
      </c>
      <c r="T34" s="118"/>
      <c r="U34" s="119"/>
      <c r="V34" s="119">
        <v>11564</v>
      </c>
      <c r="W34" s="119">
        <v>10974</v>
      </c>
      <c r="X34" s="119">
        <v>11409</v>
      </c>
      <c r="Y34" s="120">
        <v>12299</v>
      </c>
      <c r="Z34" s="120">
        <v>12966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6615</v>
      </c>
      <c r="W37" s="112">
        <v>6237</v>
      </c>
      <c r="X37" s="112">
        <v>6401</v>
      </c>
      <c r="Y37" s="112">
        <v>6508</v>
      </c>
      <c r="Z37" s="112">
        <v>6522</v>
      </c>
      <c r="AB37" s="132">
        <f>Z37/Z40*100</f>
        <v>78.229578985246491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1365</v>
      </c>
      <c r="W38" s="112">
        <v>1369</v>
      </c>
      <c r="X38" s="112">
        <v>1529</v>
      </c>
      <c r="Y38" s="112">
        <v>1633</v>
      </c>
      <c r="Z38" s="112">
        <v>1815</v>
      </c>
      <c r="AB38" s="132">
        <f>Z38/Z40*100</f>
        <v>21.770421014753509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7980</v>
      </c>
      <c r="W40" s="112">
        <v>7606</v>
      </c>
      <c r="X40" s="112">
        <v>7930</v>
      </c>
      <c r="Y40" s="112">
        <v>8141</v>
      </c>
      <c r="Z40" s="112">
        <v>8337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9</v>
      </c>
      <c r="W44" s="112">
        <v>16</v>
      </c>
      <c r="X44" s="112">
        <v>7</v>
      </c>
      <c r="Y44" s="112">
        <v>25</v>
      </c>
      <c r="Z44" s="112">
        <v>19</v>
      </c>
    </row>
    <row r="45" spans="19:32" x14ac:dyDescent="0.25">
      <c r="S45" s="115" t="s">
        <v>37</v>
      </c>
      <c r="T45" s="115"/>
      <c r="U45" s="112"/>
      <c r="V45" s="112">
        <v>183</v>
      </c>
      <c r="W45" s="112">
        <v>155</v>
      </c>
      <c r="X45" s="112">
        <v>181</v>
      </c>
      <c r="Y45" s="112">
        <v>228</v>
      </c>
      <c r="Z45" s="112">
        <v>211</v>
      </c>
    </row>
    <row r="46" spans="19:32" x14ac:dyDescent="0.25">
      <c r="S46" s="115" t="s">
        <v>38</v>
      </c>
      <c r="T46" s="115"/>
      <c r="U46" s="112"/>
      <c r="V46" s="112">
        <v>409</v>
      </c>
      <c r="W46" s="112">
        <v>421</v>
      </c>
      <c r="X46" s="112">
        <v>418</v>
      </c>
      <c r="Y46" s="112">
        <v>422</v>
      </c>
      <c r="Z46" s="112">
        <v>432</v>
      </c>
    </row>
    <row r="47" spans="19:32" x14ac:dyDescent="0.25">
      <c r="S47" s="115" t="s">
        <v>39</v>
      </c>
      <c r="T47" s="115"/>
      <c r="U47" s="112"/>
      <c r="V47" s="112">
        <v>658</v>
      </c>
      <c r="W47" s="112">
        <v>582</v>
      </c>
      <c r="X47" s="112">
        <v>523</v>
      </c>
      <c r="Y47" s="112">
        <v>599</v>
      </c>
      <c r="Z47" s="112">
        <v>593</v>
      </c>
    </row>
    <row r="48" spans="19:32" x14ac:dyDescent="0.25">
      <c r="S48" s="115" t="s">
        <v>40</v>
      </c>
      <c r="T48" s="115"/>
      <c r="U48" s="112"/>
      <c r="V48" s="112">
        <v>735</v>
      </c>
      <c r="W48" s="112">
        <v>706</v>
      </c>
      <c r="X48" s="112">
        <v>699</v>
      </c>
      <c r="Y48" s="112">
        <v>780</v>
      </c>
      <c r="Z48" s="112">
        <v>821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706</v>
      </c>
      <c r="W49" s="112">
        <v>700</v>
      </c>
      <c r="X49" s="112">
        <v>766</v>
      </c>
      <c r="Y49" s="112">
        <v>743</v>
      </c>
      <c r="Z49" s="112">
        <v>805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Port Lincoln (2021-22)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544</v>
      </c>
      <c r="W50" s="112">
        <v>531</v>
      </c>
      <c r="X50" s="112">
        <v>564</v>
      </c>
      <c r="Y50" s="112">
        <v>700</v>
      </c>
      <c r="Z50" s="112">
        <v>711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525</v>
      </c>
      <c r="W51" s="112">
        <v>498</v>
      </c>
      <c r="X51" s="112">
        <v>478</v>
      </c>
      <c r="Y51" s="112">
        <v>517</v>
      </c>
      <c r="Z51" s="112">
        <v>526</v>
      </c>
    </row>
    <row r="52" spans="1:26" ht="15" customHeight="1" x14ac:dyDescent="0.25">
      <c r="S52" s="115" t="s">
        <v>44</v>
      </c>
      <c r="T52" s="115"/>
      <c r="U52" s="112"/>
      <c r="V52" s="112">
        <v>548</v>
      </c>
      <c r="W52" s="112">
        <v>522</v>
      </c>
      <c r="X52" s="112">
        <v>526</v>
      </c>
      <c r="Y52" s="112">
        <v>528</v>
      </c>
      <c r="Z52" s="112">
        <v>511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532</v>
      </c>
      <c r="W53" s="112">
        <v>475</v>
      </c>
      <c r="X53" s="112">
        <v>471</v>
      </c>
      <c r="Y53" s="112">
        <v>506</v>
      </c>
      <c r="Z53" s="112">
        <v>537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538</v>
      </c>
      <c r="W54" s="112">
        <v>464</v>
      </c>
      <c r="X54" s="112">
        <v>509</v>
      </c>
      <c r="Y54" s="112">
        <v>522</v>
      </c>
      <c r="Z54" s="112">
        <v>537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414</v>
      </c>
      <c r="W55" s="112">
        <v>363</v>
      </c>
      <c r="X55" s="112">
        <v>410</v>
      </c>
      <c r="Y55" s="112">
        <v>428</v>
      </c>
      <c r="Z55" s="112">
        <v>476</v>
      </c>
    </row>
    <row r="56" spans="1:26" ht="15" customHeight="1" x14ac:dyDescent="0.25">
      <c r="S56" s="115" t="s">
        <v>48</v>
      </c>
      <c r="T56" s="115"/>
      <c r="U56" s="112"/>
      <c r="V56" s="112">
        <v>205</v>
      </c>
      <c r="W56" s="112">
        <v>231</v>
      </c>
      <c r="X56" s="112">
        <v>240</v>
      </c>
      <c r="Y56" s="112">
        <v>245</v>
      </c>
      <c r="Z56" s="112">
        <v>239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78</v>
      </c>
      <c r="W57" s="112">
        <v>75</v>
      </c>
      <c r="X57" s="112">
        <v>75</v>
      </c>
      <c r="Y57" s="112">
        <v>102</v>
      </c>
      <c r="Z57" s="112">
        <v>112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44</v>
      </c>
      <c r="W58" s="112">
        <v>47</v>
      </c>
      <c r="X58" s="112">
        <v>47</v>
      </c>
      <c r="Y58" s="112">
        <v>44</v>
      </c>
      <c r="Z58" s="112">
        <v>58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16</v>
      </c>
      <c r="W59" s="112">
        <v>13</v>
      </c>
      <c r="X59" s="112">
        <v>17</v>
      </c>
      <c r="Y59" s="112">
        <v>16</v>
      </c>
      <c r="Z59" s="112">
        <v>24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7</v>
      </c>
      <c r="W60" s="112">
        <v>6</v>
      </c>
      <c r="X60" s="112">
        <v>6</v>
      </c>
      <c r="Y60" s="112">
        <v>8</v>
      </c>
      <c r="Z60" s="112">
        <v>15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6157</v>
      </c>
      <c r="W61" s="112">
        <v>5800</v>
      </c>
      <c r="X61" s="112">
        <v>5937</v>
      </c>
      <c r="Y61" s="112">
        <v>6413</v>
      </c>
      <c r="Z61" s="112">
        <v>6628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14</v>
      </c>
      <c r="W63" s="112">
        <v>13</v>
      </c>
      <c r="X63" s="112">
        <v>19</v>
      </c>
      <c r="Y63" s="112">
        <v>28</v>
      </c>
      <c r="Z63" s="112">
        <v>32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200</v>
      </c>
      <c r="W64" s="112">
        <v>183</v>
      </c>
      <c r="X64" s="112">
        <v>185</v>
      </c>
      <c r="Y64" s="112">
        <v>241</v>
      </c>
      <c r="Z64" s="112">
        <v>266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Port Lincoln (2021-22)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394</v>
      </c>
      <c r="W65" s="112">
        <v>390</v>
      </c>
      <c r="X65" s="112">
        <v>380</v>
      </c>
      <c r="Y65" s="112">
        <v>453</v>
      </c>
      <c r="Z65" s="112">
        <v>438</v>
      </c>
    </row>
    <row r="66" spans="1:26" x14ac:dyDescent="0.25">
      <c r="S66" s="115" t="s">
        <v>39</v>
      </c>
      <c r="T66" s="115"/>
      <c r="U66" s="112"/>
      <c r="V66" s="112">
        <v>487</v>
      </c>
      <c r="W66" s="112">
        <v>435</v>
      </c>
      <c r="X66" s="112">
        <v>489</v>
      </c>
      <c r="Y66" s="112">
        <v>568</v>
      </c>
      <c r="Z66" s="112">
        <v>562</v>
      </c>
    </row>
    <row r="67" spans="1:26" x14ac:dyDescent="0.25">
      <c r="S67" s="115" t="s">
        <v>40</v>
      </c>
      <c r="T67" s="115"/>
      <c r="U67" s="112"/>
      <c r="V67" s="112">
        <v>632</v>
      </c>
      <c r="W67" s="112">
        <v>566</v>
      </c>
      <c r="X67" s="112">
        <v>611</v>
      </c>
      <c r="Y67" s="112">
        <v>649</v>
      </c>
      <c r="Z67" s="112">
        <v>734</v>
      </c>
    </row>
    <row r="68" spans="1:26" x14ac:dyDescent="0.25">
      <c r="S68" s="115" t="s">
        <v>41</v>
      </c>
      <c r="T68" s="115"/>
      <c r="U68" s="112"/>
      <c r="V68" s="112">
        <v>548</v>
      </c>
      <c r="W68" s="112">
        <v>536</v>
      </c>
      <c r="X68" s="112">
        <v>517</v>
      </c>
      <c r="Y68" s="112">
        <v>564</v>
      </c>
      <c r="Z68" s="112">
        <v>653</v>
      </c>
    </row>
    <row r="69" spans="1:26" x14ac:dyDescent="0.25">
      <c r="S69" s="115" t="s">
        <v>42</v>
      </c>
      <c r="T69" s="115"/>
      <c r="U69" s="112"/>
      <c r="V69" s="112">
        <v>480</v>
      </c>
      <c r="W69" s="112">
        <v>518</v>
      </c>
      <c r="X69" s="112">
        <v>575</v>
      </c>
      <c r="Y69" s="112">
        <v>612</v>
      </c>
      <c r="Z69" s="112">
        <v>651</v>
      </c>
    </row>
    <row r="70" spans="1:26" x14ac:dyDescent="0.25">
      <c r="S70" s="115" t="s">
        <v>43</v>
      </c>
      <c r="T70" s="115"/>
      <c r="U70" s="112"/>
      <c r="V70" s="112">
        <v>487</v>
      </c>
      <c r="W70" s="112">
        <v>465</v>
      </c>
      <c r="X70" s="112">
        <v>453</v>
      </c>
      <c r="Y70" s="112">
        <v>470</v>
      </c>
      <c r="Z70" s="112">
        <v>519</v>
      </c>
    </row>
    <row r="71" spans="1:26" x14ac:dyDescent="0.25">
      <c r="S71" s="115" t="s">
        <v>44</v>
      </c>
      <c r="T71" s="115"/>
      <c r="U71" s="112"/>
      <c r="V71" s="112">
        <v>557</v>
      </c>
      <c r="W71" s="112">
        <v>469</v>
      </c>
      <c r="X71" s="112">
        <v>517</v>
      </c>
      <c r="Y71" s="112">
        <v>535</v>
      </c>
      <c r="Z71" s="112">
        <v>535</v>
      </c>
    </row>
    <row r="72" spans="1:26" x14ac:dyDescent="0.25">
      <c r="S72" s="115" t="s">
        <v>45</v>
      </c>
      <c r="T72" s="115"/>
      <c r="U72" s="112"/>
      <c r="V72" s="112">
        <v>487</v>
      </c>
      <c r="W72" s="112">
        <v>512</v>
      </c>
      <c r="X72" s="112">
        <v>525</v>
      </c>
      <c r="Y72" s="112">
        <v>525</v>
      </c>
      <c r="Z72" s="112">
        <v>551</v>
      </c>
    </row>
    <row r="73" spans="1:26" x14ac:dyDescent="0.25">
      <c r="S73" s="115" t="s">
        <v>46</v>
      </c>
      <c r="T73" s="115"/>
      <c r="U73" s="112"/>
      <c r="V73" s="112">
        <v>530</v>
      </c>
      <c r="W73" s="112">
        <v>483</v>
      </c>
      <c r="X73" s="112">
        <v>511</v>
      </c>
      <c r="Y73" s="112">
        <v>505</v>
      </c>
      <c r="Z73" s="112">
        <v>577</v>
      </c>
    </row>
    <row r="74" spans="1:26" x14ac:dyDescent="0.25">
      <c r="S74" s="115" t="s">
        <v>47</v>
      </c>
      <c r="T74" s="115"/>
      <c r="U74" s="112"/>
      <c r="V74" s="112">
        <v>347</v>
      </c>
      <c r="W74" s="112">
        <v>343</v>
      </c>
      <c r="X74" s="112">
        <v>390</v>
      </c>
      <c r="Y74" s="112">
        <v>399</v>
      </c>
      <c r="Z74" s="112">
        <v>448</v>
      </c>
    </row>
    <row r="75" spans="1:26" x14ac:dyDescent="0.25">
      <c r="S75" s="115" t="s">
        <v>48</v>
      </c>
      <c r="T75" s="115"/>
      <c r="U75" s="112"/>
      <c r="V75" s="112">
        <v>143</v>
      </c>
      <c r="W75" s="112">
        <v>167</v>
      </c>
      <c r="X75" s="112">
        <v>181</v>
      </c>
      <c r="Y75" s="112">
        <v>210</v>
      </c>
      <c r="Z75" s="112">
        <v>209</v>
      </c>
    </row>
    <row r="76" spans="1:26" x14ac:dyDescent="0.25">
      <c r="S76" s="115" t="s">
        <v>49</v>
      </c>
      <c r="T76" s="115"/>
      <c r="U76" s="112"/>
      <c r="V76" s="112">
        <v>55</v>
      </c>
      <c r="W76" s="112">
        <v>47</v>
      </c>
      <c r="X76" s="112">
        <v>54</v>
      </c>
      <c r="Y76" s="112">
        <v>59</v>
      </c>
      <c r="Z76" s="112">
        <v>84</v>
      </c>
    </row>
    <row r="77" spans="1:26" x14ac:dyDescent="0.25">
      <c r="S77" s="115" t="s">
        <v>50</v>
      </c>
      <c r="T77" s="115"/>
      <c r="U77" s="112"/>
      <c r="V77" s="112">
        <v>31</v>
      </c>
      <c r="W77" s="112">
        <v>29</v>
      </c>
      <c r="X77" s="112">
        <v>24</v>
      </c>
      <c r="Y77" s="112">
        <v>24</v>
      </c>
      <c r="Z77" s="112">
        <v>29</v>
      </c>
    </row>
    <row r="78" spans="1:26" x14ac:dyDescent="0.25">
      <c r="S78" s="115" t="s">
        <v>51</v>
      </c>
      <c r="T78" s="115"/>
      <c r="U78" s="112"/>
      <c r="V78" s="112">
        <v>20</v>
      </c>
      <c r="W78" s="112">
        <v>15</v>
      </c>
      <c r="X78" s="112">
        <v>19</v>
      </c>
      <c r="Y78" s="112">
        <v>13</v>
      </c>
      <c r="Z78" s="112">
        <v>23</v>
      </c>
    </row>
    <row r="79" spans="1:26" x14ac:dyDescent="0.25">
      <c r="S79" s="115" t="s">
        <v>52</v>
      </c>
      <c r="T79" s="115"/>
      <c r="U79" s="112"/>
      <c r="V79" s="112">
        <v>9</v>
      </c>
      <c r="W79" s="112">
        <v>10</v>
      </c>
      <c r="X79" s="112">
        <v>7</v>
      </c>
      <c r="Y79" s="112">
        <v>8</v>
      </c>
      <c r="Z79" s="112">
        <v>13</v>
      </c>
    </row>
    <row r="80" spans="1:26" x14ac:dyDescent="0.25">
      <c r="S80" s="118" t="s">
        <v>53</v>
      </c>
      <c r="T80" s="118"/>
      <c r="U80" s="112"/>
      <c r="V80" s="112">
        <v>5413</v>
      </c>
      <c r="W80" s="112">
        <v>5174</v>
      </c>
      <c r="X80" s="112">
        <v>5470</v>
      </c>
      <c r="Y80" s="112">
        <v>5863</v>
      </c>
      <c r="Z80" s="112">
        <v>6330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Port Lincoln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341</v>
      </c>
      <c r="W83" s="112">
        <v>325</v>
      </c>
      <c r="X83" s="112">
        <v>326</v>
      </c>
      <c r="Y83" s="112">
        <v>341</v>
      </c>
      <c r="Z83" s="112">
        <v>341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190</v>
      </c>
      <c r="G84" s="140"/>
      <c r="H84" s="48"/>
      <c r="I84" s="48"/>
      <c r="J84" s="48"/>
      <c r="K84" s="48"/>
      <c r="L84" s="140" t="s">
        <v>0</v>
      </c>
      <c r="M84" s="140"/>
      <c r="N84" s="140" t="s">
        <v>190</v>
      </c>
      <c r="O84" s="140"/>
      <c r="S84" s="115" t="s">
        <v>57</v>
      </c>
      <c r="T84" s="115"/>
      <c r="U84" s="112"/>
      <c r="V84" s="112">
        <v>381</v>
      </c>
      <c r="W84" s="112">
        <v>357</v>
      </c>
      <c r="X84" s="112">
        <v>354</v>
      </c>
      <c r="Y84" s="112">
        <v>376</v>
      </c>
      <c r="Z84" s="112">
        <v>394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2017-18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2017-18</v>
      </c>
      <c r="O85" s="140"/>
      <c r="S85" s="115" t="s">
        <v>185</v>
      </c>
      <c r="T85" s="115"/>
      <c r="U85" s="112"/>
      <c r="V85" s="112">
        <v>678</v>
      </c>
      <c r="W85" s="112">
        <v>684</v>
      </c>
      <c r="X85" s="112">
        <v>718</v>
      </c>
      <c r="Y85" s="112">
        <v>732</v>
      </c>
      <c r="Z85" s="112">
        <v>773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12,967</v>
      </c>
      <c r="D86" s="94">
        <f t="shared" ref="D86:D91" si="4">AD4</f>
        <v>5.4313358809659373E-2</v>
      </c>
      <c r="E86" s="95">
        <f t="shared" ref="E86:E91" si="5">AD4</f>
        <v>5.4313358809659373E-2</v>
      </c>
      <c r="F86" s="94">
        <f t="shared" ref="F86:F91" si="6">AF4</f>
        <v>0.12084017633330446</v>
      </c>
      <c r="G86" s="95">
        <f t="shared" ref="G86:G91" si="7">AF4</f>
        <v>0.12084017633330446</v>
      </c>
      <c r="H86" s="97"/>
      <c r="I86" s="97"/>
      <c r="J86" s="139" t="str">
        <f>'State data for spotlight'!J4</f>
        <v>1,514,413</v>
      </c>
      <c r="K86" s="139"/>
      <c r="L86" s="94">
        <f>'State data for spotlight'!L4</f>
        <v>9.9608707048718825E-2</v>
      </c>
      <c r="M86" s="95">
        <f>'State data for spotlight'!L4</f>
        <v>9.9608707048718825E-2</v>
      </c>
      <c r="N86" s="94">
        <f>'State data for spotlight'!N4</f>
        <v>0.18326365128713196</v>
      </c>
      <c r="O86" s="95">
        <f>'State data for spotlight'!N4</f>
        <v>0.18326365128713196</v>
      </c>
      <c r="S86" s="115" t="s">
        <v>186</v>
      </c>
      <c r="T86" s="115"/>
      <c r="U86" s="112"/>
      <c r="V86" s="112">
        <v>251</v>
      </c>
      <c r="W86" s="112">
        <v>250</v>
      </c>
      <c r="X86" s="112">
        <v>257</v>
      </c>
      <c r="Y86" s="112">
        <v>248</v>
      </c>
      <c r="Z86" s="112">
        <v>256</v>
      </c>
    </row>
    <row r="87" spans="1:30" ht="15" customHeight="1" x14ac:dyDescent="0.25">
      <c r="A87" s="96" t="s">
        <v>4</v>
      </c>
      <c r="B87" s="49"/>
      <c r="C87" s="97" t="str">
        <f t="shared" si="3"/>
        <v>6,627</v>
      </c>
      <c r="D87" s="94">
        <f t="shared" si="4"/>
        <v>3.3369717760798334E-2</v>
      </c>
      <c r="E87" s="95">
        <f t="shared" si="5"/>
        <v>3.3369717760798334E-2</v>
      </c>
      <c r="F87" s="94">
        <f t="shared" si="6"/>
        <v>7.6685621445978791E-2</v>
      </c>
      <c r="G87" s="95">
        <f t="shared" si="7"/>
        <v>7.6685621445978791E-2</v>
      </c>
      <c r="H87" s="97"/>
      <c r="I87" s="97"/>
      <c r="J87" s="139" t="str">
        <f>'State data for spotlight'!J5</f>
        <v>761,173</v>
      </c>
      <c r="K87" s="139"/>
      <c r="L87" s="94">
        <f>'State data for spotlight'!L5</f>
        <v>8.820771036521724E-2</v>
      </c>
      <c r="M87" s="95">
        <f>'State data for spotlight'!L5</f>
        <v>8.820771036521724E-2</v>
      </c>
      <c r="N87" s="94">
        <f>'State data for spotlight'!N5</f>
        <v>0.15461673464868042</v>
      </c>
      <c r="O87" s="95">
        <f>'State data for spotlight'!N5</f>
        <v>0.15461673464868042</v>
      </c>
      <c r="S87" s="115" t="s">
        <v>187</v>
      </c>
      <c r="T87" s="115"/>
      <c r="U87" s="112"/>
      <c r="V87" s="112">
        <v>116</v>
      </c>
      <c r="W87" s="112">
        <v>93</v>
      </c>
      <c r="X87" s="112">
        <v>102</v>
      </c>
      <c r="Y87" s="112">
        <v>92</v>
      </c>
      <c r="Z87" s="112">
        <v>87</v>
      </c>
    </row>
    <row r="88" spans="1:30" ht="15" customHeight="1" x14ac:dyDescent="0.25">
      <c r="A88" s="96" t="s">
        <v>5</v>
      </c>
      <c r="B88" s="49"/>
      <c r="C88" s="97" t="str">
        <f t="shared" si="3"/>
        <v>6,326</v>
      </c>
      <c r="D88" s="94">
        <f t="shared" si="4"/>
        <v>7.8969810677127716E-2</v>
      </c>
      <c r="E88" s="95">
        <f t="shared" si="5"/>
        <v>7.8969810677127716E-2</v>
      </c>
      <c r="F88" s="94">
        <f t="shared" si="6"/>
        <v>0.16931608133086873</v>
      </c>
      <c r="G88" s="95">
        <f t="shared" si="7"/>
        <v>0.16931608133086873</v>
      </c>
      <c r="H88" s="97"/>
      <c r="I88" s="97"/>
      <c r="J88" s="139" t="str">
        <f>'State data for spotlight'!J6</f>
        <v>752,279</v>
      </c>
      <c r="K88" s="139"/>
      <c r="L88" s="94">
        <f>'State data for spotlight'!L6</f>
        <v>0.11150035312508311</v>
      </c>
      <c r="M88" s="95">
        <f>'State data for spotlight'!L6</f>
        <v>0.11150035312508311</v>
      </c>
      <c r="N88" s="94">
        <f>'State data for spotlight'!N6</f>
        <v>0.212174288554841</v>
      </c>
      <c r="O88" s="95">
        <f>'State data for spotlight'!N6</f>
        <v>0.212174288554841</v>
      </c>
      <c r="S88" s="115" t="s">
        <v>188</v>
      </c>
      <c r="T88" s="115"/>
      <c r="U88" s="112"/>
      <c r="V88" s="112">
        <v>212</v>
      </c>
      <c r="W88" s="112">
        <v>217</v>
      </c>
      <c r="X88" s="112">
        <v>230</v>
      </c>
      <c r="Y88" s="112">
        <v>252</v>
      </c>
      <c r="Z88" s="112">
        <v>255</v>
      </c>
    </row>
    <row r="89" spans="1:30" ht="15" customHeight="1" x14ac:dyDescent="0.25">
      <c r="A89" s="49" t="s">
        <v>6</v>
      </c>
      <c r="B89" s="49"/>
      <c r="C89" s="97" t="str">
        <f t="shared" si="3"/>
        <v>8,335</v>
      </c>
      <c r="D89" s="94">
        <f t="shared" si="4"/>
        <v>2.3704249570130287E-2</v>
      </c>
      <c r="E89" s="95">
        <f t="shared" si="5"/>
        <v>2.3704249570130287E-2</v>
      </c>
      <c r="F89" s="94">
        <f t="shared" si="6"/>
        <v>4.474805715718233E-2</v>
      </c>
      <c r="G89" s="95">
        <f t="shared" si="7"/>
        <v>4.474805715718233E-2</v>
      </c>
      <c r="H89" s="97"/>
      <c r="I89" s="97"/>
      <c r="J89" s="139" t="str">
        <f>'State data for spotlight'!J7</f>
        <v>1,001,542</v>
      </c>
      <c r="K89" s="139"/>
      <c r="L89" s="94">
        <f>'State data for spotlight'!L7</f>
        <v>4.4621130813623067E-2</v>
      </c>
      <c r="M89" s="95">
        <f>'State data for spotlight'!L7</f>
        <v>4.4621130813623067E-2</v>
      </c>
      <c r="N89" s="94">
        <f>'State data for spotlight'!N7</f>
        <v>9.6689701842120446E-2</v>
      </c>
      <c r="O89" s="95">
        <f>'State data for spotlight'!N7</f>
        <v>9.6689701842120446E-2</v>
      </c>
      <c r="S89" s="115" t="s">
        <v>189</v>
      </c>
      <c r="T89" s="115"/>
      <c r="U89" s="112"/>
      <c r="V89" s="112">
        <v>345</v>
      </c>
      <c r="W89" s="112">
        <v>332</v>
      </c>
      <c r="X89" s="112">
        <v>337</v>
      </c>
      <c r="Y89" s="112">
        <v>339</v>
      </c>
      <c r="Z89" s="112">
        <v>359</v>
      </c>
    </row>
    <row r="90" spans="1:30" ht="15" customHeight="1" x14ac:dyDescent="0.25">
      <c r="A90" s="49" t="s">
        <v>96</v>
      </c>
      <c r="B90" s="49"/>
      <c r="C90" s="97" t="str">
        <f t="shared" si="3"/>
        <v>$36,660</v>
      </c>
      <c r="D90" s="94">
        <f t="shared" si="4"/>
        <v>2.3708558896395893E-3</v>
      </c>
      <c r="E90" s="95">
        <f t="shared" si="5"/>
        <v>2.3708558896395893E-3</v>
      </c>
      <c r="F90" s="94">
        <f t="shared" si="6"/>
        <v>5.8482149301996467E-2</v>
      </c>
      <c r="G90" s="95">
        <f t="shared" si="7"/>
        <v>5.8482149301996467E-2</v>
      </c>
      <c r="H90" s="97"/>
      <c r="I90" s="97"/>
      <c r="J90" s="97"/>
      <c r="K90" s="97" t="str">
        <f>'State data for spotlight'!J8</f>
        <v>$45,481</v>
      </c>
      <c r="L90" s="94">
        <f>'State data for spotlight'!L8</f>
        <v>-7.6896036558571357E-4</v>
      </c>
      <c r="M90" s="95">
        <f>'State data for spotlight'!L8</f>
        <v>-7.6896036558571357E-4</v>
      </c>
      <c r="N90" s="94">
        <f>'State data for spotlight'!N8</f>
        <v>6.4433558502420718E-2</v>
      </c>
      <c r="O90" s="95">
        <f>'State data for spotlight'!N8</f>
        <v>6.4433558502420718E-2</v>
      </c>
      <c r="S90" s="115" t="s">
        <v>58</v>
      </c>
      <c r="T90" s="115"/>
      <c r="U90" s="112"/>
      <c r="V90" s="112">
        <v>882</v>
      </c>
      <c r="W90" s="112">
        <v>850</v>
      </c>
      <c r="X90" s="112">
        <v>848</v>
      </c>
      <c r="Y90" s="112">
        <v>846</v>
      </c>
      <c r="Z90" s="112">
        <v>864</v>
      </c>
    </row>
    <row r="91" spans="1:30" ht="15" customHeight="1" x14ac:dyDescent="0.25">
      <c r="A91" s="49" t="s">
        <v>7</v>
      </c>
      <c r="B91" s="49"/>
      <c r="C91" s="97" t="str">
        <f t="shared" si="3"/>
        <v>$450.5 mil</v>
      </c>
      <c r="D91" s="94">
        <f t="shared" si="4"/>
        <v>5.1067570517180583E-2</v>
      </c>
      <c r="E91" s="95">
        <f t="shared" si="5"/>
        <v>5.1067570517180583E-2</v>
      </c>
      <c r="F91" s="94">
        <f t="shared" si="6"/>
        <v>0.16165211243920141</v>
      </c>
      <c r="G91" s="95">
        <f t="shared" si="7"/>
        <v>0.16165211243920141</v>
      </c>
      <c r="H91" s="97"/>
      <c r="I91" s="97"/>
      <c r="J91" s="97"/>
      <c r="K91" s="97" t="str">
        <f>'State data for spotlight'!J9</f>
        <v>$63.1 bil</v>
      </c>
      <c r="L91" s="94">
        <f>'State data for spotlight'!L9</f>
        <v>8.5795971195826271E-2</v>
      </c>
      <c r="M91" s="95">
        <f>'State data for spotlight'!L9</f>
        <v>8.5795971195826271E-2</v>
      </c>
      <c r="N91" s="94">
        <f>'State data for spotlight'!N9</f>
        <v>0.25141602644572436</v>
      </c>
      <c r="O91" s="95">
        <f>'State data for spotlight'!N9</f>
        <v>0.25141602644572436</v>
      </c>
      <c r="S91" s="118" t="s">
        <v>53</v>
      </c>
      <c r="T91" s="118"/>
      <c r="U91" s="112"/>
      <c r="V91" s="112">
        <v>4183</v>
      </c>
      <c r="W91" s="112">
        <v>3971</v>
      </c>
      <c r="X91" s="112">
        <v>4095</v>
      </c>
      <c r="Y91" s="112">
        <v>4200</v>
      </c>
      <c r="Z91" s="112">
        <v>4298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191</v>
      </c>
      <c r="S93" s="115" t="s">
        <v>56</v>
      </c>
      <c r="T93" s="115"/>
      <c r="U93" s="112"/>
      <c r="V93" s="112">
        <v>231</v>
      </c>
      <c r="W93" s="112">
        <v>226</v>
      </c>
      <c r="X93" s="112">
        <v>249</v>
      </c>
      <c r="Y93" s="112">
        <v>255</v>
      </c>
      <c r="Z93" s="112">
        <v>270</v>
      </c>
    </row>
    <row r="94" spans="1:30" ht="15" customHeight="1" x14ac:dyDescent="0.25">
      <c r="A94" s="135" t="s">
        <v>192</v>
      </c>
      <c r="S94" s="115" t="s">
        <v>57</v>
      </c>
      <c r="T94" s="115"/>
      <c r="U94" s="112"/>
      <c r="V94" s="112">
        <v>635</v>
      </c>
      <c r="W94" s="112">
        <v>612</v>
      </c>
      <c r="X94" s="112">
        <v>648</v>
      </c>
      <c r="Y94" s="112">
        <v>654</v>
      </c>
      <c r="Z94" s="112">
        <v>677</v>
      </c>
    </row>
    <row r="95" spans="1:30" ht="15" customHeight="1" x14ac:dyDescent="0.25">
      <c r="A95" s="136" t="s">
        <v>266</v>
      </c>
      <c r="S95" s="115" t="s">
        <v>185</v>
      </c>
      <c r="T95" s="115"/>
      <c r="U95" s="112"/>
      <c r="V95" s="112">
        <v>101</v>
      </c>
      <c r="W95" s="112">
        <v>104</v>
      </c>
      <c r="X95" s="112">
        <v>107</v>
      </c>
      <c r="Y95" s="112">
        <v>111</v>
      </c>
      <c r="Z95" s="112">
        <v>117</v>
      </c>
    </row>
    <row r="96" spans="1:30" ht="15" customHeight="1" x14ac:dyDescent="0.25">
      <c r="A96" s="134" t="s">
        <v>258</v>
      </c>
      <c r="S96" s="115" t="s">
        <v>186</v>
      </c>
      <c r="T96" s="115"/>
      <c r="U96" s="112"/>
      <c r="V96" s="112">
        <v>644</v>
      </c>
      <c r="W96" s="112">
        <v>668</v>
      </c>
      <c r="X96" s="112">
        <v>719</v>
      </c>
      <c r="Y96" s="112">
        <v>739</v>
      </c>
      <c r="Z96" s="112">
        <v>752</v>
      </c>
    </row>
    <row r="97" spans="1:32" ht="15" customHeight="1" x14ac:dyDescent="0.25">
      <c r="A97" s="136" t="s">
        <v>269</v>
      </c>
      <c r="S97" s="115" t="s">
        <v>187</v>
      </c>
      <c r="T97" s="115"/>
      <c r="U97" s="112"/>
      <c r="V97" s="112">
        <v>618</v>
      </c>
      <c r="W97" s="112">
        <v>592</v>
      </c>
      <c r="X97" s="112">
        <v>574</v>
      </c>
      <c r="Y97" s="112">
        <v>578</v>
      </c>
      <c r="Z97" s="112">
        <v>592</v>
      </c>
    </row>
    <row r="98" spans="1:32" ht="15" customHeight="1" x14ac:dyDescent="0.25">
      <c r="A98" s="136" t="s">
        <v>275</v>
      </c>
      <c r="S98" s="115" t="s">
        <v>188</v>
      </c>
      <c r="T98" s="115"/>
      <c r="U98" s="112"/>
      <c r="V98" s="112">
        <v>496</v>
      </c>
      <c r="W98" s="112">
        <v>462</v>
      </c>
      <c r="X98" s="112">
        <v>502</v>
      </c>
      <c r="Y98" s="112">
        <v>501</v>
      </c>
      <c r="Z98" s="112">
        <v>539</v>
      </c>
    </row>
    <row r="99" spans="1:32" ht="15" customHeight="1" x14ac:dyDescent="0.25">
      <c r="S99" s="115" t="s">
        <v>189</v>
      </c>
      <c r="T99" s="115"/>
      <c r="U99" s="112"/>
      <c r="V99" s="112">
        <v>21</v>
      </c>
      <c r="W99" s="112">
        <v>28</v>
      </c>
      <c r="X99" s="112">
        <v>28</v>
      </c>
      <c r="Y99" s="112">
        <v>27</v>
      </c>
      <c r="Z99" s="112">
        <v>28</v>
      </c>
    </row>
    <row r="100" spans="1:32" ht="15" customHeight="1" x14ac:dyDescent="0.25">
      <c r="S100" s="115" t="s">
        <v>58</v>
      </c>
      <c r="T100" s="115"/>
      <c r="U100" s="112"/>
      <c r="V100" s="112">
        <v>365</v>
      </c>
      <c r="W100" s="112">
        <v>380</v>
      </c>
      <c r="X100" s="112">
        <v>379</v>
      </c>
      <c r="Y100" s="112">
        <v>397</v>
      </c>
      <c r="Z100" s="112">
        <v>397</v>
      </c>
    </row>
    <row r="101" spans="1:32" x14ac:dyDescent="0.25">
      <c r="A101" s="18"/>
      <c r="S101" s="118" t="s">
        <v>53</v>
      </c>
      <c r="T101" s="118"/>
      <c r="U101" s="112"/>
      <c r="V101" s="112">
        <v>3795</v>
      </c>
      <c r="W101" s="112">
        <v>3638</v>
      </c>
      <c r="X101" s="112">
        <v>3832</v>
      </c>
      <c r="Y101" s="112">
        <v>3922</v>
      </c>
      <c r="Z101" s="112">
        <v>4026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184</v>
      </c>
      <c r="W103" s="106" t="s">
        <v>193</v>
      </c>
      <c r="X103" s="106" t="s">
        <v>261</v>
      </c>
      <c r="Y103" s="106" t="s">
        <v>267</v>
      </c>
      <c r="Z103" s="106" t="s">
        <v>273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8656</v>
      </c>
      <c r="W104" s="112">
        <v>8586</v>
      </c>
      <c r="X104" s="112">
        <v>9107</v>
      </c>
      <c r="Y104" s="112">
        <v>9544</v>
      </c>
      <c r="Z104" s="112">
        <v>10039</v>
      </c>
      <c r="AB104" s="109" t="str">
        <f>TEXT(Z104,"###,###")</f>
        <v>10,039</v>
      </c>
      <c r="AD104" s="130">
        <f>Z104/($Z$4)*100</f>
        <v>77.419603609161712</v>
      </c>
      <c r="AF104" s="109"/>
    </row>
    <row r="105" spans="1:32" x14ac:dyDescent="0.25">
      <c r="S105" s="115" t="s">
        <v>17</v>
      </c>
      <c r="T105" s="115"/>
      <c r="U105" s="112"/>
      <c r="V105" s="112">
        <v>1586</v>
      </c>
      <c r="W105" s="112">
        <v>1523</v>
      </c>
      <c r="X105" s="112">
        <v>1602</v>
      </c>
      <c r="Y105" s="112">
        <v>1631</v>
      </c>
      <c r="Z105" s="112">
        <v>1822</v>
      </c>
      <c r="AB105" s="109" t="str">
        <f>TEXT(Z105,"###,###")</f>
        <v>1,822</v>
      </c>
      <c r="AD105" s="130">
        <f>Z105/($Z$4)*100</f>
        <v>14.05105267216781</v>
      </c>
      <c r="AF105" s="109"/>
    </row>
    <row r="106" spans="1:32" x14ac:dyDescent="0.25">
      <c r="S106" s="118" t="s">
        <v>53</v>
      </c>
      <c r="T106" s="118"/>
      <c r="U106" s="120"/>
      <c r="V106" s="120">
        <v>10242</v>
      </c>
      <c r="W106" s="120">
        <v>10109</v>
      </c>
      <c r="X106" s="120">
        <v>10709</v>
      </c>
      <c r="Y106" s="120">
        <v>11175</v>
      </c>
      <c r="Z106" s="120">
        <v>11861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1926</v>
      </c>
      <c r="W108" s="112">
        <v>1591</v>
      </c>
      <c r="X108" s="112">
        <v>1627</v>
      </c>
      <c r="Y108" s="112">
        <v>1784</v>
      </c>
      <c r="Z108" s="112">
        <v>1833</v>
      </c>
      <c r="AB108" s="109" t="str">
        <f>TEXT(Z108,"###,###")</f>
        <v>1,833</v>
      </c>
      <c r="AD108" s="130">
        <f>Z108/($Z$4)*100</f>
        <v>14.135883396313719</v>
      </c>
      <c r="AF108" s="109"/>
    </row>
    <row r="109" spans="1:32" x14ac:dyDescent="0.25">
      <c r="S109" s="115" t="s">
        <v>20</v>
      </c>
      <c r="T109" s="115"/>
      <c r="U109" s="112"/>
      <c r="V109" s="112">
        <v>1938</v>
      </c>
      <c r="W109" s="112">
        <v>1946</v>
      </c>
      <c r="X109" s="112">
        <v>2045</v>
      </c>
      <c r="Y109" s="112">
        <v>2588</v>
      </c>
      <c r="Z109" s="112">
        <v>2527</v>
      </c>
      <c r="AB109" s="109" t="str">
        <f>TEXT(Z109,"###,###")</f>
        <v>2,527</v>
      </c>
      <c r="AD109" s="130">
        <f>Z109/($Z$4)*100</f>
        <v>19.487930901519242</v>
      </c>
      <c r="AF109" s="109"/>
    </row>
    <row r="110" spans="1:32" x14ac:dyDescent="0.25">
      <c r="S110" s="115" t="s">
        <v>21</v>
      </c>
      <c r="T110" s="115"/>
      <c r="U110" s="112"/>
      <c r="V110" s="112">
        <v>3095</v>
      </c>
      <c r="W110" s="112">
        <v>2788</v>
      </c>
      <c r="X110" s="112">
        <v>2843</v>
      </c>
      <c r="Y110" s="112">
        <v>3042</v>
      </c>
      <c r="Z110" s="112">
        <v>3039</v>
      </c>
      <c r="AB110" s="109" t="str">
        <f>TEXT(Z110,"###,###")</f>
        <v>3,039</v>
      </c>
      <c r="AD110" s="130">
        <f>Z110/($Z$4)*100</f>
        <v>23.436415516310635</v>
      </c>
      <c r="AF110" s="109"/>
    </row>
    <row r="111" spans="1:32" x14ac:dyDescent="0.25">
      <c r="S111" s="115" t="s">
        <v>22</v>
      </c>
      <c r="T111" s="115"/>
      <c r="U111" s="112"/>
      <c r="V111" s="112">
        <v>3285</v>
      </c>
      <c r="W111" s="112">
        <v>3551</v>
      </c>
      <c r="X111" s="112">
        <v>3661</v>
      </c>
      <c r="Y111" s="112">
        <v>3761</v>
      </c>
      <c r="Z111" s="112">
        <v>4460</v>
      </c>
      <c r="AB111" s="109" t="str">
        <f>TEXT(Z111,"###,###")</f>
        <v>4,460</v>
      </c>
      <c r="AD111" s="130">
        <f>Z111/($Z$4)*100</f>
        <v>34.395002699159406</v>
      </c>
      <c r="AF111" s="109"/>
    </row>
    <row r="112" spans="1:32" x14ac:dyDescent="0.25">
      <c r="S112" s="118" t="s">
        <v>53</v>
      </c>
      <c r="T112" s="118"/>
      <c r="U112" s="112"/>
      <c r="V112" s="112">
        <v>11567</v>
      </c>
      <c r="W112" s="112">
        <v>10972</v>
      </c>
      <c r="X112" s="112">
        <v>11411</v>
      </c>
      <c r="Y112" s="112">
        <v>12299</v>
      </c>
      <c r="Z112" s="112">
        <v>12965</v>
      </c>
    </row>
    <row r="113" spans="19:32" x14ac:dyDescent="0.25">
      <c r="AB113" s="125" t="s">
        <v>24</v>
      </c>
      <c r="AC113" s="106"/>
      <c r="AD113" s="106" t="s">
        <v>182</v>
      </c>
      <c r="AF113" s="106" t="s">
        <v>183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41.37</v>
      </c>
      <c r="W118" s="131">
        <v>41.14</v>
      </c>
      <c r="X118" s="131">
        <v>41.47</v>
      </c>
      <c r="Y118" s="131">
        <v>41.27</v>
      </c>
      <c r="Z118" s="131">
        <v>41.5</v>
      </c>
      <c r="AB118" s="109" t="str">
        <f>TEXT(Z118,"##.0")</f>
        <v>41.5</v>
      </c>
    </row>
    <row r="120" spans="19:32" x14ac:dyDescent="0.25">
      <c r="S120" s="101" t="s">
        <v>98</v>
      </c>
      <c r="T120" s="112"/>
      <c r="U120" s="112"/>
      <c r="V120" s="112">
        <v>6539</v>
      </c>
      <c r="W120" s="112">
        <v>6316</v>
      </c>
      <c r="X120" s="112">
        <v>6510</v>
      </c>
      <c r="Y120" s="112">
        <v>6677</v>
      </c>
      <c r="Z120" s="112">
        <v>6849</v>
      </c>
      <c r="AB120" s="109" t="str">
        <f>TEXT(Z120,"###,###")</f>
        <v>6,849</v>
      </c>
    </row>
    <row r="121" spans="19:32" x14ac:dyDescent="0.25">
      <c r="S121" s="101" t="s">
        <v>99</v>
      </c>
      <c r="T121" s="112"/>
      <c r="U121" s="112"/>
      <c r="V121" s="112">
        <v>784</v>
      </c>
      <c r="W121" s="112">
        <v>706</v>
      </c>
      <c r="X121" s="112">
        <v>757</v>
      </c>
      <c r="Y121" s="112">
        <v>797</v>
      </c>
      <c r="Z121" s="112">
        <v>756</v>
      </c>
      <c r="AB121" s="109" t="str">
        <f>TEXT(Z121,"###,###")</f>
        <v>756</v>
      </c>
    </row>
    <row r="122" spans="19:32" x14ac:dyDescent="0.25">
      <c r="S122" s="101" t="s">
        <v>100</v>
      </c>
      <c r="T122" s="112"/>
      <c r="U122" s="112"/>
      <c r="V122" s="112">
        <v>655</v>
      </c>
      <c r="W122" s="112">
        <v>587</v>
      </c>
      <c r="X122" s="112">
        <v>658</v>
      </c>
      <c r="Y122" s="112">
        <v>665</v>
      </c>
      <c r="Z122" s="112">
        <v>731</v>
      </c>
      <c r="AB122" s="109" t="str">
        <f>TEXT(Z122,"###,###")</f>
        <v>731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7194</v>
      </c>
      <c r="W124" s="112">
        <v>6903</v>
      </c>
      <c r="X124" s="112">
        <v>7168</v>
      </c>
      <c r="Y124" s="112">
        <v>7342</v>
      </c>
      <c r="Z124" s="112">
        <v>7580</v>
      </c>
      <c r="AB124" s="109" t="str">
        <f>TEXT(Z124,"###,###")</f>
        <v>7,580</v>
      </c>
      <c r="AD124" s="127">
        <f>Z124/$Z$7*100</f>
        <v>90.941811637672458</v>
      </c>
    </row>
    <row r="125" spans="19:32" x14ac:dyDescent="0.25">
      <c r="S125" s="101" t="s">
        <v>102</v>
      </c>
      <c r="T125" s="112"/>
      <c r="U125" s="112"/>
      <c r="V125" s="112">
        <v>1439</v>
      </c>
      <c r="W125" s="112">
        <v>1293</v>
      </c>
      <c r="X125" s="112">
        <v>1415</v>
      </c>
      <c r="Y125" s="112">
        <v>1462</v>
      </c>
      <c r="Z125" s="112">
        <v>1487</v>
      </c>
      <c r="AB125" s="109" t="str">
        <f>TEXT(Z125,"###,###")</f>
        <v>1,487</v>
      </c>
      <c r="AD125" s="127">
        <f>Z125/$Z$7*100</f>
        <v>17.840431913617277</v>
      </c>
    </row>
    <row r="127" spans="19:32" x14ac:dyDescent="0.25">
      <c r="S127" s="101" t="s">
        <v>103</v>
      </c>
      <c r="T127" s="112"/>
      <c r="U127" s="112"/>
      <c r="V127" s="112">
        <v>4180</v>
      </c>
      <c r="W127" s="112">
        <v>3966</v>
      </c>
      <c r="X127" s="112">
        <v>4093</v>
      </c>
      <c r="Y127" s="112">
        <v>4198</v>
      </c>
      <c r="Z127" s="112">
        <v>4296</v>
      </c>
      <c r="AB127" s="109" t="str">
        <f>TEXT(Z127,"###,###")</f>
        <v>4,296</v>
      </c>
      <c r="AD127" s="127">
        <f>Z127/$Z$7*100</f>
        <v>51.541691661667663</v>
      </c>
    </row>
    <row r="128" spans="19:32" x14ac:dyDescent="0.25">
      <c r="S128" s="101" t="s">
        <v>104</v>
      </c>
      <c r="T128" s="112"/>
      <c r="U128" s="112"/>
      <c r="V128" s="112">
        <v>3793</v>
      </c>
      <c r="W128" s="112">
        <v>3639</v>
      </c>
      <c r="X128" s="112">
        <v>3827</v>
      </c>
      <c r="Y128" s="112">
        <v>3927</v>
      </c>
      <c r="Z128" s="112">
        <v>4024</v>
      </c>
      <c r="AB128" s="109" t="str">
        <f>TEXT(Z128,"###,###")</f>
        <v>4,024</v>
      </c>
      <c r="AD128" s="127">
        <f>Z128/$Z$7*100</f>
        <v>48.278344331133773</v>
      </c>
    </row>
    <row r="130" spans="19:20" x14ac:dyDescent="0.25">
      <c r="S130" s="101" t="s">
        <v>262</v>
      </c>
      <c r="T130" s="127">
        <v>82.171565686862621</v>
      </c>
    </row>
    <row r="131" spans="19:20" x14ac:dyDescent="0.25">
      <c r="S131" s="101" t="s">
        <v>263</v>
      </c>
      <c r="T131" s="127">
        <v>9.0701859628074377</v>
      </c>
    </row>
    <row r="132" spans="19:20" x14ac:dyDescent="0.25">
      <c r="S132" s="101" t="s">
        <v>264</v>
      </c>
      <c r="T132" s="127">
        <v>8.7702459508098372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912A10CA-CC25-4FD4-B303-E5405CEB172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42BCF3E9-4ABA-4C52-BF84-7FCAE2E2CC9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DD1E7DAB-DC7E-43B4-BAFB-45CD53AC73E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0C672F83-1988-4DF4-A3FE-DFEE117E25B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2C03CC-80C7-4D58-A6BD-E00AE8C70CAE}">
  <sheetPr codeName="Sheet68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110</v>
      </c>
      <c r="T1" s="99"/>
      <c r="U1" s="99"/>
      <c r="V1" s="99"/>
      <c r="W1" s="99"/>
      <c r="X1" s="99"/>
      <c r="Y1" s="100" t="s">
        <v>199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184</v>
      </c>
      <c r="W2" s="103" t="s">
        <v>193</v>
      </c>
      <c r="X2" s="103" t="s">
        <v>261</v>
      </c>
      <c r="Y2" s="103" t="s">
        <v>267</v>
      </c>
      <c r="Z2" s="103" t="s">
        <v>273</v>
      </c>
      <c r="AB2" s="141" t="str">
        <f>$Z$2</f>
        <v>2021-22</v>
      </c>
      <c r="AC2" s="141"/>
      <c r="AD2" s="141"/>
      <c r="AE2" s="141"/>
      <c r="AF2" s="141"/>
    </row>
    <row r="3" spans="1:32" ht="15" customHeight="1" x14ac:dyDescent="0.25">
      <c r="A3" s="58" t="s">
        <v>272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110</v>
      </c>
      <c r="Y3" s="105" t="s">
        <v>199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10.4 Alexandrina, South Australia,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17328</v>
      </c>
      <c r="W4" s="108">
        <v>17237</v>
      </c>
      <c r="X4" s="108">
        <v>17900</v>
      </c>
      <c r="Y4" s="108">
        <v>18770</v>
      </c>
      <c r="Z4" s="108">
        <v>20604</v>
      </c>
      <c r="AB4" s="109" t="str">
        <f>TEXT(Z4,"###,###")</f>
        <v>20,604</v>
      </c>
      <c r="AD4" s="110">
        <f>Z4/Y4-1</f>
        <v>9.7709110282365508E-2</v>
      </c>
      <c r="AF4" s="110">
        <f>Z4/V4-1</f>
        <v>0.18905817174515227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8652</v>
      </c>
      <c r="W5" s="108">
        <v>8604</v>
      </c>
      <c r="X5" s="108">
        <v>8862</v>
      </c>
      <c r="Y5" s="108">
        <v>9153</v>
      </c>
      <c r="Z5" s="108">
        <v>9920</v>
      </c>
      <c r="AB5" s="109" t="str">
        <f>TEXT(Z5,"###,###")</f>
        <v>9,920</v>
      </c>
      <c r="AD5" s="110">
        <f t="shared" ref="AD5:AD9" si="0">Z5/Y5-1</f>
        <v>8.379766196875349E-2</v>
      </c>
      <c r="AF5" s="110">
        <f t="shared" ref="AF5:AF9" si="1">Z5/V5-1</f>
        <v>0.14655570966250586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8674</v>
      </c>
      <c r="W6" s="108">
        <v>8635</v>
      </c>
      <c r="X6" s="108">
        <v>9040</v>
      </c>
      <c r="Y6" s="108">
        <v>9603</v>
      </c>
      <c r="Z6" s="108">
        <v>10679</v>
      </c>
      <c r="AB6" s="109" t="str">
        <f>TEXT(Z6,"###,###")</f>
        <v>10,679</v>
      </c>
      <c r="AD6" s="110">
        <f t="shared" si="0"/>
        <v>0.11204831823388517</v>
      </c>
      <c r="AF6" s="110">
        <f t="shared" si="1"/>
        <v>0.23115056490661745</v>
      </c>
    </row>
    <row r="7" spans="1:32" ht="16.5" customHeight="1" thickBot="1" x14ac:dyDescent="0.3">
      <c r="A7" s="61" t="str">
        <f>"QUICK STATS for "&amp;Z2&amp;" *"</f>
        <v>QUICK STATS for 2021-22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12595</v>
      </c>
      <c r="W7" s="108">
        <v>12525</v>
      </c>
      <c r="X7" s="108">
        <v>13158</v>
      </c>
      <c r="Y7" s="108">
        <v>13419</v>
      </c>
      <c r="Z7" s="108">
        <v>14063</v>
      </c>
      <c r="AB7" s="109" t="str">
        <f>TEXT(Z7,"###,###")</f>
        <v>14,063</v>
      </c>
      <c r="AD7" s="110">
        <f t="shared" si="0"/>
        <v>4.7991653625456543E-2</v>
      </c>
      <c r="AF7" s="110">
        <f t="shared" si="1"/>
        <v>0.11655418816990859</v>
      </c>
    </row>
    <row r="8" spans="1:32" ht="17.25" customHeight="1" x14ac:dyDescent="0.25">
      <c r="A8" s="62" t="s">
        <v>12</v>
      </c>
      <c r="B8" s="63"/>
      <c r="C8" s="29"/>
      <c r="D8" s="64" t="str">
        <f>AB4</f>
        <v>20,604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14,063</v>
      </c>
      <c r="P8" s="65"/>
      <c r="S8" s="107" t="s">
        <v>83</v>
      </c>
      <c r="T8" s="108"/>
      <c r="U8" s="108"/>
      <c r="V8" s="108">
        <v>36531</v>
      </c>
      <c r="W8" s="108">
        <v>38325</v>
      </c>
      <c r="X8" s="108">
        <v>37980.33</v>
      </c>
      <c r="Y8" s="108">
        <v>40755.019999999997</v>
      </c>
      <c r="Z8" s="108">
        <v>39172</v>
      </c>
      <c r="AB8" s="109" t="str">
        <f>TEXT(Z8,"$###,###")</f>
        <v>$39,172</v>
      </c>
      <c r="AD8" s="110">
        <f t="shared" si="0"/>
        <v>-3.8842331570442035E-2</v>
      </c>
      <c r="AF8" s="110">
        <f t="shared" si="1"/>
        <v>7.2294763351673952E-2</v>
      </c>
    </row>
    <row r="9" spans="1:32" x14ac:dyDescent="0.25">
      <c r="A9" s="30" t="s">
        <v>14</v>
      </c>
      <c r="B9" s="69"/>
      <c r="C9" s="70"/>
      <c r="D9" s="71">
        <f>AD104</f>
        <v>73.772083090662008</v>
      </c>
      <c r="E9" s="72" t="s">
        <v>84</v>
      </c>
      <c r="F9" s="24"/>
      <c r="G9" s="73" t="s">
        <v>81</v>
      </c>
      <c r="H9" s="70"/>
      <c r="I9" s="69"/>
      <c r="J9" s="70"/>
      <c r="K9" s="69"/>
      <c r="L9" s="69"/>
      <c r="M9" s="74"/>
      <c r="N9" s="70"/>
      <c r="O9" s="71">
        <f>AD127</f>
        <v>49.982222854298513</v>
      </c>
      <c r="P9" s="72" t="s">
        <v>84</v>
      </c>
      <c r="S9" s="107" t="s">
        <v>7</v>
      </c>
      <c r="T9" s="108"/>
      <c r="U9" s="108"/>
      <c r="V9" s="108">
        <v>578428232</v>
      </c>
      <c r="W9" s="108">
        <v>594233131</v>
      </c>
      <c r="X9" s="108">
        <v>634792163</v>
      </c>
      <c r="Y9" s="108">
        <v>699147293</v>
      </c>
      <c r="Z9" s="108">
        <v>747297718</v>
      </c>
      <c r="AB9" s="109" t="str">
        <f>TEXT(Z9/1000000,"$#,###.0")&amp;" mil"</f>
        <v>$747.3 mil</v>
      </c>
      <c r="AD9" s="110">
        <f t="shared" si="0"/>
        <v>6.8870215878816143E-2</v>
      </c>
      <c r="AF9" s="110">
        <f t="shared" si="1"/>
        <v>0.29194544224805408</v>
      </c>
    </row>
    <row r="10" spans="1:32" x14ac:dyDescent="0.25">
      <c r="A10" s="30" t="s">
        <v>17</v>
      </c>
      <c r="B10" s="69"/>
      <c r="C10" s="70"/>
      <c r="D10" s="71">
        <f>AD105</f>
        <v>14.958260531935547</v>
      </c>
      <c r="E10" s="72" t="s">
        <v>84</v>
      </c>
      <c r="F10" s="24"/>
      <c r="G10" s="73" t="s">
        <v>82</v>
      </c>
      <c r="H10" s="70"/>
      <c r="I10" s="69"/>
      <c r="J10" s="70"/>
      <c r="K10" s="69"/>
      <c r="L10" s="69"/>
      <c r="M10" s="74"/>
      <c r="N10" s="70"/>
      <c r="O10" s="71">
        <f>AD128</f>
        <v>49.953779421176137</v>
      </c>
      <c r="P10" s="72" t="s">
        <v>84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85</v>
      </c>
      <c r="H11" s="77"/>
      <c r="I11" s="78"/>
      <c r="J11" s="78"/>
      <c r="K11" s="78"/>
      <c r="L11" s="78"/>
      <c r="M11" s="69"/>
      <c r="N11" s="70"/>
      <c r="O11" s="71">
        <f>T130</f>
        <v>75.303989191495418</v>
      </c>
      <c r="P11" s="72" t="s">
        <v>84</v>
      </c>
      <c r="S11" s="107" t="s">
        <v>29</v>
      </c>
      <c r="T11" s="112"/>
      <c r="U11" s="112"/>
      <c r="V11" s="112">
        <v>14217</v>
      </c>
      <c r="W11" s="112">
        <v>14165</v>
      </c>
      <c r="X11" s="112">
        <v>14636</v>
      </c>
      <c r="Y11" s="112">
        <v>15439</v>
      </c>
      <c r="Z11" s="112">
        <v>17134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14.456374884448554</v>
      </c>
      <c r="P12" s="72" t="s">
        <v>84</v>
      </c>
      <c r="S12" s="107" t="s">
        <v>30</v>
      </c>
      <c r="T12" s="112"/>
      <c r="U12" s="112"/>
      <c r="V12" s="112">
        <v>3108</v>
      </c>
      <c r="W12" s="112">
        <v>3076</v>
      </c>
      <c r="X12" s="112">
        <v>3262</v>
      </c>
      <c r="Y12" s="112">
        <v>3331</v>
      </c>
      <c r="Z12" s="112">
        <v>3471</v>
      </c>
    </row>
    <row r="13" spans="1:32" ht="15" customHeight="1" x14ac:dyDescent="0.25">
      <c r="A13" s="30" t="s">
        <v>19</v>
      </c>
      <c r="B13" s="70"/>
      <c r="C13" s="70"/>
      <c r="D13" s="71">
        <f>AD108</f>
        <v>16.297806251213355</v>
      </c>
      <c r="E13" s="72" t="s">
        <v>84</v>
      </c>
      <c r="F13" s="24"/>
      <c r="G13" s="142" t="s">
        <v>265</v>
      </c>
      <c r="H13" s="143"/>
      <c r="I13" s="143"/>
      <c r="J13" s="143"/>
      <c r="K13" s="143"/>
      <c r="L13" s="143"/>
      <c r="M13" s="79"/>
      <c r="N13" s="70"/>
      <c r="O13" s="71">
        <f>T132</f>
        <v>10.232525065775439</v>
      </c>
      <c r="P13" s="72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17.972238400310619</v>
      </c>
      <c r="E14" s="72" t="s">
        <v>84</v>
      </c>
      <c r="F14" s="24"/>
      <c r="G14" s="76" t="s">
        <v>94</v>
      </c>
      <c r="H14" s="69"/>
      <c r="I14" s="69"/>
      <c r="J14" s="69"/>
      <c r="K14" s="75"/>
      <c r="L14" s="70"/>
      <c r="M14" s="69"/>
      <c r="N14" s="70"/>
      <c r="O14" s="75" t="str">
        <f>AB118</f>
        <v>45.2</v>
      </c>
      <c r="P14" s="72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20.471753057658706</v>
      </c>
      <c r="E15" s="72" t="s">
        <v>84</v>
      </c>
      <c r="F15" s="24"/>
      <c r="G15" s="33" t="s">
        <v>259</v>
      </c>
      <c r="H15" s="70"/>
      <c r="I15" s="70"/>
      <c r="J15" s="70"/>
      <c r="K15" s="80"/>
      <c r="L15" s="70"/>
      <c r="M15" s="70"/>
      <c r="N15" s="70"/>
      <c r="O15" s="71">
        <f>AB38</f>
        <v>17.554591364961947</v>
      </c>
      <c r="P15" s="72" t="s">
        <v>84</v>
      </c>
      <c r="S15" s="115" t="s">
        <v>60</v>
      </c>
      <c r="T15" s="115"/>
      <c r="U15" s="116"/>
      <c r="V15" s="116">
        <v>1105</v>
      </c>
      <c r="W15" s="116">
        <v>1164</v>
      </c>
      <c r="X15" s="116">
        <v>1216</v>
      </c>
      <c r="Y15" s="112">
        <v>1290</v>
      </c>
      <c r="Z15" s="112">
        <v>1365</v>
      </c>
      <c r="AB15" s="117">
        <f t="shared" ref="AB15:AB34" si="2">IF(Z15="np",0,Z15/$Z$34)</f>
        <v>6.6255703329773805E-2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33.949718501261891</v>
      </c>
      <c r="E16" s="83" t="s">
        <v>84</v>
      </c>
      <c r="F16" s="24"/>
      <c r="G16" s="84" t="s">
        <v>260</v>
      </c>
      <c r="H16" s="35"/>
      <c r="I16" s="35"/>
      <c r="J16" s="35"/>
      <c r="K16" s="36"/>
      <c r="L16" s="35"/>
      <c r="M16" s="35"/>
      <c r="N16" s="35"/>
      <c r="O16" s="82">
        <f>AB37</f>
        <v>82.445408635038049</v>
      </c>
      <c r="P16" s="37" t="s">
        <v>84</v>
      </c>
      <c r="S16" s="115" t="s">
        <v>61</v>
      </c>
      <c r="T16" s="115"/>
      <c r="U16" s="116"/>
      <c r="V16" s="116">
        <v>276</v>
      </c>
      <c r="W16" s="116">
        <v>295</v>
      </c>
      <c r="X16" s="116">
        <v>279</v>
      </c>
      <c r="Y16" s="112">
        <v>280</v>
      </c>
      <c r="Z16" s="112">
        <v>309</v>
      </c>
      <c r="AB16" s="117">
        <f t="shared" si="2"/>
        <v>1.499854383069605E-2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1074</v>
      </c>
      <c r="W17" s="116">
        <v>966</v>
      </c>
      <c r="X17" s="116">
        <v>1054</v>
      </c>
      <c r="Y17" s="112">
        <v>1175</v>
      </c>
      <c r="Z17" s="112">
        <v>1238</v>
      </c>
      <c r="AB17" s="117">
        <f t="shared" si="2"/>
        <v>6.0091253276380936E-2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268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63</v>
      </c>
      <c r="T18" s="115"/>
      <c r="U18" s="116"/>
      <c r="V18" s="116">
        <v>151</v>
      </c>
      <c r="W18" s="116">
        <v>158</v>
      </c>
      <c r="X18" s="116">
        <v>138</v>
      </c>
      <c r="Y18" s="112">
        <v>170</v>
      </c>
      <c r="Z18" s="112">
        <v>175</v>
      </c>
      <c r="AB18" s="117">
        <f t="shared" si="2"/>
        <v>8.4943209397145905E-3</v>
      </c>
    </row>
    <row r="19" spans="1:28" x14ac:dyDescent="0.25">
      <c r="A19" s="61" t="str">
        <f>$S$1&amp;" ("&amp;$V$2&amp;" to "&amp;$Z$2&amp;")"</f>
        <v>Alexandrina (2017-18 to 2021-22)</v>
      </c>
      <c r="B19" s="61"/>
      <c r="C19" s="61"/>
      <c r="D19" s="61"/>
      <c r="E19" s="61"/>
      <c r="F19" s="61"/>
      <c r="G19" s="61" t="str">
        <f>$S$1&amp;" ("&amp;$V$2&amp;" to "&amp;$Z$2&amp;")"</f>
        <v>Alexandrina (2017-18 to 2021-22)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64</v>
      </c>
      <c r="T19" s="115"/>
      <c r="U19" s="116"/>
      <c r="V19" s="116">
        <v>1429</v>
      </c>
      <c r="W19" s="116">
        <v>1453</v>
      </c>
      <c r="X19" s="116">
        <v>1424</v>
      </c>
      <c r="Y19" s="112">
        <v>1515</v>
      </c>
      <c r="Z19" s="112">
        <v>1535</v>
      </c>
      <c r="AB19" s="117">
        <f t="shared" si="2"/>
        <v>7.4507329385496548E-2</v>
      </c>
    </row>
    <row r="20" spans="1:28" x14ac:dyDescent="0.25">
      <c r="S20" s="115" t="s">
        <v>65</v>
      </c>
      <c r="T20" s="115"/>
      <c r="U20" s="116"/>
      <c r="V20" s="116">
        <v>338</v>
      </c>
      <c r="W20" s="116">
        <v>349</v>
      </c>
      <c r="X20" s="116">
        <v>367</v>
      </c>
      <c r="Y20" s="112">
        <v>427</v>
      </c>
      <c r="Z20" s="112">
        <v>471</v>
      </c>
      <c r="AB20" s="117">
        <f t="shared" si="2"/>
        <v>2.2861858072031841E-2</v>
      </c>
    </row>
    <row r="21" spans="1:28" x14ac:dyDescent="0.25">
      <c r="S21" s="115" t="s">
        <v>66</v>
      </c>
      <c r="T21" s="115"/>
      <c r="U21" s="116"/>
      <c r="V21" s="116">
        <v>1398</v>
      </c>
      <c r="W21" s="116">
        <v>1502</v>
      </c>
      <c r="X21" s="116">
        <v>1630</v>
      </c>
      <c r="Y21" s="112">
        <v>1744</v>
      </c>
      <c r="Z21" s="112">
        <v>1974</v>
      </c>
      <c r="AB21" s="117">
        <f t="shared" si="2"/>
        <v>9.581594019998059E-2</v>
      </c>
    </row>
    <row r="22" spans="1:28" x14ac:dyDescent="0.25">
      <c r="S22" s="115" t="s">
        <v>67</v>
      </c>
      <c r="T22" s="115"/>
      <c r="U22" s="116"/>
      <c r="V22" s="116">
        <v>1284</v>
      </c>
      <c r="W22" s="116">
        <v>1184</v>
      </c>
      <c r="X22" s="116">
        <v>1225</v>
      </c>
      <c r="Y22" s="112">
        <v>1322</v>
      </c>
      <c r="Z22" s="112">
        <v>1587</v>
      </c>
      <c r="AB22" s="117">
        <f t="shared" si="2"/>
        <v>7.7031356179011745E-2</v>
      </c>
    </row>
    <row r="23" spans="1:28" x14ac:dyDescent="0.25">
      <c r="S23" s="115" t="s">
        <v>68</v>
      </c>
      <c r="T23" s="115"/>
      <c r="U23" s="116"/>
      <c r="V23" s="116">
        <v>569</v>
      </c>
      <c r="W23" s="116">
        <v>574</v>
      </c>
      <c r="X23" s="116">
        <v>625</v>
      </c>
      <c r="Y23" s="112">
        <v>639</v>
      </c>
      <c r="Z23" s="112">
        <v>636</v>
      </c>
      <c r="AB23" s="117">
        <f t="shared" si="2"/>
        <v>3.0870789243762742E-2</v>
      </c>
    </row>
    <row r="24" spans="1:28" x14ac:dyDescent="0.25">
      <c r="S24" s="115" t="s">
        <v>69</v>
      </c>
      <c r="T24" s="115"/>
      <c r="U24" s="116"/>
      <c r="V24" s="116">
        <v>103</v>
      </c>
      <c r="W24" s="116">
        <v>119</v>
      </c>
      <c r="X24" s="116">
        <v>98</v>
      </c>
      <c r="Y24" s="112">
        <v>102</v>
      </c>
      <c r="Z24" s="112">
        <v>115</v>
      </c>
      <c r="AB24" s="117">
        <f t="shared" si="2"/>
        <v>5.5819823318124457E-3</v>
      </c>
    </row>
    <row r="25" spans="1:28" x14ac:dyDescent="0.25">
      <c r="S25" s="115" t="s">
        <v>70</v>
      </c>
      <c r="T25" s="115"/>
      <c r="U25" s="116"/>
      <c r="V25" s="116">
        <v>560</v>
      </c>
      <c r="W25" s="116">
        <v>500</v>
      </c>
      <c r="X25" s="116">
        <v>516</v>
      </c>
      <c r="Y25" s="112">
        <v>529</v>
      </c>
      <c r="Z25" s="112">
        <v>539</v>
      </c>
      <c r="AB25" s="117">
        <f t="shared" si="2"/>
        <v>2.6162508494320939E-2</v>
      </c>
    </row>
    <row r="26" spans="1:28" x14ac:dyDescent="0.25">
      <c r="S26" s="115" t="s">
        <v>71</v>
      </c>
      <c r="T26" s="115"/>
      <c r="U26" s="116"/>
      <c r="V26" s="116">
        <v>299</v>
      </c>
      <c r="W26" s="116">
        <v>274</v>
      </c>
      <c r="X26" s="116">
        <v>284</v>
      </c>
      <c r="Y26" s="112">
        <v>285</v>
      </c>
      <c r="Z26" s="112">
        <v>303</v>
      </c>
      <c r="AB26" s="117">
        <f t="shared" si="2"/>
        <v>1.4707309969905834E-2</v>
      </c>
    </row>
    <row r="27" spans="1:28" x14ac:dyDescent="0.25">
      <c r="S27" s="115" t="s">
        <v>72</v>
      </c>
      <c r="T27" s="115"/>
      <c r="U27" s="116"/>
      <c r="V27" s="116">
        <v>791</v>
      </c>
      <c r="W27" s="116">
        <v>806</v>
      </c>
      <c r="X27" s="116">
        <v>904</v>
      </c>
      <c r="Y27" s="112">
        <v>972</v>
      </c>
      <c r="Z27" s="112">
        <v>1060</v>
      </c>
      <c r="AB27" s="117">
        <f t="shared" si="2"/>
        <v>5.1451315406271236E-2</v>
      </c>
    </row>
    <row r="28" spans="1:28" x14ac:dyDescent="0.25">
      <c r="S28" s="115" t="s">
        <v>73</v>
      </c>
      <c r="T28" s="115"/>
      <c r="U28" s="116"/>
      <c r="V28" s="116">
        <v>1163</v>
      </c>
      <c r="W28" s="116">
        <v>1204</v>
      </c>
      <c r="X28" s="116">
        <v>1267</v>
      </c>
      <c r="Y28" s="112">
        <v>1322</v>
      </c>
      <c r="Z28" s="112">
        <v>1461</v>
      </c>
      <c r="AB28" s="117">
        <f t="shared" si="2"/>
        <v>7.0915445102417235E-2</v>
      </c>
    </row>
    <row r="29" spans="1:28" x14ac:dyDescent="0.25">
      <c r="S29" s="115" t="s">
        <v>74</v>
      </c>
      <c r="T29" s="115"/>
      <c r="U29" s="116"/>
      <c r="V29" s="116">
        <v>850</v>
      </c>
      <c r="W29" s="116">
        <v>957</v>
      </c>
      <c r="X29" s="116">
        <v>815</v>
      </c>
      <c r="Y29" s="112">
        <v>771</v>
      </c>
      <c r="Z29" s="112">
        <v>1063</v>
      </c>
      <c r="AB29" s="117">
        <f t="shared" si="2"/>
        <v>5.1596932336666346E-2</v>
      </c>
    </row>
    <row r="30" spans="1:28" x14ac:dyDescent="0.25">
      <c r="S30" s="115" t="s">
        <v>75</v>
      </c>
      <c r="T30" s="115"/>
      <c r="U30" s="116"/>
      <c r="V30" s="116">
        <v>1238</v>
      </c>
      <c r="W30" s="116">
        <v>1224</v>
      </c>
      <c r="X30" s="116">
        <v>1306</v>
      </c>
      <c r="Y30" s="112">
        <v>1296</v>
      </c>
      <c r="Z30" s="112">
        <v>1449</v>
      </c>
      <c r="AB30" s="117">
        <f t="shared" si="2"/>
        <v>7.0332977380836811E-2</v>
      </c>
    </row>
    <row r="31" spans="1:28" x14ac:dyDescent="0.25">
      <c r="S31" s="115" t="s">
        <v>76</v>
      </c>
      <c r="T31" s="115"/>
      <c r="U31" s="116"/>
      <c r="V31" s="116">
        <v>2121</v>
      </c>
      <c r="W31" s="116">
        <v>2201</v>
      </c>
      <c r="X31" s="116">
        <v>2384</v>
      </c>
      <c r="Y31" s="112">
        <v>2561</v>
      </c>
      <c r="Z31" s="112">
        <v>2845</v>
      </c>
      <c r="AB31" s="117">
        <f t="shared" si="2"/>
        <v>0.13809338899136006</v>
      </c>
    </row>
    <row r="32" spans="1:28" ht="15.75" customHeight="1" x14ac:dyDescent="0.25">
      <c r="A32" s="61" t="str">
        <f>"Distribution of jobs per industry "&amp;"("&amp;Z2&amp;") *"</f>
        <v>Distribution of jobs per industry (2021-22)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77</v>
      </c>
      <c r="T32" s="115"/>
      <c r="U32" s="116"/>
      <c r="V32" s="116">
        <v>320</v>
      </c>
      <c r="W32" s="116">
        <v>324</v>
      </c>
      <c r="X32" s="116">
        <v>316</v>
      </c>
      <c r="Y32" s="112">
        <v>354</v>
      </c>
      <c r="Z32" s="112">
        <v>385</v>
      </c>
      <c r="AB32" s="117">
        <f t="shared" si="2"/>
        <v>1.8687506067372101E-2</v>
      </c>
    </row>
    <row r="33" spans="19:32" x14ac:dyDescent="0.25">
      <c r="S33" s="115" t="s">
        <v>78</v>
      </c>
      <c r="T33" s="115"/>
      <c r="U33" s="116"/>
      <c r="V33" s="116">
        <v>656</v>
      </c>
      <c r="W33" s="116">
        <v>691</v>
      </c>
      <c r="X33" s="116">
        <v>733</v>
      </c>
      <c r="Y33" s="112">
        <v>808</v>
      </c>
      <c r="Z33" s="112">
        <v>902</v>
      </c>
      <c r="AB33" s="117">
        <f t="shared" si="2"/>
        <v>4.3782157072128916E-2</v>
      </c>
    </row>
    <row r="34" spans="19:32" x14ac:dyDescent="0.25">
      <c r="S34" s="118" t="s">
        <v>53</v>
      </c>
      <c r="T34" s="118"/>
      <c r="U34" s="119"/>
      <c r="V34" s="119">
        <v>17325</v>
      </c>
      <c r="W34" s="119">
        <v>17241</v>
      </c>
      <c r="X34" s="119">
        <v>17904</v>
      </c>
      <c r="Y34" s="120">
        <v>18770</v>
      </c>
      <c r="Z34" s="120">
        <v>20602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10867</v>
      </c>
      <c r="W37" s="112">
        <v>10739</v>
      </c>
      <c r="X37" s="112">
        <v>11270</v>
      </c>
      <c r="Y37" s="112">
        <v>11385</v>
      </c>
      <c r="Z37" s="112">
        <v>11591</v>
      </c>
      <c r="AB37" s="132">
        <f>Z37/Z40*100</f>
        <v>82.445408635038049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1732</v>
      </c>
      <c r="W38" s="112">
        <v>1791</v>
      </c>
      <c r="X38" s="112">
        <v>1892</v>
      </c>
      <c r="Y38" s="112">
        <v>2031</v>
      </c>
      <c r="Z38" s="112">
        <v>2468</v>
      </c>
      <c r="AB38" s="132">
        <f>Z38/Z40*100</f>
        <v>17.554591364961947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12599</v>
      </c>
      <c r="W40" s="112">
        <v>12530</v>
      </c>
      <c r="X40" s="112">
        <v>13162</v>
      </c>
      <c r="Y40" s="112">
        <v>13416</v>
      </c>
      <c r="Z40" s="112">
        <v>14059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8</v>
      </c>
      <c r="W44" s="112">
        <v>14</v>
      </c>
      <c r="X44" s="112">
        <v>18</v>
      </c>
      <c r="Y44" s="112">
        <v>17</v>
      </c>
      <c r="Z44" s="112">
        <v>33</v>
      </c>
    </row>
    <row r="45" spans="19:32" x14ac:dyDescent="0.25">
      <c r="S45" s="115" t="s">
        <v>37</v>
      </c>
      <c r="T45" s="115"/>
      <c r="U45" s="112"/>
      <c r="V45" s="112">
        <v>177</v>
      </c>
      <c r="W45" s="112">
        <v>173</v>
      </c>
      <c r="X45" s="112">
        <v>217</v>
      </c>
      <c r="Y45" s="112">
        <v>281</v>
      </c>
      <c r="Z45" s="112">
        <v>309</v>
      </c>
    </row>
    <row r="46" spans="19:32" x14ac:dyDescent="0.25">
      <c r="S46" s="115" t="s">
        <v>38</v>
      </c>
      <c r="T46" s="115"/>
      <c r="U46" s="112"/>
      <c r="V46" s="112">
        <v>467</v>
      </c>
      <c r="W46" s="112">
        <v>467</v>
      </c>
      <c r="X46" s="112">
        <v>481</v>
      </c>
      <c r="Y46" s="112">
        <v>478</v>
      </c>
      <c r="Z46" s="112">
        <v>631</v>
      </c>
    </row>
    <row r="47" spans="19:32" x14ac:dyDescent="0.25">
      <c r="S47" s="115" t="s">
        <v>39</v>
      </c>
      <c r="T47" s="115"/>
      <c r="U47" s="112"/>
      <c r="V47" s="112">
        <v>671</v>
      </c>
      <c r="W47" s="112">
        <v>697</v>
      </c>
      <c r="X47" s="112">
        <v>599</v>
      </c>
      <c r="Y47" s="112">
        <v>681</v>
      </c>
      <c r="Z47" s="112">
        <v>702</v>
      </c>
    </row>
    <row r="48" spans="19:32" x14ac:dyDescent="0.25">
      <c r="S48" s="115" t="s">
        <v>40</v>
      </c>
      <c r="T48" s="115"/>
      <c r="U48" s="112"/>
      <c r="V48" s="112">
        <v>763</v>
      </c>
      <c r="W48" s="112">
        <v>706</v>
      </c>
      <c r="X48" s="112">
        <v>727</v>
      </c>
      <c r="Y48" s="112">
        <v>713</v>
      </c>
      <c r="Z48" s="112">
        <v>790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726</v>
      </c>
      <c r="W49" s="112">
        <v>720</v>
      </c>
      <c r="X49" s="112">
        <v>771</v>
      </c>
      <c r="Y49" s="112">
        <v>779</v>
      </c>
      <c r="Z49" s="112">
        <v>833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Alexandrina (2021-22)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716</v>
      </c>
      <c r="W50" s="112">
        <v>752</v>
      </c>
      <c r="X50" s="112">
        <v>729</v>
      </c>
      <c r="Y50" s="112">
        <v>802</v>
      </c>
      <c r="Z50" s="112">
        <v>824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763</v>
      </c>
      <c r="W51" s="112">
        <v>696</v>
      </c>
      <c r="X51" s="112">
        <v>766</v>
      </c>
      <c r="Y51" s="112">
        <v>741</v>
      </c>
      <c r="Z51" s="112">
        <v>883</v>
      </c>
    </row>
    <row r="52" spans="1:26" ht="15" customHeight="1" x14ac:dyDescent="0.25">
      <c r="S52" s="115" t="s">
        <v>44</v>
      </c>
      <c r="T52" s="115"/>
      <c r="U52" s="112"/>
      <c r="V52" s="112">
        <v>907</v>
      </c>
      <c r="W52" s="112">
        <v>928</v>
      </c>
      <c r="X52" s="112">
        <v>873</v>
      </c>
      <c r="Y52" s="112">
        <v>886</v>
      </c>
      <c r="Z52" s="112">
        <v>815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872</v>
      </c>
      <c r="W53" s="112">
        <v>895</v>
      </c>
      <c r="X53" s="112">
        <v>902</v>
      </c>
      <c r="Y53" s="112">
        <v>971</v>
      </c>
      <c r="Z53" s="112">
        <v>1072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961</v>
      </c>
      <c r="W54" s="112">
        <v>919</v>
      </c>
      <c r="X54" s="112">
        <v>946</v>
      </c>
      <c r="Y54" s="112">
        <v>909</v>
      </c>
      <c r="Z54" s="112">
        <v>954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780</v>
      </c>
      <c r="W55" s="112">
        <v>826</v>
      </c>
      <c r="X55" s="112">
        <v>900</v>
      </c>
      <c r="Y55" s="112">
        <v>911</v>
      </c>
      <c r="Z55" s="112">
        <v>999</v>
      </c>
    </row>
    <row r="56" spans="1:26" ht="15" customHeight="1" x14ac:dyDescent="0.25">
      <c r="S56" s="115" t="s">
        <v>48</v>
      </c>
      <c r="T56" s="115"/>
      <c r="U56" s="112"/>
      <c r="V56" s="112">
        <v>444</v>
      </c>
      <c r="W56" s="112">
        <v>459</v>
      </c>
      <c r="X56" s="112">
        <v>533</v>
      </c>
      <c r="Y56" s="112">
        <v>557</v>
      </c>
      <c r="Z56" s="112">
        <v>616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211</v>
      </c>
      <c r="W57" s="112">
        <v>195</v>
      </c>
      <c r="X57" s="112">
        <v>243</v>
      </c>
      <c r="Y57" s="112">
        <v>249</v>
      </c>
      <c r="Z57" s="112">
        <v>277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108</v>
      </c>
      <c r="W58" s="112">
        <v>95</v>
      </c>
      <c r="X58" s="112">
        <v>95</v>
      </c>
      <c r="Y58" s="112">
        <v>106</v>
      </c>
      <c r="Z58" s="112">
        <v>122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45</v>
      </c>
      <c r="W59" s="112">
        <v>40</v>
      </c>
      <c r="X59" s="112">
        <v>43</v>
      </c>
      <c r="Y59" s="112">
        <v>47</v>
      </c>
      <c r="Z59" s="112">
        <v>55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25</v>
      </c>
      <c r="W60" s="112">
        <v>24</v>
      </c>
      <c r="X60" s="112">
        <v>22</v>
      </c>
      <c r="Y60" s="112">
        <v>25</v>
      </c>
      <c r="Z60" s="112">
        <v>27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8651</v>
      </c>
      <c r="W61" s="112">
        <v>8609</v>
      </c>
      <c r="X61" s="112">
        <v>8863</v>
      </c>
      <c r="Y61" s="112">
        <v>9153</v>
      </c>
      <c r="Z61" s="112">
        <v>9917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8</v>
      </c>
      <c r="W63" s="112">
        <v>16</v>
      </c>
      <c r="X63" s="112">
        <v>11</v>
      </c>
      <c r="Y63" s="112">
        <v>31</v>
      </c>
      <c r="Z63" s="112">
        <v>43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198</v>
      </c>
      <c r="W64" s="112">
        <v>188</v>
      </c>
      <c r="X64" s="112">
        <v>207</v>
      </c>
      <c r="Y64" s="112">
        <v>312</v>
      </c>
      <c r="Z64" s="112">
        <v>361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Alexandrina (2021-22)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546</v>
      </c>
      <c r="W65" s="112">
        <v>539</v>
      </c>
      <c r="X65" s="112">
        <v>510</v>
      </c>
      <c r="Y65" s="112">
        <v>558</v>
      </c>
      <c r="Z65" s="112">
        <v>698</v>
      </c>
    </row>
    <row r="66" spans="1:26" x14ac:dyDescent="0.25">
      <c r="S66" s="115" t="s">
        <v>39</v>
      </c>
      <c r="T66" s="115"/>
      <c r="U66" s="112"/>
      <c r="V66" s="112">
        <v>634</v>
      </c>
      <c r="W66" s="112">
        <v>643</v>
      </c>
      <c r="X66" s="112">
        <v>678</v>
      </c>
      <c r="Y66" s="112">
        <v>775</v>
      </c>
      <c r="Z66" s="112">
        <v>849</v>
      </c>
    </row>
    <row r="67" spans="1:26" x14ac:dyDescent="0.25">
      <c r="S67" s="115" t="s">
        <v>40</v>
      </c>
      <c r="T67" s="115"/>
      <c r="U67" s="112"/>
      <c r="V67" s="112">
        <v>680</v>
      </c>
      <c r="W67" s="112">
        <v>675</v>
      </c>
      <c r="X67" s="112">
        <v>723</v>
      </c>
      <c r="Y67" s="112">
        <v>746</v>
      </c>
      <c r="Z67" s="112">
        <v>837</v>
      </c>
    </row>
    <row r="68" spans="1:26" x14ac:dyDescent="0.25">
      <c r="S68" s="115" t="s">
        <v>41</v>
      </c>
      <c r="T68" s="115"/>
      <c r="U68" s="112"/>
      <c r="V68" s="112">
        <v>648</v>
      </c>
      <c r="W68" s="112">
        <v>638</v>
      </c>
      <c r="X68" s="112">
        <v>705</v>
      </c>
      <c r="Y68" s="112">
        <v>740</v>
      </c>
      <c r="Z68" s="112">
        <v>849</v>
      </c>
    </row>
    <row r="69" spans="1:26" x14ac:dyDescent="0.25">
      <c r="S69" s="115" t="s">
        <v>42</v>
      </c>
      <c r="T69" s="115"/>
      <c r="U69" s="112"/>
      <c r="V69" s="112">
        <v>666</v>
      </c>
      <c r="W69" s="112">
        <v>693</v>
      </c>
      <c r="X69" s="112">
        <v>724</v>
      </c>
      <c r="Y69" s="112">
        <v>768</v>
      </c>
      <c r="Z69" s="112">
        <v>844</v>
      </c>
    </row>
    <row r="70" spans="1:26" x14ac:dyDescent="0.25">
      <c r="S70" s="115" t="s">
        <v>43</v>
      </c>
      <c r="T70" s="115"/>
      <c r="U70" s="112"/>
      <c r="V70" s="112">
        <v>755</v>
      </c>
      <c r="W70" s="112">
        <v>737</v>
      </c>
      <c r="X70" s="112">
        <v>766</v>
      </c>
      <c r="Y70" s="112">
        <v>827</v>
      </c>
      <c r="Z70" s="112">
        <v>951</v>
      </c>
    </row>
    <row r="71" spans="1:26" x14ac:dyDescent="0.25">
      <c r="S71" s="115" t="s">
        <v>44</v>
      </c>
      <c r="T71" s="115"/>
      <c r="U71" s="112"/>
      <c r="V71" s="112">
        <v>1037</v>
      </c>
      <c r="W71" s="112">
        <v>996</v>
      </c>
      <c r="X71" s="112">
        <v>992</v>
      </c>
      <c r="Y71" s="112">
        <v>964</v>
      </c>
      <c r="Z71" s="112">
        <v>1000</v>
      </c>
    </row>
    <row r="72" spans="1:26" x14ac:dyDescent="0.25">
      <c r="S72" s="115" t="s">
        <v>45</v>
      </c>
      <c r="T72" s="115"/>
      <c r="U72" s="112"/>
      <c r="V72" s="112">
        <v>925</v>
      </c>
      <c r="W72" s="112">
        <v>919</v>
      </c>
      <c r="X72" s="112">
        <v>950</v>
      </c>
      <c r="Y72" s="112">
        <v>1031</v>
      </c>
      <c r="Z72" s="112">
        <v>1147</v>
      </c>
    </row>
    <row r="73" spans="1:26" x14ac:dyDescent="0.25">
      <c r="S73" s="115" t="s">
        <v>46</v>
      </c>
      <c r="T73" s="115"/>
      <c r="U73" s="112"/>
      <c r="V73" s="112">
        <v>1090</v>
      </c>
      <c r="W73" s="112">
        <v>1056</v>
      </c>
      <c r="X73" s="112">
        <v>1037</v>
      </c>
      <c r="Y73" s="112">
        <v>1077</v>
      </c>
      <c r="Z73" s="112">
        <v>1160</v>
      </c>
    </row>
    <row r="74" spans="1:26" x14ac:dyDescent="0.25">
      <c r="S74" s="115" t="s">
        <v>47</v>
      </c>
      <c r="T74" s="115"/>
      <c r="U74" s="112"/>
      <c r="V74" s="112">
        <v>798</v>
      </c>
      <c r="W74" s="112">
        <v>819</v>
      </c>
      <c r="X74" s="112">
        <v>946</v>
      </c>
      <c r="Y74" s="112">
        <v>923</v>
      </c>
      <c r="Z74" s="112">
        <v>1054</v>
      </c>
    </row>
    <row r="75" spans="1:26" x14ac:dyDescent="0.25">
      <c r="S75" s="115" t="s">
        <v>48</v>
      </c>
      <c r="T75" s="115"/>
      <c r="U75" s="112"/>
      <c r="V75" s="112">
        <v>390</v>
      </c>
      <c r="W75" s="112">
        <v>402</v>
      </c>
      <c r="X75" s="112">
        <v>433</v>
      </c>
      <c r="Y75" s="112">
        <v>493</v>
      </c>
      <c r="Z75" s="112">
        <v>505</v>
      </c>
    </row>
    <row r="76" spans="1:26" x14ac:dyDescent="0.25">
      <c r="S76" s="115" t="s">
        <v>49</v>
      </c>
      <c r="T76" s="115"/>
      <c r="U76" s="112"/>
      <c r="V76" s="112">
        <v>126</v>
      </c>
      <c r="W76" s="112">
        <v>141</v>
      </c>
      <c r="X76" s="112">
        <v>182</v>
      </c>
      <c r="Y76" s="112">
        <v>196</v>
      </c>
      <c r="Z76" s="112">
        <v>221</v>
      </c>
    </row>
    <row r="77" spans="1:26" x14ac:dyDescent="0.25">
      <c r="S77" s="115" t="s">
        <v>50</v>
      </c>
      <c r="T77" s="115"/>
      <c r="U77" s="112"/>
      <c r="V77" s="112">
        <v>92</v>
      </c>
      <c r="W77" s="112">
        <v>86</v>
      </c>
      <c r="X77" s="112">
        <v>84</v>
      </c>
      <c r="Y77" s="112">
        <v>85</v>
      </c>
      <c r="Z77" s="112">
        <v>82</v>
      </c>
    </row>
    <row r="78" spans="1:26" x14ac:dyDescent="0.25">
      <c r="S78" s="115" t="s">
        <v>51</v>
      </c>
      <c r="T78" s="115"/>
      <c r="U78" s="112"/>
      <c r="V78" s="112">
        <v>41</v>
      </c>
      <c r="W78" s="112">
        <v>33</v>
      </c>
      <c r="X78" s="112">
        <v>34</v>
      </c>
      <c r="Y78" s="112">
        <v>42</v>
      </c>
      <c r="Z78" s="112">
        <v>44</v>
      </c>
    </row>
    <row r="79" spans="1:26" x14ac:dyDescent="0.25">
      <c r="S79" s="115" t="s">
        <v>52</v>
      </c>
      <c r="T79" s="115"/>
      <c r="U79" s="112"/>
      <c r="V79" s="112">
        <v>31</v>
      </c>
      <c r="W79" s="112">
        <v>38</v>
      </c>
      <c r="X79" s="112">
        <v>41</v>
      </c>
      <c r="Y79" s="112">
        <v>35</v>
      </c>
      <c r="Z79" s="112">
        <v>38</v>
      </c>
    </row>
    <row r="80" spans="1:26" x14ac:dyDescent="0.25">
      <c r="S80" s="118" t="s">
        <v>53</v>
      </c>
      <c r="T80" s="118"/>
      <c r="U80" s="112"/>
      <c r="V80" s="112">
        <v>8674</v>
      </c>
      <c r="W80" s="112">
        <v>8635</v>
      </c>
      <c r="X80" s="112">
        <v>9036</v>
      </c>
      <c r="Y80" s="112">
        <v>9603</v>
      </c>
      <c r="Z80" s="112">
        <v>10679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Alexandrina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584</v>
      </c>
      <c r="W83" s="112">
        <v>590</v>
      </c>
      <c r="X83" s="112">
        <v>622</v>
      </c>
      <c r="Y83" s="112">
        <v>646</v>
      </c>
      <c r="Z83" s="112">
        <v>674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190</v>
      </c>
      <c r="G84" s="140"/>
      <c r="H84" s="48"/>
      <c r="I84" s="48"/>
      <c r="J84" s="48"/>
      <c r="K84" s="48"/>
      <c r="L84" s="140" t="s">
        <v>0</v>
      </c>
      <c r="M84" s="140"/>
      <c r="N84" s="140" t="s">
        <v>190</v>
      </c>
      <c r="O84" s="140"/>
      <c r="S84" s="115" t="s">
        <v>57</v>
      </c>
      <c r="T84" s="115"/>
      <c r="U84" s="112"/>
      <c r="V84" s="112">
        <v>548</v>
      </c>
      <c r="W84" s="112">
        <v>566</v>
      </c>
      <c r="X84" s="112">
        <v>550</v>
      </c>
      <c r="Y84" s="112">
        <v>575</v>
      </c>
      <c r="Z84" s="112">
        <v>645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2017-18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2017-18</v>
      </c>
      <c r="O85" s="140"/>
      <c r="S85" s="115" t="s">
        <v>185</v>
      </c>
      <c r="T85" s="115"/>
      <c r="U85" s="112"/>
      <c r="V85" s="112">
        <v>1055</v>
      </c>
      <c r="W85" s="112">
        <v>1110</v>
      </c>
      <c r="X85" s="112">
        <v>1080</v>
      </c>
      <c r="Y85" s="112">
        <v>1097</v>
      </c>
      <c r="Z85" s="112">
        <v>1216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20,604</v>
      </c>
      <c r="D86" s="94">
        <f t="shared" ref="D86:D91" si="4">AD4</f>
        <v>9.7709110282365508E-2</v>
      </c>
      <c r="E86" s="95">
        <f t="shared" ref="E86:E91" si="5">AD4</f>
        <v>9.7709110282365508E-2</v>
      </c>
      <c r="F86" s="94">
        <f t="shared" ref="F86:F91" si="6">AF4</f>
        <v>0.18905817174515227</v>
      </c>
      <c r="G86" s="95">
        <f t="shared" ref="G86:G91" si="7">AF4</f>
        <v>0.18905817174515227</v>
      </c>
      <c r="H86" s="97"/>
      <c r="I86" s="97"/>
      <c r="J86" s="139" t="str">
        <f>'State data for spotlight'!J4</f>
        <v>1,514,413</v>
      </c>
      <c r="K86" s="139"/>
      <c r="L86" s="94">
        <f>'State data for spotlight'!L4</f>
        <v>9.9608707048718825E-2</v>
      </c>
      <c r="M86" s="95">
        <f>'State data for spotlight'!L4</f>
        <v>9.9608707048718825E-2</v>
      </c>
      <c r="N86" s="94">
        <f>'State data for spotlight'!N4</f>
        <v>0.18326365128713196</v>
      </c>
      <c r="O86" s="95">
        <f>'State data for spotlight'!N4</f>
        <v>0.18326365128713196</v>
      </c>
      <c r="S86" s="115" t="s">
        <v>186</v>
      </c>
      <c r="T86" s="115"/>
      <c r="U86" s="112"/>
      <c r="V86" s="112">
        <v>340</v>
      </c>
      <c r="W86" s="112">
        <v>358</v>
      </c>
      <c r="X86" s="112">
        <v>411</v>
      </c>
      <c r="Y86" s="112">
        <v>402</v>
      </c>
      <c r="Z86" s="112">
        <v>436</v>
      </c>
    </row>
    <row r="87" spans="1:30" ht="15" customHeight="1" x14ac:dyDescent="0.25">
      <c r="A87" s="96" t="s">
        <v>4</v>
      </c>
      <c r="B87" s="49"/>
      <c r="C87" s="97" t="str">
        <f t="shared" si="3"/>
        <v>9,920</v>
      </c>
      <c r="D87" s="94">
        <f t="shared" si="4"/>
        <v>8.379766196875349E-2</v>
      </c>
      <c r="E87" s="95">
        <f t="shared" si="5"/>
        <v>8.379766196875349E-2</v>
      </c>
      <c r="F87" s="94">
        <f t="shared" si="6"/>
        <v>0.14655570966250586</v>
      </c>
      <c r="G87" s="95">
        <f t="shared" si="7"/>
        <v>0.14655570966250586</v>
      </c>
      <c r="H87" s="97"/>
      <c r="I87" s="97"/>
      <c r="J87" s="139" t="str">
        <f>'State data for spotlight'!J5</f>
        <v>761,173</v>
      </c>
      <c r="K87" s="139"/>
      <c r="L87" s="94">
        <f>'State data for spotlight'!L5</f>
        <v>8.820771036521724E-2</v>
      </c>
      <c r="M87" s="95">
        <f>'State data for spotlight'!L5</f>
        <v>8.820771036521724E-2</v>
      </c>
      <c r="N87" s="94">
        <f>'State data for spotlight'!N5</f>
        <v>0.15461673464868042</v>
      </c>
      <c r="O87" s="95">
        <f>'State data for spotlight'!N5</f>
        <v>0.15461673464868042</v>
      </c>
      <c r="S87" s="115" t="s">
        <v>187</v>
      </c>
      <c r="T87" s="115"/>
      <c r="U87" s="112"/>
      <c r="V87" s="112">
        <v>212</v>
      </c>
      <c r="W87" s="112">
        <v>210</v>
      </c>
      <c r="X87" s="112">
        <v>222</v>
      </c>
      <c r="Y87" s="112">
        <v>222</v>
      </c>
      <c r="Z87" s="112">
        <v>243</v>
      </c>
    </row>
    <row r="88" spans="1:30" ht="15" customHeight="1" x14ac:dyDescent="0.25">
      <c r="A88" s="96" t="s">
        <v>5</v>
      </c>
      <c r="B88" s="49"/>
      <c r="C88" s="97" t="str">
        <f t="shared" si="3"/>
        <v>10,679</v>
      </c>
      <c r="D88" s="94">
        <f t="shared" si="4"/>
        <v>0.11204831823388517</v>
      </c>
      <c r="E88" s="95">
        <f t="shared" si="5"/>
        <v>0.11204831823388517</v>
      </c>
      <c r="F88" s="94">
        <f t="shared" si="6"/>
        <v>0.23115056490661745</v>
      </c>
      <c r="G88" s="95">
        <f t="shared" si="7"/>
        <v>0.23115056490661745</v>
      </c>
      <c r="H88" s="97"/>
      <c r="I88" s="97"/>
      <c r="J88" s="139" t="str">
        <f>'State data for spotlight'!J6</f>
        <v>752,279</v>
      </c>
      <c r="K88" s="139"/>
      <c r="L88" s="94">
        <f>'State data for spotlight'!L6</f>
        <v>0.11150035312508311</v>
      </c>
      <c r="M88" s="95">
        <f>'State data for spotlight'!L6</f>
        <v>0.11150035312508311</v>
      </c>
      <c r="N88" s="94">
        <f>'State data for spotlight'!N6</f>
        <v>0.212174288554841</v>
      </c>
      <c r="O88" s="95">
        <f>'State data for spotlight'!N6</f>
        <v>0.212174288554841</v>
      </c>
      <c r="S88" s="115" t="s">
        <v>188</v>
      </c>
      <c r="T88" s="115"/>
      <c r="U88" s="112"/>
      <c r="V88" s="112">
        <v>299</v>
      </c>
      <c r="W88" s="112">
        <v>324</v>
      </c>
      <c r="X88" s="112">
        <v>335</v>
      </c>
      <c r="Y88" s="112">
        <v>356</v>
      </c>
      <c r="Z88" s="112">
        <v>355</v>
      </c>
    </row>
    <row r="89" spans="1:30" ht="15" customHeight="1" x14ac:dyDescent="0.25">
      <c r="A89" s="49" t="s">
        <v>6</v>
      </c>
      <c r="B89" s="49"/>
      <c r="C89" s="97" t="str">
        <f t="shared" si="3"/>
        <v>14,063</v>
      </c>
      <c r="D89" s="94">
        <f t="shared" si="4"/>
        <v>4.7991653625456543E-2</v>
      </c>
      <c r="E89" s="95">
        <f t="shared" si="5"/>
        <v>4.7991653625456543E-2</v>
      </c>
      <c r="F89" s="94">
        <f t="shared" si="6"/>
        <v>0.11655418816990859</v>
      </c>
      <c r="G89" s="95">
        <f t="shared" si="7"/>
        <v>0.11655418816990859</v>
      </c>
      <c r="H89" s="97"/>
      <c r="I89" s="97"/>
      <c r="J89" s="139" t="str">
        <f>'State data for spotlight'!J7</f>
        <v>1,001,542</v>
      </c>
      <c r="K89" s="139"/>
      <c r="L89" s="94">
        <f>'State data for spotlight'!L7</f>
        <v>4.4621130813623067E-2</v>
      </c>
      <c r="M89" s="95">
        <f>'State data for spotlight'!L7</f>
        <v>4.4621130813623067E-2</v>
      </c>
      <c r="N89" s="94">
        <f>'State data for spotlight'!N7</f>
        <v>9.6689701842120446E-2</v>
      </c>
      <c r="O89" s="95">
        <f>'State data for spotlight'!N7</f>
        <v>9.6689701842120446E-2</v>
      </c>
      <c r="S89" s="115" t="s">
        <v>189</v>
      </c>
      <c r="T89" s="115"/>
      <c r="U89" s="112"/>
      <c r="V89" s="112">
        <v>627</v>
      </c>
      <c r="W89" s="112">
        <v>650</v>
      </c>
      <c r="X89" s="112">
        <v>703</v>
      </c>
      <c r="Y89" s="112">
        <v>670</v>
      </c>
      <c r="Z89" s="112">
        <v>669</v>
      </c>
    </row>
    <row r="90" spans="1:30" ht="15" customHeight="1" x14ac:dyDescent="0.25">
      <c r="A90" s="49" t="s">
        <v>96</v>
      </c>
      <c r="B90" s="49"/>
      <c r="C90" s="97" t="str">
        <f t="shared" si="3"/>
        <v>$39,172</v>
      </c>
      <c r="D90" s="94">
        <f t="shared" si="4"/>
        <v>-3.8842331570442035E-2</v>
      </c>
      <c r="E90" s="95">
        <f t="shared" si="5"/>
        <v>-3.8842331570442035E-2</v>
      </c>
      <c r="F90" s="94">
        <f t="shared" si="6"/>
        <v>7.2294763351673952E-2</v>
      </c>
      <c r="G90" s="95">
        <f t="shared" si="7"/>
        <v>7.2294763351673952E-2</v>
      </c>
      <c r="H90" s="97"/>
      <c r="I90" s="97"/>
      <c r="J90" s="97"/>
      <c r="K90" s="97" t="str">
        <f>'State data for spotlight'!J8</f>
        <v>$45,481</v>
      </c>
      <c r="L90" s="94">
        <f>'State data for spotlight'!L8</f>
        <v>-7.6896036558571357E-4</v>
      </c>
      <c r="M90" s="95">
        <f>'State data for spotlight'!L8</f>
        <v>-7.6896036558571357E-4</v>
      </c>
      <c r="N90" s="94">
        <f>'State data for spotlight'!N8</f>
        <v>6.4433558502420718E-2</v>
      </c>
      <c r="O90" s="95">
        <f>'State data for spotlight'!N8</f>
        <v>6.4433558502420718E-2</v>
      </c>
      <c r="S90" s="115" t="s">
        <v>58</v>
      </c>
      <c r="T90" s="115"/>
      <c r="U90" s="112"/>
      <c r="V90" s="112">
        <v>925</v>
      </c>
      <c r="W90" s="112">
        <v>909</v>
      </c>
      <c r="X90" s="112">
        <v>926</v>
      </c>
      <c r="Y90" s="112">
        <v>928</v>
      </c>
      <c r="Z90" s="112">
        <v>924</v>
      </c>
    </row>
    <row r="91" spans="1:30" ht="15" customHeight="1" x14ac:dyDescent="0.25">
      <c r="A91" s="49" t="s">
        <v>7</v>
      </c>
      <c r="B91" s="49"/>
      <c r="C91" s="97" t="str">
        <f t="shared" si="3"/>
        <v>$747.3 mil</v>
      </c>
      <c r="D91" s="94">
        <f t="shared" si="4"/>
        <v>6.8870215878816143E-2</v>
      </c>
      <c r="E91" s="95">
        <f t="shared" si="5"/>
        <v>6.8870215878816143E-2</v>
      </c>
      <c r="F91" s="94">
        <f t="shared" si="6"/>
        <v>0.29194544224805408</v>
      </c>
      <c r="G91" s="95">
        <f t="shared" si="7"/>
        <v>0.29194544224805408</v>
      </c>
      <c r="H91" s="97"/>
      <c r="I91" s="97"/>
      <c r="J91" s="97"/>
      <c r="K91" s="97" t="str">
        <f>'State data for spotlight'!J9</f>
        <v>$63.1 bil</v>
      </c>
      <c r="L91" s="94">
        <f>'State data for spotlight'!L9</f>
        <v>8.5795971195826271E-2</v>
      </c>
      <c r="M91" s="95">
        <f>'State data for spotlight'!L9</f>
        <v>8.5795971195826271E-2</v>
      </c>
      <c r="N91" s="94">
        <f>'State data for spotlight'!N9</f>
        <v>0.25141602644572436</v>
      </c>
      <c r="O91" s="95">
        <f>'State data for spotlight'!N9</f>
        <v>0.25141602644572436</v>
      </c>
      <c r="S91" s="118" t="s">
        <v>53</v>
      </c>
      <c r="T91" s="118"/>
      <c r="U91" s="112"/>
      <c r="V91" s="112">
        <v>6382</v>
      </c>
      <c r="W91" s="112">
        <v>6321</v>
      </c>
      <c r="X91" s="112">
        <v>6642</v>
      </c>
      <c r="Y91" s="112">
        <v>6737</v>
      </c>
      <c r="Z91" s="112">
        <v>7031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191</v>
      </c>
      <c r="S93" s="115" t="s">
        <v>56</v>
      </c>
      <c r="T93" s="115"/>
      <c r="U93" s="112"/>
      <c r="V93" s="112">
        <v>363</v>
      </c>
      <c r="W93" s="112">
        <v>378</v>
      </c>
      <c r="X93" s="112">
        <v>406</v>
      </c>
      <c r="Y93" s="112">
        <v>434</v>
      </c>
      <c r="Z93" s="112">
        <v>470</v>
      </c>
    </row>
    <row r="94" spans="1:30" ht="15" customHeight="1" x14ac:dyDescent="0.25">
      <c r="A94" s="135" t="s">
        <v>192</v>
      </c>
      <c r="S94" s="115" t="s">
        <v>57</v>
      </c>
      <c r="T94" s="115"/>
      <c r="U94" s="112"/>
      <c r="V94" s="112">
        <v>1047</v>
      </c>
      <c r="W94" s="112">
        <v>1058</v>
      </c>
      <c r="X94" s="112">
        <v>1076</v>
      </c>
      <c r="Y94" s="112">
        <v>1094</v>
      </c>
      <c r="Z94" s="112">
        <v>1173</v>
      </c>
    </row>
    <row r="95" spans="1:30" ht="15" customHeight="1" x14ac:dyDescent="0.25">
      <c r="A95" s="136" t="s">
        <v>266</v>
      </c>
      <c r="S95" s="115" t="s">
        <v>185</v>
      </c>
      <c r="T95" s="115"/>
      <c r="U95" s="112"/>
      <c r="V95" s="112">
        <v>251</v>
      </c>
      <c r="W95" s="112">
        <v>245</v>
      </c>
      <c r="X95" s="112">
        <v>286</v>
      </c>
      <c r="Y95" s="112">
        <v>288</v>
      </c>
      <c r="Z95" s="112">
        <v>285</v>
      </c>
    </row>
    <row r="96" spans="1:30" ht="15" customHeight="1" x14ac:dyDescent="0.25">
      <c r="A96" s="134" t="s">
        <v>258</v>
      </c>
      <c r="S96" s="115" t="s">
        <v>186</v>
      </c>
      <c r="T96" s="115"/>
      <c r="U96" s="112"/>
      <c r="V96" s="112">
        <v>1124</v>
      </c>
      <c r="W96" s="112">
        <v>1168</v>
      </c>
      <c r="X96" s="112">
        <v>1240</v>
      </c>
      <c r="Y96" s="112">
        <v>1290</v>
      </c>
      <c r="Z96" s="112">
        <v>1348</v>
      </c>
    </row>
    <row r="97" spans="1:32" ht="15" customHeight="1" x14ac:dyDescent="0.25">
      <c r="A97" s="136" t="s">
        <v>269</v>
      </c>
      <c r="S97" s="115" t="s">
        <v>187</v>
      </c>
      <c r="T97" s="115"/>
      <c r="U97" s="112"/>
      <c r="V97" s="112">
        <v>968</v>
      </c>
      <c r="W97" s="112">
        <v>947</v>
      </c>
      <c r="X97" s="112">
        <v>954</v>
      </c>
      <c r="Y97" s="112">
        <v>955</v>
      </c>
      <c r="Z97" s="112">
        <v>1006</v>
      </c>
    </row>
    <row r="98" spans="1:32" ht="15" customHeight="1" x14ac:dyDescent="0.25">
      <c r="A98" s="136" t="s">
        <v>275</v>
      </c>
      <c r="S98" s="115" t="s">
        <v>188</v>
      </c>
      <c r="T98" s="115"/>
      <c r="U98" s="112"/>
      <c r="V98" s="112">
        <v>627</v>
      </c>
      <c r="W98" s="112">
        <v>652</v>
      </c>
      <c r="X98" s="112">
        <v>641</v>
      </c>
      <c r="Y98" s="112">
        <v>628</v>
      </c>
      <c r="Z98" s="112">
        <v>645</v>
      </c>
    </row>
    <row r="99" spans="1:32" ht="15" customHeight="1" x14ac:dyDescent="0.25">
      <c r="S99" s="115" t="s">
        <v>189</v>
      </c>
      <c r="T99" s="115"/>
      <c r="U99" s="112"/>
      <c r="V99" s="112">
        <v>55</v>
      </c>
      <c r="W99" s="112">
        <v>57</v>
      </c>
      <c r="X99" s="112">
        <v>63</v>
      </c>
      <c r="Y99" s="112">
        <v>58</v>
      </c>
      <c r="Z99" s="112">
        <v>78</v>
      </c>
    </row>
    <row r="100" spans="1:32" ht="15" customHeight="1" x14ac:dyDescent="0.25">
      <c r="S100" s="115" t="s">
        <v>58</v>
      </c>
      <c r="T100" s="115"/>
      <c r="U100" s="112"/>
      <c r="V100" s="112">
        <v>472</v>
      </c>
      <c r="W100" s="112">
        <v>475</v>
      </c>
      <c r="X100" s="112">
        <v>476</v>
      </c>
      <c r="Y100" s="112">
        <v>511</v>
      </c>
      <c r="Z100" s="112">
        <v>535</v>
      </c>
    </row>
    <row r="101" spans="1:32" x14ac:dyDescent="0.25">
      <c r="A101" s="18"/>
      <c r="S101" s="118" t="s">
        <v>53</v>
      </c>
      <c r="T101" s="118"/>
      <c r="U101" s="112"/>
      <c r="V101" s="112">
        <v>6214</v>
      </c>
      <c r="W101" s="112">
        <v>6206</v>
      </c>
      <c r="X101" s="112">
        <v>6519</v>
      </c>
      <c r="Y101" s="112">
        <v>6666</v>
      </c>
      <c r="Z101" s="112">
        <v>7025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184</v>
      </c>
      <c r="W103" s="106" t="s">
        <v>193</v>
      </c>
      <c r="X103" s="106" t="s">
        <v>261</v>
      </c>
      <c r="Y103" s="106" t="s">
        <v>267</v>
      </c>
      <c r="Z103" s="106" t="s">
        <v>273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12295</v>
      </c>
      <c r="W104" s="112">
        <v>12579</v>
      </c>
      <c r="X104" s="112">
        <v>13600</v>
      </c>
      <c r="Y104" s="112">
        <v>13864</v>
      </c>
      <c r="Z104" s="112">
        <v>15200</v>
      </c>
      <c r="AB104" s="109" t="str">
        <f>TEXT(Z104,"###,###")</f>
        <v>15,200</v>
      </c>
      <c r="AD104" s="130">
        <f>Z104/($Z$4)*100</f>
        <v>73.772083090662008</v>
      </c>
      <c r="AF104" s="109"/>
    </row>
    <row r="105" spans="1:32" x14ac:dyDescent="0.25">
      <c r="S105" s="115" t="s">
        <v>17</v>
      </c>
      <c r="T105" s="115"/>
      <c r="U105" s="112"/>
      <c r="V105" s="112">
        <v>2626</v>
      </c>
      <c r="W105" s="112">
        <v>2709</v>
      </c>
      <c r="X105" s="112">
        <v>2594</v>
      </c>
      <c r="Y105" s="112">
        <v>2636</v>
      </c>
      <c r="Z105" s="112">
        <v>3082</v>
      </c>
      <c r="AB105" s="109" t="str">
        <f>TEXT(Z105,"###,###")</f>
        <v>3,082</v>
      </c>
      <c r="AD105" s="130">
        <f>Z105/($Z$4)*100</f>
        <v>14.958260531935547</v>
      </c>
      <c r="AF105" s="109"/>
    </row>
    <row r="106" spans="1:32" x14ac:dyDescent="0.25">
      <c r="S106" s="118" t="s">
        <v>53</v>
      </c>
      <c r="T106" s="118"/>
      <c r="U106" s="120"/>
      <c r="V106" s="120">
        <v>14921</v>
      </c>
      <c r="W106" s="120">
        <v>15288</v>
      </c>
      <c r="X106" s="120">
        <v>16194</v>
      </c>
      <c r="Y106" s="120">
        <v>16500</v>
      </c>
      <c r="Z106" s="120">
        <v>18282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3397</v>
      </c>
      <c r="W108" s="112">
        <v>2999</v>
      </c>
      <c r="X108" s="112">
        <v>3179</v>
      </c>
      <c r="Y108" s="112">
        <v>3288</v>
      </c>
      <c r="Z108" s="112">
        <v>3358</v>
      </c>
      <c r="AB108" s="109" t="str">
        <f>TEXT(Z108,"###,###")</f>
        <v>3,358</v>
      </c>
      <c r="AD108" s="130">
        <f>Z108/($Z$4)*100</f>
        <v>16.297806251213355</v>
      </c>
      <c r="AF108" s="109"/>
    </row>
    <row r="109" spans="1:32" x14ac:dyDescent="0.25">
      <c r="S109" s="115" t="s">
        <v>20</v>
      </c>
      <c r="T109" s="115"/>
      <c r="U109" s="112"/>
      <c r="V109" s="112">
        <v>3115</v>
      </c>
      <c r="W109" s="112">
        <v>2978</v>
      </c>
      <c r="X109" s="112">
        <v>3129</v>
      </c>
      <c r="Y109" s="112">
        <v>3419</v>
      </c>
      <c r="Z109" s="112">
        <v>3703</v>
      </c>
      <c r="AB109" s="109" t="str">
        <f>TEXT(Z109,"###,###")</f>
        <v>3,703</v>
      </c>
      <c r="AD109" s="130">
        <f>Z109/($Z$4)*100</f>
        <v>17.972238400310619</v>
      </c>
      <c r="AF109" s="109"/>
    </row>
    <row r="110" spans="1:32" x14ac:dyDescent="0.25">
      <c r="S110" s="115" t="s">
        <v>21</v>
      </c>
      <c r="T110" s="115"/>
      <c r="U110" s="112"/>
      <c r="V110" s="112">
        <v>3070</v>
      </c>
      <c r="W110" s="112">
        <v>3361</v>
      </c>
      <c r="X110" s="112">
        <v>3391</v>
      </c>
      <c r="Y110" s="112">
        <v>3655</v>
      </c>
      <c r="Z110" s="112">
        <v>4218</v>
      </c>
      <c r="AB110" s="109" t="str">
        <f>TEXT(Z110,"###,###")</f>
        <v>4,218</v>
      </c>
      <c r="AD110" s="130">
        <f>Z110/($Z$4)*100</f>
        <v>20.471753057658706</v>
      </c>
      <c r="AF110" s="109"/>
    </row>
    <row r="111" spans="1:32" x14ac:dyDescent="0.25">
      <c r="S111" s="115" t="s">
        <v>22</v>
      </c>
      <c r="T111" s="115"/>
      <c r="U111" s="112"/>
      <c r="V111" s="112">
        <v>5336</v>
      </c>
      <c r="W111" s="112">
        <v>5679</v>
      </c>
      <c r="X111" s="112">
        <v>5850</v>
      </c>
      <c r="Y111" s="112">
        <v>6138</v>
      </c>
      <c r="Z111" s="112">
        <v>6995</v>
      </c>
      <c r="AB111" s="109" t="str">
        <f>TEXT(Z111,"###,###")</f>
        <v>6,995</v>
      </c>
      <c r="AD111" s="130">
        <f>Z111/($Z$4)*100</f>
        <v>33.949718501261891</v>
      </c>
      <c r="AF111" s="109"/>
    </row>
    <row r="112" spans="1:32" x14ac:dyDescent="0.25">
      <c r="S112" s="118" t="s">
        <v>53</v>
      </c>
      <c r="T112" s="118"/>
      <c r="U112" s="112"/>
      <c r="V112" s="112">
        <v>17329</v>
      </c>
      <c r="W112" s="112">
        <v>17236</v>
      </c>
      <c r="X112" s="112">
        <v>17906</v>
      </c>
      <c r="Y112" s="112">
        <v>18770</v>
      </c>
      <c r="Z112" s="112">
        <v>20601</v>
      </c>
    </row>
    <row r="113" spans="19:32" x14ac:dyDescent="0.25">
      <c r="AB113" s="125" t="s">
        <v>24</v>
      </c>
      <c r="AC113" s="106"/>
      <c r="AD113" s="106" t="s">
        <v>182</v>
      </c>
      <c r="AF113" s="106" t="s">
        <v>183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45.14</v>
      </c>
      <c r="W118" s="131">
        <v>45.2</v>
      </c>
      <c r="X118" s="131">
        <v>45.43</v>
      </c>
      <c r="Y118" s="131">
        <v>45.29</v>
      </c>
      <c r="Z118" s="131">
        <v>45.15</v>
      </c>
      <c r="AB118" s="109" t="str">
        <f>TEXT(Z118,"##.0")</f>
        <v>45.2</v>
      </c>
    </row>
    <row r="120" spans="19:32" x14ac:dyDescent="0.25">
      <c r="S120" s="101" t="s">
        <v>98</v>
      </c>
      <c r="T120" s="112"/>
      <c r="U120" s="112"/>
      <c r="V120" s="112">
        <v>9487</v>
      </c>
      <c r="W120" s="112">
        <v>9451</v>
      </c>
      <c r="X120" s="112">
        <v>9897</v>
      </c>
      <c r="Y120" s="112">
        <v>10085</v>
      </c>
      <c r="Z120" s="112">
        <v>10590</v>
      </c>
      <c r="AB120" s="109" t="str">
        <f>TEXT(Z120,"###,###")</f>
        <v>10,590</v>
      </c>
    </row>
    <row r="121" spans="19:32" x14ac:dyDescent="0.25">
      <c r="S121" s="101" t="s">
        <v>99</v>
      </c>
      <c r="T121" s="112"/>
      <c r="U121" s="112"/>
      <c r="V121" s="112">
        <v>1892</v>
      </c>
      <c r="W121" s="112">
        <v>1835</v>
      </c>
      <c r="X121" s="112">
        <v>1980</v>
      </c>
      <c r="Y121" s="112">
        <v>2000</v>
      </c>
      <c r="Z121" s="112">
        <v>2033</v>
      </c>
      <c r="AB121" s="109" t="str">
        <f>TEXT(Z121,"###,###")</f>
        <v>2,033</v>
      </c>
    </row>
    <row r="122" spans="19:32" x14ac:dyDescent="0.25">
      <c r="S122" s="101" t="s">
        <v>100</v>
      </c>
      <c r="T122" s="112"/>
      <c r="U122" s="112"/>
      <c r="V122" s="112">
        <v>1220</v>
      </c>
      <c r="W122" s="112">
        <v>1239</v>
      </c>
      <c r="X122" s="112">
        <v>1286</v>
      </c>
      <c r="Y122" s="112">
        <v>1331</v>
      </c>
      <c r="Z122" s="112">
        <v>1439</v>
      </c>
      <c r="AB122" s="109" t="str">
        <f>TEXT(Z122,"###,###")</f>
        <v>1,439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10707</v>
      </c>
      <c r="W124" s="112">
        <v>10690</v>
      </c>
      <c r="X124" s="112">
        <v>11183</v>
      </c>
      <c r="Y124" s="112">
        <v>11416</v>
      </c>
      <c r="Z124" s="112">
        <v>12029</v>
      </c>
      <c r="AB124" s="109" t="str">
        <f>TEXT(Z124,"###,###")</f>
        <v>12,029</v>
      </c>
      <c r="AD124" s="127">
        <f>Z124/$Z$7*100</f>
        <v>85.536514257270852</v>
      </c>
    </row>
    <row r="125" spans="19:32" x14ac:dyDescent="0.25">
      <c r="S125" s="101" t="s">
        <v>102</v>
      </c>
      <c r="T125" s="112"/>
      <c r="U125" s="112"/>
      <c r="V125" s="112">
        <v>3112</v>
      </c>
      <c r="W125" s="112">
        <v>3074</v>
      </c>
      <c r="X125" s="112">
        <v>3266</v>
      </c>
      <c r="Y125" s="112">
        <v>3331</v>
      </c>
      <c r="Z125" s="112">
        <v>3472</v>
      </c>
      <c r="AB125" s="109" t="str">
        <f>TEXT(Z125,"###,###")</f>
        <v>3,472</v>
      </c>
      <c r="AD125" s="127">
        <f>Z125/$Z$7*100</f>
        <v>24.688899950223991</v>
      </c>
    </row>
    <row r="127" spans="19:32" x14ac:dyDescent="0.25">
      <c r="S127" s="101" t="s">
        <v>103</v>
      </c>
      <c r="T127" s="112"/>
      <c r="U127" s="112"/>
      <c r="V127" s="112">
        <v>6380</v>
      </c>
      <c r="W127" s="112">
        <v>6320</v>
      </c>
      <c r="X127" s="112">
        <v>6642</v>
      </c>
      <c r="Y127" s="112">
        <v>6736</v>
      </c>
      <c r="Z127" s="112">
        <v>7029</v>
      </c>
      <c r="AB127" s="109" t="str">
        <f>TEXT(Z127,"###,###")</f>
        <v>7,029</v>
      </c>
      <c r="AD127" s="127">
        <f>Z127/$Z$7*100</f>
        <v>49.982222854298513</v>
      </c>
    </row>
    <row r="128" spans="19:32" x14ac:dyDescent="0.25">
      <c r="S128" s="101" t="s">
        <v>104</v>
      </c>
      <c r="T128" s="112"/>
      <c r="U128" s="112"/>
      <c r="V128" s="112">
        <v>6215</v>
      </c>
      <c r="W128" s="112">
        <v>6208</v>
      </c>
      <c r="X128" s="112">
        <v>6519</v>
      </c>
      <c r="Y128" s="112">
        <v>6667</v>
      </c>
      <c r="Z128" s="112">
        <v>7025</v>
      </c>
      <c r="AB128" s="109" t="str">
        <f>TEXT(Z128,"###,###")</f>
        <v>7,025</v>
      </c>
      <c r="AD128" s="127">
        <f>Z128/$Z$7*100</f>
        <v>49.953779421176137</v>
      </c>
    </row>
    <row r="130" spans="19:20" x14ac:dyDescent="0.25">
      <c r="S130" s="101" t="s">
        <v>262</v>
      </c>
      <c r="T130" s="127">
        <v>75.303989191495418</v>
      </c>
    </row>
    <row r="131" spans="19:20" x14ac:dyDescent="0.25">
      <c r="S131" s="101" t="s">
        <v>263</v>
      </c>
      <c r="T131" s="127">
        <v>14.456374884448554</v>
      </c>
    </row>
    <row r="132" spans="19:20" x14ac:dyDescent="0.25">
      <c r="S132" s="101" t="s">
        <v>264</v>
      </c>
      <c r="T132" s="127">
        <v>10.232525065775439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9E66BD1-43CC-46EA-BA3E-AF9857780C4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F22B1A32-3BE7-4D0A-B24B-5FE837FB750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906C7A24-D559-4EE4-BD14-B4877D57F84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8C824A66-7EE8-48B8-973C-3FE8827824D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62CF8-949C-43D7-A458-B31E8CCFA0BD}">
  <sheetPr codeName="Sheet113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157</v>
      </c>
      <c r="T1" s="99"/>
      <c r="U1" s="99"/>
      <c r="V1" s="99"/>
      <c r="W1" s="99"/>
      <c r="X1" s="99"/>
      <c r="Y1" s="100" t="s">
        <v>239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184</v>
      </c>
      <c r="W2" s="103" t="s">
        <v>193</v>
      </c>
      <c r="X2" s="103" t="s">
        <v>261</v>
      </c>
      <c r="Y2" s="103" t="s">
        <v>267</v>
      </c>
      <c r="Z2" s="103" t="s">
        <v>273</v>
      </c>
      <c r="AB2" s="141" t="str">
        <f>$Z$2</f>
        <v>2021-22</v>
      </c>
      <c r="AC2" s="141"/>
      <c r="AD2" s="141"/>
      <c r="AE2" s="141"/>
      <c r="AF2" s="141"/>
    </row>
    <row r="3" spans="1:32" ht="15" customHeight="1" x14ac:dyDescent="0.25">
      <c r="A3" s="58" t="s">
        <v>272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157</v>
      </c>
      <c r="Y3" s="105" t="s">
        <v>239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10.49 Port Pirie City and Dists, South Australia,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10802</v>
      </c>
      <c r="W4" s="108">
        <v>10574</v>
      </c>
      <c r="X4" s="108">
        <v>10595</v>
      </c>
      <c r="Y4" s="108">
        <v>11115</v>
      </c>
      <c r="Z4" s="108">
        <v>12085</v>
      </c>
      <c r="AB4" s="109" t="str">
        <f>TEXT(Z4,"###,###")</f>
        <v>12,085</v>
      </c>
      <c r="AD4" s="110">
        <f>Z4/Y4-1</f>
        <v>8.7269455690508257E-2</v>
      </c>
      <c r="AF4" s="110">
        <f>Z4/V4-1</f>
        <v>0.11877430105536013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5675</v>
      </c>
      <c r="W5" s="108">
        <v>5473</v>
      </c>
      <c r="X5" s="108">
        <v>5442</v>
      </c>
      <c r="Y5" s="108">
        <v>5651</v>
      </c>
      <c r="Z5" s="108">
        <v>6161</v>
      </c>
      <c r="AB5" s="109" t="str">
        <f>TEXT(Z5,"###,###")</f>
        <v>6,161</v>
      </c>
      <c r="AD5" s="110">
        <f t="shared" ref="AD5:AD9" si="0">Z5/Y5-1</f>
        <v>9.0249513360467271E-2</v>
      </c>
      <c r="AF5" s="110">
        <f t="shared" ref="AF5:AF9" si="1">Z5/V5-1</f>
        <v>8.5638766519823717E-2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5127</v>
      </c>
      <c r="W6" s="108">
        <v>5104</v>
      </c>
      <c r="X6" s="108">
        <v>5146</v>
      </c>
      <c r="Y6" s="108">
        <v>5451</v>
      </c>
      <c r="Z6" s="108">
        <v>5912</v>
      </c>
      <c r="AB6" s="109" t="str">
        <f>TEXT(Z6,"###,###")</f>
        <v>5,912</v>
      </c>
      <c r="AD6" s="110">
        <f t="shared" si="0"/>
        <v>8.4571638231517143E-2</v>
      </c>
      <c r="AF6" s="110">
        <f t="shared" si="1"/>
        <v>0.15311098108055399</v>
      </c>
    </row>
    <row r="7" spans="1:32" ht="16.5" customHeight="1" thickBot="1" x14ac:dyDescent="0.3">
      <c r="A7" s="61" t="str">
        <f>"QUICK STATS for "&amp;Z2&amp;" *"</f>
        <v>QUICK STATS for 2021-22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7982</v>
      </c>
      <c r="W7" s="108">
        <v>7757</v>
      </c>
      <c r="X7" s="108">
        <v>7961</v>
      </c>
      <c r="Y7" s="108">
        <v>8186</v>
      </c>
      <c r="Z7" s="108">
        <v>8468</v>
      </c>
      <c r="AB7" s="109" t="str">
        <f>TEXT(Z7,"###,###")</f>
        <v>8,468</v>
      </c>
      <c r="AD7" s="110">
        <f t="shared" si="0"/>
        <v>3.4449059369655588E-2</v>
      </c>
      <c r="AF7" s="110">
        <f t="shared" si="1"/>
        <v>6.0886995740415895E-2</v>
      </c>
    </row>
    <row r="8" spans="1:32" ht="17.25" customHeight="1" x14ac:dyDescent="0.25">
      <c r="A8" s="62" t="s">
        <v>12</v>
      </c>
      <c r="B8" s="63"/>
      <c r="C8" s="29"/>
      <c r="D8" s="64" t="str">
        <f>AB4</f>
        <v>12,085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8,468</v>
      </c>
      <c r="P8" s="65"/>
      <c r="S8" s="107" t="s">
        <v>83</v>
      </c>
      <c r="T8" s="108"/>
      <c r="U8" s="108"/>
      <c r="V8" s="108">
        <v>39701</v>
      </c>
      <c r="W8" s="108">
        <v>39957.599999999999</v>
      </c>
      <c r="X8" s="108">
        <v>41585.18</v>
      </c>
      <c r="Y8" s="108">
        <v>43398</v>
      </c>
      <c r="Z8" s="108">
        <v>44161.7</v>
      </c>
      <c r="AB8" s="109" t="str">
        <f>TEXT(Z8,"$###,###")</f>
        <v>$44,162</v>
      </c>
      <c r="AD8" s="110">
        <f t="shared" si="0"/>
        <v>1.7597585142172356E-2</v>
      </c>
      <c r="AF8" s="110">
        <f t="shared" si="1"/>
        <v>0.11235737135084745</v>
      </c>
    </row>
    <row r="9" spans="1:32" x14ac:dyDescent="0.25">
      <c r="A9" s="30" t="s">
        <v>14</v>
      </c>
      <c r="B9" s="69"/>
      <c r="C9" s="70"/>
      <c r="D9" s="71">
        <f>AD104</f>
        <v>75.366156392221768</v>
      </c>
      <c r="E9" s="72" t="s">
        <v>84</v>
      </c>
      <c r="F9" s="24"/>
      <c r="G9" s="73" t="s">
        <v>81</v>
      </c>
      <c r="H9" s="70"/>
      <c r="I9" s="69"/>
      <c r="J9" s="70"/>
      <c r="K9" s="69"/>
      <c r="L9" s="69"/>
      <c r="M9" s="74"/>
      <c r="N9" s="70"/>
      <c r="O9" s="71">
        <f>AD127</f>
        <v>51.452527161077001</v>
      </c>
      <c r="P9" s="72" t="s">
        <v>84</v>
      </c>
      <c r="S9" s="107" t="s">
        <v>7</v>
      </c>
      <c r="T9" s="108"/>
      <c r="U9" s="108"/>
      <c r="V9" s="108">
        <v>412112084</v>
      </c>
      <c r="W9" s="108">
        <v>405798312</v>
      </c>
      <c r="X9" s="108">
        <v>422838921</v>
      </c>
      <c r="Y9" s="108">
        <v>455363285</v>
      </c>
      <c r="Z9" s="108">
        <v>498090174</v>
      </c>
      <c r="AB9" s="109" t="str">
        <f>TEXT(Z9/1000000,"$#,###.0")&amp;" mil"</f>
        <v>$498.1 mil</v>
      </c>
      <c r="AD9" s="110">
        <f t="shared" si="0"/>
        <v>9.383033373013383E-2</v>
      </c>
      <c r="AF9" s="110">
        <f t="shared" si="1"/>
        <v>0.20862792754215875</v>
      </c>
    </row>
    <row r="10" spans="1:32" x14ac:dyDescent="0.25">
      <c r="A10" s="30" t="s">
        <v>17</v>
      </c>
      <c r="B10" s="69"/>
      <c r="C10" s="70"/>
      <c r="D10" s="71">
        <f>AD105</f>
        <v>17.277616880430287</v>
      </c>
      <c r="E10" s="72" t="s">
        <v>84</v>
      </c>
      <c r="F10" s="24"/>
      <c r="G10" s="73" t="s">
        <v>82</v>
      </c>
      <c r="H10" s="70"/>
      <c r="I10" s="69"/>
      <c r="J10" s="70"/>
      <c r="K10" s="69"/>
      <c r="L10" s="69"/>
      <c r="M10" s="74"/>
      <c r="N10" s="70"/>
      <c r="O10" s="71">
        <f>AD128</f>
        <v>48.370335380255078</v>
      </c>
      <c r="P10" s="72" t="s">
        <v>84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85</v>
      </c>
      <c r="H11" s="77"/>
      <c r="I11" s="78"/>
      <c r="J11" s="78"/>
      <c r="K11" s="78"/>
      <c r="L11" s="78"/>
      <c r="M11" s="69"/>
      <c r="N11" s="70"/>
      <c r="O11" s="71">
        <f>T130</f>
        <v>87.257912139820505</v>
      </c>
      <c r="P11" s="72" t="s">
        <v>84</v>
      </c>
      <c r="S11" s="107" t="s">
        <v>29</v>
      </c>
      <c r="T11" s="112"/>
      <c r="U11" s="112"/>
      <c r="V11" s="112">
        <v>9830</v>
      </c>
      <c r="W11" s="112">
        <v>9668</v>
      </c>
      <c r="X11" s="112">
        <v>9596</v>
      </c>
      <c r="Y11" s="112">
        <v>10090</v>
      </c>
      <c r="Z11" s="112">
        <v>11005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6.6131317902692484</v>
      </c>
      <c r="P12" s="72" t="s">
        <v>84</v>
      </c>
      <c r="S12" s="107" t="s">
        <v>30</v>
      </c>
      <c r="T12" s="112"/>
      <c r="U12" s="112"/>
      <c r="V12" s="112">
        <v>973</v>
      </c>
      <c r="W12" s="112">
        <v>905</v>
      </c>
      <c r="X12" s="112">
        <v>993</v>
      </c>
      <c r="Y12" s="112">
        <v>1025</v>
      </c>
      <c r="Z12" s="112">
        <v>1075</v>
      </c>
    </row>
    <row r="13" spans="1:32" ht="15" customHeight="1" x14ac:dyDescent="0.25">
      <c r="A13" s="30" t="s">
        <v>19</v>
      </c>
      <c r="B13" s="70"/>
      <c r="C13" s="70"/>
      <c r="D13" s="71">
        <f>AD108</f>
        <v>10.930906081919735</v>
      </c>
      <c r="E13" s="72" t="s">
        <v>84</v>
      </c>
      <c r="F13" s="24"/>
      <c r="G13" s="142" t="s">
        <v>265</v>
      </c>
      <c r="H13" s="143"/>
      <c r="I13" s="143"/>
      <c r="J13" s="143"/>
      <c r="K13" s="143"/>
      <c r="L13" s="143"/>
      <c r="M13" s="79"/>
      <c r="N13" s="70"/>
      <c r="O13" s="71">
        <f>T132</f>
        <v>6.1053377420878601</v>
      </c>
      <c r="P13" s="72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12.949937939594539</v>
      </c>
      <c r="E14" s="72" t="s">
        <v>84</v>
      </c>
      <c r="F14" s="24"/>
      <c r="G14" s="76" t="s">
        <v>94</v>
      </c>
      <c r="H14" s="69"/>
      <c r="I14" s="69"/>
      <c r="J14" s="69"/>
      <c r="K14" s="75"/>
      <c r="L14" s="70"/>
      <c r="M14" s="69"/>
      <c r="N14" s="70"/>
      <c r="O14" s="75" t="str">
        <f>AB118</f>
        <v>41.7</v>
      </c>
      <c r="P14" s="72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21.348779478692595</v>
      </c>
      <c r="E15" s="72" t="s">
        <v>84</v>
      </c>
      <c r="F15" s="24"/>
      <c r="G15" s="33" t="s">
        <v>259</v>
      </c>
      <c r="H15" s="70"/>
      <c r="I15" s="70"/>
      <c r="J15" s="70"/>
      <c r="K15" s="80"/>
      <c r="L15" s="70"/>
      <c r="M15" s="70"/>
      <c r="N15" s="70"/>
      <c r="O15" s="71">
        <f>AB38</f>
        <v>18.251624335499113</v>
      </c>
      <c r="P15" s="72" t="s">
        <v>84</v>
      </c>
      <c r="S15" s="115" t="s">
        <v>60</v>
      </c>
      <c r="T15" s="115"/>
      <c r="U15" s="116"/>
      <c r="V15" s="116">
        <v>357</v>
      </c>
      <c r="W15" s="116">
        <v>348</v>
      </c>
      <c r="X15" s="116">
        <v>383</v>
      </c>
      <c r="Y15" s="112">
        <v>344</v>
      </c>
      <c r="Z15" s="112">
        <v>369</v>
      </c>
      <c r="AB15" s="117">
        <f t="shared" ref="AB15:AB34" si="2">IF(Z15="np",0,Z15/$Z$34)</f>
        <v>3.0531193116001987E-2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47.480347538270586</v>
      </c>
      <c r="E16" s="83" t="s">
        <v>84</v>
      </c>
      <c r="F16" s="24"/>
      <c r="G16" s="84" t="s">
        <v>260</v>
      </c>
      <c r="H16" s="35"/>
      <c r="I16" s="35"/>
      <c r="J16" s="35"/>
      <c r="K16" s="36"/>
      <c r="L16" s="35"/>
      <c r="M16" s="35"/>
      <c r="N16" s="35"/>
      <c r="O16" s="82">
        <f>AB37</f>
        <v>81.748375664500884</v>
      </c>
      <c r="P16" s="37" t="s">
        <v>84</v>
      </c>
      <c r="S16" s="115" t="s">
        <v>61</v>
      </c>
      <c r="T16" s="115"/>
      <c r="U16" s="116"/>
      <c r="V16" s="116">
        <v>156</v>
      </c>
      <c r="W16" s="116">
        <v>172</v>
      </c>
      <c r="X16" s="116">
        <v>206</v>
      </c>
      <c r="Y16" s="112">
        <v>189</v>
      </c>
      <c r="Z16" s="112">
        <v>178</v>
      </c>
      <c r="AB16" s="117">
        <f t="shared" si="2"/>
        <v>1.4727784213139168E-2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1055</v>
      </c>
      <c r="W17" s="116">
        <v>1004</v>
      </c>
      <c r="X17" s="116">
        <v>950</v>
      </c>
      <c r="Y17" s="112">
        <v>1071</v>
      </c>
      <c r="Z17" s="112">
        <v>1120</v>
      </c>
      <c r="AB17" s="117">
        <f t="shared" si="2"/>
        <v>9.2669204037729602E-2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268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63</v>
      </c>
      <c r="T18" s="115"/>
      <c r="U18" s="116"/>
      <c r="V18" s="116">
        <v>124</v>
      </c>
      <c r="W18" s="116">
        <v>119</v>
      </c>
      <c r="X18" s="116">
        <v>115</v>
      </c>
      <c r="Y18" s="112">
        <v>134</v>
      </c>
      <c r="Z18" s="112">
        <v>137</v>
      </c>
      <c r="AB18" s="117">
        <f t="shared" si="2"/>
        <v>1.1335429422472282E-2</v>
      </c>
    </row>
    <row r="19" spans="1:28" x14ac:dyDescent="0.25">
      <c r="A19" s="61" t="str">
        <f>$S$1&amp;" ("&amp;$V$2&amp;" to "&amp;$Z$2&amp;")"</f>
        <v>Port Pirie City and Dists (2017-18 to 2021-22)</v>
      </c>
      <c r="B19" s="61"/>
      <c r="C19" s="61"/>
      <c r="D19" s="61"/>
      <c r="E19" s="61"/>
      <c r="F19" s="61"/>
      <c r="G19" s="61" t="str">
        <f>$S$1&amp;" ("&amp;$V$2&amp;" to "&amp;$Z$2&amp;")"</f>
        <v>Port Pirie City and Dists (2017-18 to 2021-22)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64</v>
      </c>
      <c r="T19" s="115"/>
      <c r="U19" s="116"/>
      <c r="V19" s="116">
        <v>856</v>
      </c>
      <c r="W19" s="116">
        <v>851</v>
      </c>
      <c r="X19" s="116">
        <v>764</v>
      </c>
      <c r="Y19" s="112">
        <v>757</v>
      </c>
      <c r="Z19" s="112">
        <v>794</v>
      </c>
      <c r="AB19" s="117">
        <f t="shared" si="2"/>
        <v>6.5695846433890454E-2</v>
      </c>
    </row>
    <row r="20" spans="1:28" x14ac:dyDescent="0.25">
      <c r="S20" s="115" t="s">
        <v>65</v>
      </c>
      <c r="T20" s="115"/>
      <c r="U20" s="116"/>
      <c r="V20" s="116">
        <v>147</v>
      </c>
      <c r="W20" s="116">
        <v>208</v>
      </c>
      <c r="X20" s="116">
        <v>264</v>
      </c>
      <c r="Y20" s="112">
        <v>308</v>
      </c>
      <c r="Z20" s="112">
        <v>331</v>
      </c>
      <c r="AB20" s="117">
        <f t="shared" si="2"/>
        <v>2.7387059407579017E-2</v>
      </c>
    </row>
    <row r="21" spans="1:28" x14ac:dyDescent="0.25">
      <c r="S21" s="115" t="s">
        <v>66</v>
      </c>
      <c r="T21" s="115"/>
      <c r="U21" s="116"/>
      <c r="V21" s="116">
        <v>1141</v>
      </c>
      <c r="W21" s="116">
        <v>1151</v>
      </c>
      <c r="X21" s="116">
        <v>1179</v>
      </c>
      <c r="Y21" s="112">
        <v>1233</v>
      </c>
      <c r="Z21" s="112">
        <v>1278</v>
      </c>
      <c r="AB21" s="117">
        <f t="shared" si="2"/>
        <v>0.10574218103590932</v>
      </c>
    </row>
    <row r="22" spans="1:28" x14ac:dyDescent="0.25">
      <c r="S22" s="115" t="s">
        <v>67</v>
      </c>
      <c r="T22" s="115"/>
      <c r="U22" s="116"/>
      <c r="V22" s="116">
        <v>849</v>
      </c>
      <c r="W22" s="116">
        <v>761</v>
      </c>
      <c r="X22" s="116">
        <v>766</v>
      </c>
      <c r="Y22" s="112">
        <v>808</v>
      </c>
      <c r="Z22" s="112">
        <v>962</v>
      </c>
      <c r="AB22" s="117">
        <f t="shared" si="2"/>
        <v>7.9596227039549897E-2</v>
      </c>
    </row>
    <row r="23" spans="1:28" x14ac:dyDescent="0.25">
      <c r="S23" s="115" t="s">
        <v>68</v>
      </c>
      <c r="T23" s="115"/>
      <c r="U23" s="116"/>
      <c r="V23" s="116">
        <v>546</v>
      </c>
      <c r="W23" s="116">
        <v>470</v>
      </c>
      <c r="X23" s="116">
        <v>432</v>
      </c>
      <c r="Y23" s="112">
        <v>463</v>
      </c>
      <c r="Z23" s="112">
        <v>512</v>
      </c>
      <c r="AB23" s="117">
        <f t="shared" si="2"/>
        <v>4.2363064702962104E-2</v>
      </c>
    </row>
    <row r="24" spans="1:28" x14ac:dyDescent="0.25">
      <c r="S24" s="115" t="s">
        <v>69</v>
      </c>
      <c r="T24" s="115"/>
      <c r="U24" s="116"/>
      <c r="V24" s="116">
        <v>62</v>
      </c>
      <c r="W24" s="116">
        <v>57</v>
      </c>
      <c r="X24" s="116">
        <v>78</v>
      </c>
      <c r="Y24" s="112">
        <v>46</v>
      </c>
      <c r="Z24" s="112">
        <v>58</v>
      </c>
      <c r="AB24" s="117">
        <f t="shared" si="2"/>
        <v>4.7989409233824259E-3</v>
      </c>
    </row>
    <row r="25" spans="1:28" x14ac:dyDescent="0.25">
      <c r="S25" s="115" t="s">
        <v>70</v>
      </c>
      <c r="T25" s="115"/>
      <c r="U25" s="116"/>
      <c r="V25" s="116">
        <v>249</v>
      </c>
      <c r="W25" s="116">
        <v>258</v>
      </c>
      <c r="X25" s="116">
        <v>286</v>
      </c>
      <c r="Y25" s="112">
        <v>285</v>
      </c>
      <c r="Z25" s="112">
        <v>301</v>
      </c>
      <c r="AB25" s="117">
        <f t="shared" si="2"/>
        <v>2.4904848585139833E-2</v>
      </c>
    </row>
    <row r="26" spans="1:28" x14ac:dyDescent="0.25">
      <c r="S26" s="115" t="s">
        <v>71</v>
      </c>
      <c r="T26" s="115"/>
      <c r="U26" s="116"/>
      <c r="V26" s="116">
        <v>96</v>
      </c>
      <c r="W26" s="116">
        <v>91</v>
      </c>
      <c r="X26" s="116">
        <v>97</v>
      </c>
      <c r="Y26" s="112">
        <v>98</v>
      </c>
      <c r="Z26" s="112">
        <v>111</v>
      </c>
      <c r="AB26" s="117">
        <f t="shared" si="2"/>
        <v>9.1841800430249882E-3</v>
      </c>
    </row>
    <row r="27" spans="1:28" x14ac:dyDescent="0.25">
      <c r="S27" s="115" t="s">
        <v>72</v>
      </c>
      <c r="T27" s="115"/>
      <c r="U27" s="116"/>
      <c r="V27" s="116">
        <v>259</v>
      </c>
      <c r="W27" s="116">
        <v>249</v>
      </c>
      <c r="X27" s="116">
        <v>220</v>
      </c>
      <c r="Y27" s="112">
        <v>248</v>
      </c>
      <c r="Z27" s="112">
        <v>296</v>
      </c>
      <c r="AB27" s="117">
        <f t="shared" si="2"/>
        <v>2.4491146781399967E-2</v>
      </c>
    </row>
    <row r="28" spans="1:28" x14ac:dyDescent="0.25">
      <c r="S28" s="115" t="s">
        <v>73</v>
      </c>
      <c r="T28" s="115"/>
      <c r="U28" s="116"/>
      <c r="V28" s="116">
        <v>854</v>
      </c>
      <c r="W28" s="116">
        <v>867</v>
      </c>
      <c r="X28" s="116">
        <v>876</v>
      </c>
      <c r="Y28" s="112">
        <v>936</v>
      </c>
      <c r="Z28" s="112">
        <v>1042</v>
      </c>
      <c r="AB28" s="117">
        <f t="shared" si="2"/>
        <v>8.6215455899387727E-2</v>
      </c>
    </row>
    <row r="29" spans="1:28" x14ac:dyDescent="0.25">
      <c r="S29" s="115" t="s">
        <v>74</v>
      </c>
      <c r="T29" s="115"/>
      <c r="U29" s="116"/>
      <c r="V29" s="116">
        <v>540</v>
      </c>
      <c r="W29" s="116">
        <v>598</v>
      </c>
      <c r="X29" s="116">
        <v>493</v>
      </c>
      <c r="Y29" s="112">
        <v>477</v>
      </c>
      <c r="Z29" s="112">
        <v>629</v>
      </c>
      <c r="AB29" s="117">
        <f t="shared" si="2"/>
        <v>5.204368691047493E-2</v>
      </c>
    </row>
    <row r="30" spans="1:28" x14ac:dyDescent="0.25">
      <c r="S30" s="115" t="s">
        <v>75</v>
      </c>
      <c r="T30" s="115"/>
      <c r="U30" s="116"/>
      <c r="V30" s="116">
        <v>848</v>
      </c>
      <c r="W30" s="116">
        <v>795</v>
      </c>
      <c r="X30" s="116">
        <v>816</v>
      </c>
      <c r="Y30" s="112">
        <v>842</v>
      </c>
      <c r="Z30" s="112">
        <v>878</v>
      </c>
      <c r="AB30" s="117">
        <f t="shared" si="2"/>
        <v>7.2646036736720168E-2</v>
      </c>
    </row>
    <row r="31" spans="1:28" x14ac:dyDescent="0.25">
      <c r="S31" s="115" t="s">
        <v>76</v>
      </c>
      <c r="T31" s="115"/>
      <c r="U31" s="116"/>
      <c r="V31" s="116">
        <v>1423</v>
      </c>
      <c r="W31" s="116">
        <v>1473</v>
      </c>
      <c r="X31" s="116">
        <v>1565</v>
      </c>
      <c r="Y31" s="112">
        <v>1727</v>
      </c>
      <c r="Z31" s="112">
        <v>1851</v>
      </c>
      <c r="AB31" s="117">
        <f t="shared" si="2"/>
        <v>0.15315240774449776</v>
      </c>
    </row>
    <row r="32" spans="1:28" ht="15.75" customHeight="1" x14ac:dyDescent="0.25">
      <c r="A32" s="61" t="str">
        <f>"Distribution of jobs per industry "&amp;"("&amp;Z2&amp;") *"</f>
        <v>Distribution of jobs per industry (2021-22)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77</v>
      </c>
      <c r="T32" s="115"/>
      <c r="U32" s="116"/>
      <c r="V32" s="116">
        <v>99</v>
      </c>
      <c r="W32" s="116">
        <v>111</v>
      </c>
      <c r="X32" s="116">
        <v>110</v>
      </c>
      <c r="Y32" s="112">
        <v>132</v>
      </c>
      <c r="Z32" s="112">
        <v>158</v>
      </c>
      <c r="AB32" s="117">
        <f t="shared" si="2"/>
        <v>1.3072976998179713E-2</v>
      </c>
    </row>
    <row r="33" spans="19:32" x14ac:dyDescent="0.25">
      <c r="S33" s="115" t="s">
        <v>78</v>
      </c>
      <c r="T33" s="115"/>
      <c r="U33" s="116"/>
      <c r="V33" s="116">
        <v>504</v>
      </c>
      <c r="W33" s="116">
        <v>506</v>
      </c>
      <c r="X33" s="116">
        <v>503</v>
      </c>
      <c r="Y33" s="112">
        <v>554</v>
      </c>
      <c r="Z33" s="112">
        <v>611</v>
      </c>
      <c r="AB33" s="117">
        <f t="shared" si="2"/>
        <v>5.0554360417011418E-2</v>
      </c>
    </row>
    <row r="34" spans="19:32" x14ac:dyDescent="0.25">
      <c r="S34" s="118" t="s">
        <v>53</v>
      </c>
      <c r="T34" s="118"/>
      <c r="U34" s="119"/>
      <c r="V34" s="119">
        <v>10804</v>
      </c>
      <c r="W34" s="119">
        <v>10571</v>
      </c>
      <c r="X34" s="119">
        <v>10592</v>
      </c>
      <c r="Y34" s="120">
        <v>11115</v>
      </c>
      <c r="Z34" s="120">
        <v>12086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6844</v>
      </c>
      <c r="W37" s="112">
        <v>6531</v>
      </c>
      <c r="X37" s="112">
        <v>6787</v>
      </c>
      <c r="Y37" s="112">
        <v>6905</v>
      </c>
      <c r="Z37" s="112">
        <v>6920</v>
      </c>
      <c r="AB37" s="132">
        <f>Z37/Z40*100</f>
        <v>81.748375664500884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1141</v>
      </c>
      <c r="W38" s="112">
        <v>1228</v>
      </c>
      <c r="X38" s="112">
        <v>1172</v>
      </c>
      <c r="Y38" s="112">
        <v>1281</v>
      </c>
      <c r="Z38" s="112">
        <v>1545</v>
      </c>
      <c r="AB38" s="132">
        <f>Z38/Z40*100</f>
        <v>18.251624335499113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7985</v>
      </c>
      <c r="W40" s="112">
        <v>7759</v>
      </c>
      <c r="X40" s="112">
        <v>7959</v>
      </c>
      <c r="Y40" s="112">
        <v>8186</v>
      </c>
      <c r="Z40" s="112">
        <v>8465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12</v>
      </c>
      <c r="W44" s="112">
        <v>10</v>
      </c>
      <c r="X44" s="112">
        <v>7</v>
      </c>
      <c r="Y44" s="112">
        <v>11</v>
      </c>
      <c r="Z44" s="112">
        <v>6</v>
      </c>
    </row>
    <row r="45" spans="19:32" x14ac:dyDescent="0.25">
      <c r="S45" s="115" t="s">
        <v>37</v>
      </c>
      <c r="T45" s="115"/>
      <c r="U45" s="112"/>
      <c r="V45" s="112">
        <v>161</v>
      </c>
      <c r="W45" s="112">
        <v>158</v>
      </c>
      <c r="X45" s="112">
        <v>158</v>
      </c>
      <c r="Y45" s="112">
        <v>177</v>
      </c>
      <c r="Z45" s="112">
        <v>191</v>
      </c>
    </row>
    <row r="46" spans="19:32" x14ac:dyDescent="0.25">
      <c r="S46" s="115" t="s">
        <v>38</v>
      </c>
      <c r="T46" s="115"/>
      <c r="U46" s="112"/>
      <c r="V46" s="112">
        <v>412</v>
      </c>
      <c r="W46" s="112">
        <v>367</v>
      </c>
      <c r="X46" s="112">
        <v>357</v>
      </c>
      <c r="Y46" s="112">
        <v>375</v>
      </c>
      <c r="Z46" s="112">
        <v>379</v>
      </c>
    </row>
    <row r="47" spans="19:32" x14ac:dyDescent="0.25">
      <c r="S47" s="115" t="s">
        <v>39</v>
      </c>
      <c r="T47" s="115"/>
      <c r="U47" s="112"/>
      <c r="V47" s="112">
        <v>628</v>
      </c>
      <c r="W47" s="112">
        <v>611</v>
      </c>
      <c r="X47" s="112">
        <v>587</v>
      </c>
      <c r="Y47" s="112">
        <v>557</v>
      </c>
      <c r="Z47" s="112">
        <v>592</v>
      </c>
    </row>
    <row r="48" spans="19:32" x14ac:dyDescent="0.25">
      <c r="S48" s="115" t="s">
        <v>40</v>
      </c>
      <c r="T48" s="115"/>
      <c r="U48" s="112"/>
      <c r="V48" s="112">
        <v>584</v>
      </c>
      <c r="W48" s="112">
        <v>579</v>
      </c>
      <c r="X48" s="112">
        <v>587</v>
      </c>
      <c r="Y48" s="112">
        <v>658</v>
      </c>
      <c r="Z48" s="112">
        <v>871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496</v>
      </c>
      <c r="W49" s="112">
        <v>517</v>
      </c>
      <c r="X49" s="112">
        <v>486</v>
      </c>
      <c r="Y49" s="112">
        <v>521</v>
      </c>
      <c r="Z49" s="112">
        <v>593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Port Pirie City and Dists (2021-22)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475</v>
      </c>
      <c r="W50" s="112">
        <v>502</v>
      </c>
      <c r="X50" s="112">
        <v>504</v>
      </c>
      <c r="Y50" s="112">
        <v>499</v>
      </c>
      <c r="Z50" s="112">
        <v>566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515</v>
      </c>
      <c r="W51" s="112">
        <v>441</v>
      </c>
      <c r="X51" s="112">
        <v>429</v>
      </c>
      <c r="Y51" s="112">
        <v>456</v>
      </c>
      <c r="Z51" s="112">
        <v>472</v>
      </c>
    </row>
    <row r="52" spans="1:26" ht="15" customHeight="1" x14ac:dyDescent="0.25">
      <c r="S52" s="115" t="s">
        <v>44</v>
      </c>
      <c r="T52" s="115"/>
      <c r="U52" s="112"/>
      <c r="V52" s="112">
        <v>551</v>
      </c>
      <c r="W52" s="112">
        <v>526</v>
      </c>
      <c r="X52" s="112">
        <v>534</v>
      </c>
      <c r="Y52" s="112">
        <v>523</v>
      </c>
      <c r="Z52" s="112">
        <v>537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561</v>
      </c>
      <c r="W53" s="112">
        <v>571</v>
      </c>
      <c r="X53" s="112">
        <v>551</v>
      </c>
      <c r="Y53" s="112">
        <v>541</v>
      </c>
      <c r="Z53" s="112">
        <v>568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547</v>
      </c>
      <c r="W54" s="112">
        <v>505</v>
      </c>
      <c r="X54" s="112">
        <v>514</v>
      </c>
      <c r="Y54" s="112">
        <v>551</v>
      </c>
      <c r="Z54" s="112">
        <v>549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422</v>
      </c>
      <c r="W55" s="112">
        <v>405</v>
      </c>
      <c r="X55" s="112">
        <v>405</v>
      </c>
      <c r="Y55" s="112">
        <v>429</v>
      </c>
      <c r="Z55" s="112">
        <v>460</v>
      </c>
    </row>
    <row r="56" spans="1:26" ht="15" customHeight="1" x14ac:dyDescent="0.25">
      <c r="S56" s="115" t="s">
        <v>48</v>
      </c>
      <c r="T56" s="115"/>
      <c r="U56" s="112"/>
      <c r="V56" s="112">
        <v>189</v>
      </c>
      <c r="W56" s="112">
        <v>177</v>
      </c>
      <c r="X56" s="112">
        <v>203</v>
      </c>
      <c r="Y56" s="112">
        <v>211</v>
      </c>
      <c r="Z56" s="112">
        <v>233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61</v>
      </c>
      <c r="W57" s="112">
        <v>68</v>
      </c>
      <c r="X57" s="112">
        <v>72</v>
      </c>
      <c r="Y57" s="112">
        <v>84</v>
      </c>
      <c r="Z57" s="112">
        <v>88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26</v>
      </c>
      <c r="W58" s="112">
        <v>19</v>
      </c>
      <c r="X58" s="112">
        <v>34</v>
      </c>
      <c r="Y58" s="112">
        <v>35</v>
      </c>
      <c r="Z58" s="112">
        <v>31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14</v>
      </c>
      <c r="W59" s="112">
        <v>12</v>
      </c>
      <c r="X59" s="112">
        <v>18</v>
      </c>
      <c r="Y59" s="112">
        <v>12</v>
      </c>
      <c r="Z59" s="112">
        <v>10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23</v>
      </c>
      <c r="W60" s="112">
        <v>12</v>
      </c>
      <c r="X60" s="112">
        <v>13</v>
      </c>
      <c r="Y60" s="112">
        <v>11</v>
      </c>
      <c r="Z60" s="112">
        <v>11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5679</v>
      </c>
      <c r="W61" s="112">
        <v>5473</v>
      </c>
      <c r="X61" s="112">
        <v>5442</v>
      </c>
      <c r="Y61" s="112">
        <v>5651</v>
      </c>
      <c r="Z61" s="112">
        <v>6160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9</v>
      </c>
      <c r="W63" s="112">
        <v>6</v>
      </c>
      <c r="X63" s="112">
        <v>13</v>
      </c>
      <c r="Y63" s="112">
        <v>15</v>
      </c>
      <c r="Z63" s="112">
        <v>13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192</v>
      </c>
      <c r="W64" s="112">
        <v>199</v>
      </c>
      <c r="X64" s="112">
        <v>176</v>
      </c>
      <c r="Y64" s="112">
        <v>215</v>
      </c>
      <c r="Z64" s="112">
        <v>230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Port Pirie City and Dists (2021-22)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391</v>
      </c>
      <c r="W65" s="112">
        <v>384</v>
      </c>
      <c r="X65" s="112">
        <v>381</v>
      </c>
      <c r="Y65" s="112">
        <v>426</v>
      </c>
      <c r="Z65" s="112">
        <v>468</v>
      </c>
    </row>
    <row r="66" spans="1:26" x14ac:dyDescent="0.25">
      <c r="S66" s="115" t="s">
        <v>39</v>
      </c>
      <c r="T66" s="115"/>
      <c r="U66" s="112"/>
      <c r="V66" s="112">
        <v>506</v>
      </c>
      <c r="W66" s="112">
        <v>491</v>
      </c>
      <c r="X66" s="112">
        <v>515</v>
      </c>
      <c r="Y66" s="112">
        <v>546</v>
      </c>
      <c r="Z66" s="112">
        <v>582</v>
      </c>
    </row>
    <row r="67" spans="1:26" x14ac:dyDescent="0.25">
      <c r="S67" s="115" t="s">
        <v>40</v>
      </c>
      <c r="T67" s="115"/>
      <c r="U67" s="112"/>
      <c r="V67" s="112">
        <v>503</v>
      </c>
      <c r="W67" s="112">
        <v>468</v>
      </c>
      <c r="X67" s="112">
        <v>469</v>
      </c>
      <c r="Y67" s="112">
        <v>533</v>
      </c>
      <c r="Z67" s="112">
        <v>628</v>
      </c>
    </row>
    <row r="68" spans="1:26" x14ac:dyDescent="0.25">
      <c r="S68" s="115" t="s">
        <v>41</v>
      </c>
      <c r="T68" s="115"/>
      <c r="U68" s="112"/>
      <c r="V68" s="112">
        <v>423</v>
      </c>
      <c r="W68" s="112">
        <v>449</v>
      </c>
      <c r="X68" s="112">
        <v>449</v>
      </c>
      <c r="Y68" s="112">
        <v>488</v>
      </c>
      <c r="Z68" s="112">
        <v>560</v>
      </c>
    </row>
    <row r="69" spans="1:26" x14ac:dyDescent="0.25">
      <c r="S69" s="115" t="s">
        <v>42</v>
      </c>
      <c r="T69" s="115"/>
      <c r="U69" s="112"/>
      <c r="V69" s="112">
        <v>419</v>
      </c>
      <c r="W69" s="112">
        <v>408</v>
      </c>
      <c r="X69" s="112">
        <v>422</v>
      </c>
      <c r="Y69" s="112">
        <v>449</v>
      </c>
      <c r="Z69" s="112">
        <v>456</v>
      </c>
    </row>
    <row r="70" spans="1:26" x14ac:dyDescent="0.25">
      <c r="S70" s="115" t="s">
        <v>43</v>
      </c>
      <c r="T70" s="115"/>
      <c r="U70" s="112"/>
      <c r="V70" s="112">
        <v>439</v>
      </c>
      <c r="W70" s="112">
        <v>456</v>
      </c>
      <c r="X70" s="112">
        <v>437</v>
      </c>
      <c r="Y70" s="112">
        <v>444</v>
      </c>
      <c r="Z70" s="112">
        <v>472</v>
      </c>
    </row>
    <row r="71" spans="1:26" x14ac:dyDescent="0.25">
      <c r="S71" s="115" t="s">
        <v>44</v>
      </c>
      <c r="T71" s="115"/>
      <c r="U71" s="112"/>
      <c r="V71" s="112">
        <v>606</v>
      </c>
      <c r="W71" s="112">
        <v>588</v>
      </c>
      <c r="X71" s="112">
        <v>553</v>
      </c>
      <c r="Y71" s="112">
        <v>554</v>
      </c>
      <c r="Z71" s="112">
        <v>561</v>
      </c>
    </row>
    <row r="72" spans="1:26" x14ac:dyDescent="0.25">
      <c r="S72" s="115" t="s">
        <v>45</v>
      </c>
      <c r="T72" s="115"/>
      <c r="U72" s="112"/>
      <c r="V72" s="112">
        <v>502</v>
      </c>
      <c r="W72" s="112">
        <v>515</v>
      </c>
      <c r="X72" s="112">
        <v>552</v>
      </c>
      <c r="Y72" s="112">
        <v>568</v>
      </c>
      <c r="Z72" s="112">
        <v>631</v>
      </c>
    </row>
    <row r="73" spans="1:26" x14ac:dyDescent="0.25">
      <c r="S73" s="115" t="s">
        <v>46</v>
      </c>
      <c r="T73" s="115"/>
      <c r="U73" s="112"/>
      <c r="V73" s="112">
        <v>545</v>
      </c>
      <c r="W73" s="112">
        <v>517</v>
      </c>
      <c r="X73" s="112">
        <v>515</v>
      </c>
      <c r="Y73" s="112">
        <v>499</v>
      </c>
      <c r="Z73" s="112">
        <v>527</v>
      </c>
    </row>
    <row r="74" spans="1:26" x14ac:dyDescent="0.25">
      <c r="S74" s="115" t="s">
        <v>47</v>
      </c>
      <c r="T74" s="115"/>
      <c r="U74" s="112"/>
      <c r="V74" s="112">
        <v>331</v>
      </c>
      <c r="W74" s="112">
        <v>379</v>
      </c>
      <c r="X74" s="112">
        <v>403</v>
      </c>
      <c r="Y74" s="112">
        <v>438</v>
      </c>
      <c r="Z74" s="112">
        <v>471</v>
      </c>
    </row>
    <row r="75" spans="1:26" x14ac:dyDescent="0.25">
      <c r="S75" s="115" t="s">
        <v>48</v>
      </c>
      <c r="T75" s="115"/>
      <c r="U75" s="112"/>
      <c r="V75" s="112">
        <v>136</v>
      </c>
      <c r="W75" s="112">
        <v>151</v>
      </c>
      <c r="X75" s="112">
        <v>158</v>
      </c>
      <c r="Y75" s="112">
        <v>187</v>
      </c>
      <c r="Z75" s="112">
        <v>190</v>
      </c>
    </row>
    <row r="76" spans="1:26" x14ac:dyDescent="0.25">
      <c r="S76" s="115" t="s">
        <v>49</v>
      </c>
      <c r="T76" s="115"/>
      <c r="U76" s="112"/>
      <c r="V76" s="112">
        <v>54</v>
      </c>
      <c r="W76" s="112">
        <v>52</v>
      </c>
      <c r="X76" s="112">
        <v>59</v>
      </c>
      <c r="Y76" s="112">
        <v>44</v>
      </c>
      <c r="Z76" s="112">
        <v>64</v>
      </c>
    </row>
    <row r="77" spans="1:26" x14ac:dyDescent="0.25">
      <c r="S77" s="115" t="s">
        <v>50</v>
      </c>
      <c r="T77" s="115"/>
      <c r="U77" s="112"/>
      <c r="V77" s="112">
        <v>33</v>
      </c>
      <c r="W77" s="112">
        <v>25</v>
      </c>
      <c r="X77" s="112">
        <v>23</v>
      </c>
      <c r="Y77" s="112">
        <v>23</v>
      </c>
      <c r="Z77" s="112">
        <v>34</v>
      </c>
    </row>
    <row r="78" spans="1:26" x14ac:dyDescent="0.25">
      <c r="S78" s="115" t="s">
        <v>51</v>
      </c>
      <c r="T78" s="115"/>
      <c r="U78" s="112"/>
      <c r="V78" s="112">
        <v>19</v>
      </c>
      <c r="W78" s="112">
        <v>15</v>
      </c>
      <c r="X78" s="112">
        <v>15</v>
      </c>
      <c r="Y78" s="112">
        <v>13</v>
      </c>
      <c r="Z78" s="112">
        <v>8</v>
      </c>
    </row>
    <row r="79" spans="1:26" x14ac:dyDescent="0.25">
      <c r="S79" s="115" t="s">
        <v>52</v>
      </c>
      <c r="T79" s="115"/>
      <c r="U79" s="112"/>
      <c r="V79" s="112">
        <v>13</v>
      </c>
      <c r="W79" s="112">
        <v>13</v>
      </c>
      <c r="X79" s="112">
        <v>14</v>
      </c>
      <c r="Y79" s="112">
        <v>9</v>
      </c>
      <c r="Z79" s="112">
        <v>11</v>
      </c>
    </row>
    <row r="80" spans="1:26" x14ac:dyDescent="0.25">
      <c r="S80" s="118" t="s">
        <v>53</v>
      </c>
      <c r="T80" s="118"/>
      <c r="U80" s="112"/>
      <c r="V80" s="112">
        <v>5127</v>
      </c>
      <c r="W80" s="112">
        <v>5101</v>
      </c>
      <c r="X80" s="112">
        <v>5146</v>
      </c>
      <c r="Y80" s="112">
        <v>5451</v>
      </c>
      <c r="Z80" s="112">
        <v>5909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Port Pirie City and Dists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301</v>
      </c>
      <c r="W83" s="112">
        <v>286</v>
      </c>
      <c r="X83" s="112">
        <v>302</v>
      </c>
      <c r="Y83" s="112">
        <v>300</v>
      </c>
      <c r="Z83" s="112">
        <v>316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190</v>
      </c>
      <c r="G84" s="140"/>
      <c r="H84" s="48"/>
      <c r="I84" s="48"/>
      <c r="J84" s="48"/>
      <c r="K84" s="48"/>
      <c r="L84" s="140" t="s">
        <v>0</v>
      </c>
      <c r="M84" s="140"/>
      <c r="N84" s="140" t="s">
        <v>190</v>
      </c>
      <c r="O84" s="140"/>
      <c r="S84" s="115" t="s">
        <v>57</v>
      </c>
      <c r="T84" s="115"/>
      <c r="U84" s="112"/>
      <c r="V84" s="112">
        <v>297</v>
      </c>
      <c r="W84" s="112">
        <v>290</v>
      </c>
      <c r="X84" s="112">
        <v>287</v>
      </c>
      <c r="Y84" s="112">
        <v>292</v>
      </c>
      <c r="Z84" s="112">
        <v>314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2017-18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2017-18</v>
      </c>
      <c r="O85" s="140"/>
      <c r="S85" s="115" t="s">
        <v>185</v>
      </c>
      <c r="T85" s="115"/>
      <c r="U85" s="112"/>
      <c r="V85" s="112">
        <v>1007</v>
      </c>
      <c r="W85" s="112">
        <v>977</v>
      </c>
      <c r="X85" s="112">
        <v>984</v>
      </c>
      <c r="Y85" s="112">
        <v>1014</v>
      </c>
      <c r="Z85" s="112">
        <v>1056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12,085</v>
      </c>
      <c r="D86" s="94">
        <f t="shared" ref="D86:D91" si="4">AD4</f>
        <v>8.7269455690508257E-2</v>
      </c>
      <c r="E86" s="95">
        <f t="shared" ref="E86:E91" si="5">AD4</f>
        <v>8.7269455690508257E-2</v>
      </c>
      <c r="F86" s="94">
        <f t="shared" ref="F86:F91" si="6">AF4</f>
        <v>0.11877430105536013</v>
      </c>
      <c r="G86" s="95">
        <f t="shared" ref="G86:G91" si="7">AF4</f>
        <v>0.11877430105536013</v>
      </c>
      <c r="H86" s="97"/>
      <c r="I86" s="97"/>
      <c r="J86" s="139" t="str">
        <f>'State data for spotlight'!J4</f>
        <v>1,514,413</v>
      </c>
      <c r="K86" s="139"/>
      <c r="L86" s="94">
        <f>'State data for spotlight'!L4</f>
        <v>9.9608707048718825E-2</v>
      </c>
      <c r="M86" s="95">
        <f>'State data for spotlight'!L4</f>
        <v>9.9608707048718825E-2</v>
      </c>
      <c r="N86" s="94">
        <f>'State data for spotlight'!N4</f>
        <v>0.18326365128713196</v>
      </c>
      <c r="O86" s="95">
        <f>'State data for spotlight'!N4</f>
        <v>0.18326365128713196</v>
      </c>
      <c r="S86" s="115" t="s">
        <v>186</v>
      </c>
      <c r="T86" s="115"/>
      <c r="U86" s="112"/>
      <c r="V86" s="112">
        <v>217</v>
      </c>
      <c r="W86" s="112">
        <v>207</v>
      </c>
      <c r="X86" s="112">
        <v>229</v>
      </c>
      <c r="Y86" s="112">
        <v>239</v>
      </c>
      <c r="Z86" s="112">
        <v>254</v>
      </c>
    </row>
    <row r="87" spans="1:30" ht="15" customHeight="1" x14ac:dyDescent="0.25">
      <c r="A87" s="96" t="s">
        <v>4</v>
      </c>
      <c r="B87" s="49"/>
      <c r="C87" s="97" t="str">
        <f t="shared" si="3"/>
        <v>6,161</v>
      </c>
      <c r="D87" s="94">
        <f t="shared" si="4"/>
        <v>9.0249513360467271E-2</v>
      </c>
      <c r="E87" s="95">
        <f t="shared" si="5"/>
        <v>9.0249513360467271E-2</v>
      </c>
      <c r="F87" s="94">
        <f t="shared" si="6"/>
        <v>8.5638766519823717E-2</v>
      </c>
      <c r="G87" s="95">
        <f t="shared" si="7"/>
        <v>8.5638766519823717E-2</v>
      </c>
      <c r="H87" s="97"/>
      <c r="I87" s="97"/>
      <c r="J87" s="139" t="str">
        <f>'State data for spotlight'!J5</f>
        <v>761,173</v>
      </c>
      <c r="K87" s="139"/>
      <c r="L87" s="94">
        <f>'State data for spotlight'!L5</f>
        <v>8.820771036521724E-2</v>
      </c>
      <c r="M87" s="95">
        <f>'State data for spotlight'!L5</f>
        <v>8.820771036521724E-2</v>
      </c>
      <c r="N87" s="94">
        <f>'State data for spotlight'!N5</f>
        <v>0.15461673464868042</v>
      </c>
      <c r="O87" s="95">
        <f>'State data for spotlight'!N5</f>
        <v>0.15461673464868042</v>
      </c>
      <c r="S87" s="115" t="s">
        <v>187</v>
      </c>
      <c r="T87" s="115"/>
      <c r="U87" s="112"/>
      <c r="V87" s="112">
        <v>97</v>
      </c>
      <c r="W87" s="112">
        <v>113</v>
      </c>
      <c r="X87" s="112">
        <v>102</v>
      </c>
      <c r="Y87" s="112">
        <v>98</v>
      </c>
      <c r="Z87" s="112">
        <v>107</v>
      </c>
    </row>
    <row r="88" spans="1:30" ht="15" customHeight="1" x14ac:dyDescent="0.25">
      <c r="A88" s="96" t="s">
        <v>5</v>
      </c>
      <c r="B88" s="49"/>
      <c r="C88" s="97" t="str">
        <f t="shared" si="3"/>
        <v>5,912</v>
      </c>
      <c r="D88" s="94">
        <f t="shared" si="4"/>
        <v>8.4571638231517143E-2</v>
      </c>
      <c r="E88" s="95">
        <f t="shared" si="5"/>
        <v>8.4571638231517143E-2</v>
      </c>
      <c r="F88" s="94">
        <f t="shared" si="6"/>
        <v>0.15311098108055399</v>
      </c>
      <c r="G88" s="95">
        <f t="shared" si="7"/>
        <v>0.15311098108055399</v>
      </c>
      <c r="H88" s="97"/>
      <c r="I88" s="97"/>
      <c r="J88" s="139" t="str">
        <f>'State data for spotlight'!J6</f>
        <v>752,279</v>
      </c>
      <c r="K88" s="139"/>
      <c r="L88" s="94">
        <f>'State data for spotlight'!L6</f>
        <v>0.11150035312508311</v>
      </c>
      <c r="M88" s="95">
        <f>'State data for spotlight'!L6</f>
        <v>0.11150035312508311</v>
      </c>
      <c r="N88" s="94">
        <f>'State data for spotlight'!N6</f>
        <v>0.212174288554841</v>
      </c>
      <c r="O88" s="95">
        <f>'State data for spotlight'!N6</f>
        <v>0.212174288554841</v>
      </c>
      <c r="S88" s="115" t="s">
        <v>188</v>
      </c>
      <c r="T88" s="115"/>
      <c r="U88" s="112"/>
      <c r="V88" s="112">
        <v>214</v>
      </c>
      <c r="W88" s="112">
        <v>229</v>
      </c>
      <c r="X88" s="112">
        <v>239</v>
      </c>
      <c r="Y88" s="112">
        <v>245</v>
      </c>
      <c r="Z88" s="112">
        <v>242</v>
      </c>
    </row>
    <row r="89" spans="1:30" ht="15" customHeight="1" x14ac:dyDescent="0.25">
      <c r="A89" s="49" t="s">
        <v>6</v>
      </c>
      <c r="B89" s="49"/>
      <c r="C89" s="97" t="str">
        <f t="shared" si="3"/>
        <v>8,468</v>
      </c>
      <c r="D89" s="94">
        <f t="shared" si="4"/>
        <v>3.4449059369655588E-2</v>
      </c>
      <c r="E89" s="95">
        <f t="shared" si="5"/>
        <v>3.4449059369655588E-2</v>
      </c>
      <c r="F89" s="94">
        <f t="shared" si="6"/>
        <v>6.0886995740415895E-2</v>
      </c>
      <c r="G89" s="95">
        <f t="shared" si="7"/>
        <v>6.0886995740415895E-2</v>
      </c>
      <c r="H89" s="97"/>
      <c r="I89" s="97"/>
      <c r="J89" s="139" t="str">
        <f>'State data for spotlight'!J7</f>
        <v>1,001,542</v>
      </c>
      <c r="K89" s="139"/>
      <c r="L89" s="94">
        <f>'State data for spotlight'!L7</f>
        <v>4.4621130813623067E-2</v>
      </c>
      <c r="M89" s="95">
        <f>'State data for spotlight'!L7</f>
        <v>4.4621130813623067E-2</v>
      </c>
      <c r="N89" s="94">
        <f>'State data for spotlight'!N7</f>
        <v>9.6689701842120446E-2</v>
      </c>
      <c r="O89" s="95">
        <f>'State data for spotlight'!N7</f>
        <v>9.6689701842120446E-2</v>
      </c>
      <c r="S89" s="115" t="s">
        <v>189</v>
      </c>
      <c r="T89" s="115"/>
      <c r="U89" s="112"/>
      <c r="V89" s="112">
        <v>516</v>
      </c>
      <c r="W89" s="112">
        <v>514</v>
      </c>
      <c r="X89" s="112">
        <v>518</v>
      </c>
      <c r="Y89" s="112">
        <v>532</v>
      </c>
      <c r="Z89" s="112">
        <v>549</v>
      </c>
    </row>
    <row r="90" spans="1:30" ht="15" customHeight="1" x14ac:dyDescent="0.25">
      <c r="A90" s="49" t="s">
        <v>96</v>
      </c>
      <c r="B90" s="49"/>
      <c r="C90" s="97" t="str">
        <f t="shared" si="3"/>
        <v>$44,162</v>
      </c>
      <c r="D90" s="94">
        <f t="shared" si="4"/>
        <v>1.7597585142172356E-2</v>
      </c>
      <c r="E90" s="95">
        <f t="shared" si="5"/>
        <v>1.7597585142172356E-2</v>
      </c>
      <c r="F90" s="94">
        <f t="shared" si="6"/>
        <v>0.11235737135084745</v>
      </c>
      <c r="G90" s="95">
        <f t="shared" si="7"/>
        <v>0.11235737135084745</v>
      </c>
      <c r="H90" s="97"/>
      <c r="I90" s="97"/>
      <c r="J90" s="97"/>
      <c r="K90" s="97" t="str">
        <f>'State data for spotlight'!J8</f>
        <v>$45,481</v>
      </c>
      <c r="L90" s="94">
        <f>'State data for spotlight'!L8</f>
        <v>-7.6896036558571357E-4</v>
      </c>
      <c r="M90" s="95">
        <f>'State data for spotlight'!L8</f>
        <v>-7.6896036558571357E-4</v>
      </c>
      <c r="N90" s="94">
        <f>'State data for spotlight'!N8</f>
        <v>6.4433558502420718E-2</v>
      </c>
      <c r="O90" s="95">
        <f>'State data for spotlight'!N8</f>
        <v>6.4433558502420718E-2</v>
      </c>
      <c r="S90" s="115" t="s">
        <v>58</v>
      </c>
      <c r="T90" s="115"/>
      <c r="U90" s="112"/>
      <c r="V90" s="112">
        <v>717</v>
      </c>
      <c r="W90" s="112">
        <v>723</v>
      </c>
      <c r="X90" s="112">
        <v>703</v>
      </c>
      <c r="Y90" s="112">
        <v>726</v>
      </c>
      <c r="Z90" s="112">
        <v>755</v>
      </c>
    </row>
    <row r="91" spans="1:30" ht="15" customHeight="1" x14ac:dyDescent="0.25">
      <c r="A91" s="49" t="s">
        <v>7</v>
      </c>
      <c r="B91" s="49"/>
      <c r="C91" s="97" t="str">
        <f t="shared" si="3"/>
        <v>$498.1 mil</v>
      </c>
      <c r="D91" s="94">
        <f t="shared" si="4"/>
        <v>9.383033373013383E-2</v>
      </c>
      <c r="E91" s="95">
        <f t="shared" si="5"/>
        <v>9.383033373013383E-2</v>
      </c>
      <c r="F91" s="94">
        <f t="shared" si="6"/>
        <v>0.20862792754215875</v>
      </c>
      <c r="G91" s="95">
        <f t="shared" si="7"/>
        <v>0.20862792754215875</v>
      </c>
      <c r="H91" s="97"/>
      <c r="I91" s="97"/>
      <c r="J91" s="97"/>
      <c r="K91" s="97" t="str">
        <f>'State data for spotlight'!J9</f>
        <v>$63.1 bil</v>
      </c>
      <c r="L91" s="94">
        <f>'State data for spotlight'!L9</f>
        <v>8.5795971195826271E-2</v>
      </c>
      <c r="M91" s="95">
        <f>'State data for spotlight'!L9</f>
        <v>8.5795971195826271E-2</v>
      </c>
      <c r="N91" s="94">
        <f>'State data for spotlight'!N9</f>
        <v>0.25141602644572436</v>
      </c>
      <c r="O91" s="95">
        <f>'State data for spotlight'!N9</f>
        <v>0.25141602644572436</v>
      </c>
      <c r="S91" s="118" t="s">
        <v>53</v>
      </c>
      <c r="T91" s="118"/>
      <c r="U91" s="112"/>
      <c r="V91" s="112">
        <v>4149</v>
      </c>
      <c r="W91" s="112">
        <v>4015</v>
      </c>
      <c r="X91" s="112">
        <v>4092</v>
      </c>
      <c r="Y91" s="112">
        <v>4199</v>
      </c>
      <c r="Z91" s="112">
        <v>4357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191</v>
      </c>
      <c r="S93" s="115" t="s">
        <v>56</v>
      </c>
      <c r="T93" s="115"/>
      <c r="U93" s="112"/>
      <c r="V93" s="112">
        <v>280</v>
      </c>
      <c r="W93" s="112">
        <v>278</v>
      </c>
      <c r="X93" s="112">
        <v>296</v>
      </c>
      <c r="Y93" s="112">
        <v>285</v>
      </c>
      <c r="Z93" s="112">
        <v>276</v>
      </c>
    </row>
    <row r="94" spans="1:30" ht="15" customHeight="1" x14ac:dyDescent="0.25">
      <c r="A94" s="135" t="s">
        <v>192</v>
      </c>
      <c r="S94" s="115" t="s">
        <v>57</v>
      </c>
      <c r="T94" s="115"/>
      <c r="U94" s="112"/>
      <c r="V94" s="112">
        <v>606</v>
      </c>
      <c r="W94" s="112">
        <v>622</v>
      </c>
      <c r="X94" s="112">
        <v>652</v>
      </c>
      <c r="Y94" s="112">
        <v>668</v>
      </c>
      <c r="Z94" s="112">
        <v>660</v>
      </c>
    </row>
    <row r="95" spans="1:30" ht="15" customHeight="1" x14ac:dyDescent="0.25">
      <c r="A95" s="136" t="s">
        <v>266</v>
      </c>
      <c r="S95" s="115" t="s">
        <v>185</v>
      </c>
      <c r="T95" s="115"/>
      <c r="U95" s="112"/>
      <c r="V95" s="112">
        <v>129</v>
      </c>
      <c r="W95" s="112">
        <v>115</v>
      </c>
      <c r="X95" s="112">
        <v>122</v>
      </c>
      <c r="Y95" s="112">
        <v>120</v>
      </c>
      <c r="Z95" s="112">
        <v>131</v>
      </c>
    </row>
    <row r="96" spans="1:30" ht="15" customHeight="1" x14ac:dyDescent="0.25">
      <c r="A96" s="134" t="s">
        <v>258</v>
      </c>
      <c r="S96" s="115" t="s">
        <v>186</v>
      </c>
      <c r="T96" s="115"/>
      <c r="U96" s="112"/>
      <c r="V96" s="112">
        <v>771</v>
      </c>
      <c r="W96" s="112">
        <v>777</v>
      </c>
      <c r="X96" s="112">
        <v>822</v>
      </c>
      <c r="Y96" s="112">
        <v>895</v>
      </c>
      <c r="Z96" s="112">
        <v>924</v>
      </c>
    </row>
    <row r="97" spans="1:32" ht="15" customHeight="1" x14ac:dyDescent="0.25">
      <c r="A97" s="136" t="s">
        <v>269</v>
      </c>
      <c r="S97" s="115" t="s">
        <v>187</v>
      </c>
      <c r="T97" s="115"/>
      <c r="U97" s="112"/>
      <c r="V97" s="112">
        <v>556</v>
      </c>
      <c r="W97" s="112">
        <v>537</v>
      </c>
      <c r="X97" s="112">
        <v>537</v>
      </c>
      <c r="Y97" s="112">
        <v>534</v>
      </c>
      <c r="Z97" s="112">
        <v>555</v>
      </c>
    </row>
    <row r="98" spans="1:32" ht="15" customHeight="1" x14ac:dyDescent="0.25">
      <c r="A98" s="136" t="s">
        <v>275</v>
      </c>
      <c r="S98" s="115" t="s">
        <v>188</v>
      </c>
      <c r="T98" s="115"/>
      <c r="U98" s="112"/>
      <c r="V98" s="112">
        <v>481</v>
      </c>
      <c r="W98" s="112">
        <v>483</v>
      </c>
      <c r="X98" s="112">
        <v>478</v>
      </c>
      <c r="Y98" s="112">
        <v>501</v>
      </c>
      <c r="Z98" s="112">
        <v>514</v>
      </c>
    </row>
    <row r="99" spans="1:32" ht="15" customHeight="1" x14ac:dyDescent="0.25">
      <c r="S99" s="115" t="s">
        <v>189</v>
      </c>
      <c r="T99" s="115"/>
      <c r="U99" s="112"/>
      <c r="V99" s="112">
        <v>41</v>
      </c>
      <c r="W99" s="112">
        <v>35</v>
      </c>
      <c r="X99" s="112">
        <v>25</v>
      </c>
      <c r="Y99" s="112">
        <v>32</v>
      </c>
      <c r="Z99" s="112">
        <v>41</v>
      </c>
    </row>
    <row r="100" spans="1:32" ht="15" customHeight="1" x14ac:dyDescent="0.25">
      <c r="S100" s="115" t="s">
        <v>58</v>
      </c>
      <c r="T100" s="115"/>
      <c r="U100" s="112"/>
      <c r="V100" s="112">
        <v>336</v>
      </c>
      <c r="W100" s="112">
        <v>346</v>
      </c>
      <c r="X100" s="112">
        <v>364</v>
      </c>
      <c r="Y100" s="112">
        <v>368</v>
      </c>
      <c r="Z100" s="112">
        <v>376</v>
      </c>
    </row>
    <row r="101" spans="1:32" x14ac:dyDescent="0.25">
      <c r="A101" s="18"/>
      <c r="S101" s="118" t="s">
        <v>53</v>
      </c>
      <c r="T101" s="118"/>
      <c r="U101" s="112"/>
      <c r="V101" s="112">
        <v>3828</v>
      </c>
      <c r="W101" s="112">
        <v>3738</v>
      </c>
      <c r="X101" s="112">
        <v>3865</v>
      </c>
      <c r="Y101" s="112">
        <v>3975</v>
      </c>
      <c r="Z101" s="112">
        <v>4094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184</v>
      </c>
      <c r="W103" s="106" t="s">
        <v>193</v>
      </c>
      <c r="X103" s="106" t="s">
        <v>261</v>
      </c>
      <c r="Y103" s="106" t="s">
        <v>267</v>
      </c>
      <c r="Z103" s="106" t="s">
        <v>273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8028</v>
      </c>
      <c r="W104" s="112">
        <v>7840</v>
      </c>
      <c r="X104" s="112">
        <v>8282</v>
      </c>
      <c r="Y104" s="112">
        <v>8413</v>
      </c>
      <c r="Z104" s="112">
        <v>9108</v>
      </c>
      <c r="AB104" s="109" t="str">
        <f>TEXT(Z104,"###,###")</f>
        <v>9,108</v>
      </c>
      <c r="AD104" s="130">
        <f>Z104/($Z$4)*100</f>
        <v>75.366156392221768</v>
      </c>
      <c r="AF104" s="109"/>
    </row>
    <row r="105" spans="1:32" x14ac:dyDescent="0.25">
      <c r="S105" s="115" t="s">
        <v>17</v>
      </c>
      <c r="T105" s="115"/>
      <c r="U105" s="112"/>
      <c r="V105" s="112">
        <v>1871</v>
      </c>
      <c r="W105" s="112">
        <v>1865</v>
      </c>
      <c r="X105" s="112">
        <v>1808</v>
      </c>
      <c r="Y105" s="112">
        <v>1874</v>
      </c>
      <c r="Z105" s="112">
        <v>2088</v>
      </c>
      <c r="AB105" s="109" t="str">
        <f>TEXT(Z105,"###,###")</f>
        <v>2,088</v>
      </c>
      <c r="AD105" s="130">
        <f>Z105/($Z$4)*100</f>
        <v>17.277616880430287</v>
      </c>
      <c r="AF105" s="109"/>
    </row>
    <row r="106" spans="1:32" x14ac:dyDescent="0.25">
      <c r="S106" s="118" t="s">
        <v>53</v>
      </c>
      <c r="T106" s="118"/>
      <c r="U106" s="120"/>
      <c r="V106" s="120">
        <v>9899</v>
      </c>
      <c r="W106" s="120">
        <v>9705</v>
      </c>
      <c r="X106" s="120">
        <v>10090</v>
      </c>
      <c r="Y106" s="120">
        <v>10287</v>
      </c>
      <c r="Z106" s="120">
        <v>11196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1307</v>
      </c>
      <c r="W108" s="112">
        <v>1063</v>
      </c>
      <c r="X108" s="112">
        <v>1117</v>
      </c>
      <c r="Y108" s="112">
        <v>1144</v>
      </c>
      <c r="Z108" s="112">
        <v>1321</v>
      </c>
      <c r="AB108" s="109" t="str">
        <f>TEXT(Z108,"###,###")</f>
        <v>1,321</v>
      </c>
      <c r="AD108" s="130">
        <f>Z108/($Z$4)*100</f>
        <v>10.930906081919735</v>
      </c>
      <c r="AF108" s="109"/>
    </row>
    <row r="109" spans="1:32" x14ac:dyDescent="0.25">
      <c r="S109" s="115" t="s">
        <v>20</v>
      </c>
      <c r="T109" s="115"/>
      <c r="U109" s="112"/>
      <c r="V109" s="112">
        <v>1448</v>
      </c>
      <c r="W109" s="112">
        <v>1410</v>
      </c>
      <c r="X109" s="112">
        <v>1293</v>
      </c>
      <c r="Y109" s="112">
        <v>1553</v>
      </c>
      <c r="Z109" s="112">
        <v>1565</v>
      </c>
      <c r="AB109" s="109" t="str">
        <f>TEXT(Z109,"###,###")</f>
        <v>1,565</v>
      </c>
      <c r="AD109" s="130">
        <f>Z109/($Z$4)*100</f>
        <v>12.949937939594539</v>
      </c>
      <c r="AF109" s="109"/>
    </row>
    <row r="110" spans="1:32" x14ac:dyDescent="0.25">
      <c r="S110" s="115" t="s">
        <v>21</v>
      </c>
      <c r="T110" s="115"/>
      <c r="U110" s="112"/>
      <c r="V110" s="112">
        <v>2096</v>
      </c>
      <c r="W110" s="112">
        <v>2145</v>
      </c>
      <c r="X110" s="112">
        <v>2212</v>
      </c>
      <c r="Y110" s="112">
        <v>2309</v>
      </c>
      <c r="Z110" s="112">
        <v>2580</v>
      </c>
      <c r="AB110" s="109" t="str">
        <f>TEXT(Z110,"###,###")</f>
        <v>2,580</v>
      </c>
      <c r="AD110" s="130">
        <f>Z110/($Z$4)*100</f>
        <v>21.348779478692595</v>
      </c>
      <c r="AF110" s="109"/>
    </row>
    <row r="111" spans="1:32" x14ac:dyDescent="0.25">
      <c r="S111" s="115" t="s">
        <v>22</v>
      </c>
      <c r="T111" s="115"/>
      <c r="U111" s="112"/>
      <c r="V111" s="112">
        <v>5043</v>
      </c>
      <c r="W111" s="112">
        <v>5171</v>
      </c>
      <c r="X111" s="112">
        <v>5128</v>
      </c>
      <c r="Y111" s="112">
        <v>5281</v>
      </c>
      <c r="Z111" s="112">
        <v>5738</v>
      </c>
      <c r="AB111" s="109" t="str">
        <f>TEXT(Z111,"###,###")</f>
        <v>5,738</v>
      </c>
      <c r="AD111" s="130">
        <f>Z111/($Z$4)*100</f>
        <v>47.480347538270586</v>
      </c>
      <c r="AF111" s="109"/>
    </row>
    <row r="112" spans="1:32" x14ac:dyDescent="0.25">
      <c r="S112" s="118" t="s">
        <v>53</v>
      </c>
      <c r="T112" s="118"/>
      <c r="U112" s="112"/>
      <c r="V112" s="112">
        <v>10805</v>
      </c>
      <c r="W112" s="112">
        <v>10577</v>
      </c>
      <c r="X112" s="112">
        <v>10592</v>
      </c>
      <c r="Y112" s="112">
        <v>11115</v>
      </c>
      <c r="Z112" s="112">
        <v>12084</v>
      </c>
    </row>
    <row r="113" spans="19:32" x14ac:dyDescent="0.25">
      <c r="AB113" s="125" t="s">
        <v>24</v>
      </c>
      <c r="AC113" s="106"/>
      <c r="AD113" s="106" t="s">
        <v>182</v>
      </c>
      <c r="AF113" s="106" t="s">
        <v>183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41.74</v>
      </c>
      <c r="W118" s="131">
        <v>41.6</v>
      </c>
      <c r="X118" s="131">
        <v>41.91</v>
      </c>
      <c r="Y118" s="131">
        <v>41.6</v>
      </c>
      <c r="Z118" s="131">
        <v>41.67</v>
      </c>
      <c r="AB118" s="109" t="str">
        <f>TEXT(Z118,"##.0")</f>
        <v>41.7</v>
      </c>
    </row>
    <row r="120" spans="19:32" x14ac:dyDescent="0.25">
      <c r="S120" s="101" t="s">
        <v>98</v>
      </c>
      <c r="T120" s="112"/>
      <c r="U120" s="112"/>
      <c r="V120" s="112">
        <v>7004</v>
      </c>
      <c r="W120" s="112">
        <v>6856</v>
      </c>
      <c r="X120" s="112">
        <v>6966</v>
      </c>
      <c r="Y120" s="112">
        <v>7163</v>
      </c>
      <c r="Z120" s="112">
        <v>7389</v>
      </c>
      <c r="AB120" s="109" t="str">
        <f>TEXT(Z120,"###,###")</f>
        <v>7,389</v>
      </c>
    </row>
    <row r="121" spans="19:32" x14ac:dyDescent="0.25">
      <c r="S121" s="101" t="s">
        <v>99</v>
      </c>
      <c r="T121" s="112"/>
      <c r="U121" s="112"/>
      <c r="V121" s="112">
        <v>546</v>
      </c>
      <c r="W121" s="112">
        <v>448</v>
      </c>
      <c r="X121" s="112">
        <v>536</v>
      </c>
      <c r="Y121" s="112">
        <v>562</v>
      </c>
      <c r="Z121" s="112">
        <v>560</v>
      </c>
      <c r="AB121" s="109" t="str">
        <f>TEXT(Z121,"###,###")</f>
        <v>560</v>
      </c>
    </row>
    <row r="122" spans="19:32" x14ac:dyDescent="0.25">
      <c r="S122" s="101" t="s">
        <v>100</v>
      </c>
      <c r="T122" s="112"/>
      <c r="U122" s="112"/>
      <c r="V122" s="112">
        <v>425</v>
      </c>
      <c r="W122" s="112">
        <v>457</v>
      </c>
      <c r="X122" s="112">
        <v>456</v>
      </c>
      <c r="Y122" s="112">
        <v>467</v>
      </c>
      <c r="Z122" s="112">
        <v>517</v>
      </c>
      <c r="AB122" s="109" t="str">
        <f>TEXT(Z122,"###,###")</f>
        <v>517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7429</v>
      </c>
      <c r="W124" s="112">
        <v>7313</v>
      </c>
      <c r="X124" s="112">
        <v>7422</v>
      </c>
      <c r="Y124" s="112">
        <v>7630</v>
      </c>
      <c r="Z124" s="112">
        <v>7906</v>
      </c>
      <c r="AB124" s="109" t="str">
        <f>TEXT(Z124,"###,###")</f>
        <v>7,906</v>
      </c>
      <c r="AD124" s="127">
        <f>Z124/$Z$7*100</f>
        <v>93.363249881908359</v>
      </c>
    </row>
    <row r="125" spans="19:32" x14ac:dyDescent="0.25">
      <c r="S125" s="101" t="s">
        <v>102</v>
      </c>
      <c r="T125" s="112"/>
      <c r="U125" s="112"/>
      <c r="V125" s="112">
        <v>971</v>
      </c>
      <c r="W125" s="112">
        <v>905</v>
      </c>
      <c r="X125" s="112">
        <v>992</v>
      </c>
      <c r="Y125" s="112">
        <v>1029</v>
      </c>
      <c r="Z125" s="112">
        <v>1077</v>
      </c>
      <c r="AB125" s="109" t="str">
        <f>TEXT(Z125,"###,###")</f>
        <v>1,077</v>
      </c>
      <c r="AD125" s="127">
        <f>Z125/$Z$7*100</f>
        <v>12.71846953235711</v>
      </c>
    </row>
    <row r="127" spans="19:32" x14ac:dyDescent="0.25">
      <c r="S127" s="101" t="s">
        <v>103</v>
      </c>
      <c r="T127" s="112"/>
      <c r="U127" s="112"/>
      <c r="V127" s="112">
        <v>4155</v>
      </c>
      <c r="W127" s="112">
        <v>4021</v>
      </c>
      <c r="X127" s="112">
        <v>4096</v>
      </c>
      <c r="Y127" s="112">
        <v>4197</v>
      </c>
      <c r="Z127" s="112">
        <v>4357</v>
      </c>
      <c r="AB127" s="109" t="str">
        <f>TEXT(Z127,"###,###")</f>
        <v>4,357</v>
      </c>
      <c r="AD127" s="127">
        <f>Z127/$Z$7*100</f>
        <v>51.452527161077001</v>
      </c>
    </row>
    <row r="128" spans="19:32" x14ac:dyDescent="0.25">
      <c r="S128" s="101" t="s">
        <v>104</v>
      </c>
      <c r="T128" s="112"/>
      <c r="U128" s="112"/>
      <c r="V128" s="112">
        <v>3826</v>
      </c>
      <c r="W128" s="112">
        <v>3744</v>
      </c>
      <c r="X128" s="112">
        <v>3865</v>
      </c>
      <c r="Y128" s="112">
        <v>3976</v>
      </c>
      <c r="Z128" s="112">
        <v>4096</v>
      </c>
      <c r="AB128" s="109" t="str">
        <f>TEXT(Z128,"###,###")</f>
        <v>4,096</v>
      </c>
      <c r="AD128" s="127">
        <f>Z128/$Z$7*100</f>
        <v>48.370335380255078</v>
      </c>
    </row>
    <row r="130" spans="19:20" x14ac:dyDescent="0.25">
      <c r="S130" s="101" t="s">
        <v>262</v>
      </c>
      <c r="T130" s="127">
        <v>87.257912139820505</v>
      </c>
    </row>
    <row r="131" spans="19:20" x14ac:dyDescent="0.25">
      <c r="S131" s="101" t="s">
        <v>263</v>
      </c>
      <c r="T131" s="127">
        <v>6.6131317902692484</v>
      </c>
    </row>
    <row r="132" spans="19:20" x14ac:dyDescent="0.25">
      <c r="S132" s="101" t="s">
        <v>264</v>
      </c>
      <c r="T132" s="127">
        <v>6.1053377420878601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396A8D2B-C3A3-4E8E-9164-4665D94F7FD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A7F4BDC8-DBF4-4523-96E6-FB78081E548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9602F6CC-57BC-4F7F-B5F4-F889CDF1A73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BCCCB755-F995-4914-AB68-3C86D5325F5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7FF6A0-DAE5-4916-8650-3E39B74DA933}">
  <sheetPr codeName="Sheet114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158</v>
      </c>
      <c r="T1" s="99"/>
      <c r="U1" s="99"/>
      <c r="V1" s="99"/>
      <c r="W1" s="99"/>
      <c r="X1" s="99"/>
      <c r="Y1" s="100" t="s">
        <v>159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184</v>
      </c>
      <c r="W2" s="103" t="s">
        <v>193</v>
      </c>
      <c r="X2" s="103" t="s">
        <v>261</v>
      </c>
      <c r="Y2" s="103" t="s">
        <v>267</v>
      </c>
      <c r="Z2" s="103" t="s">
        <v>273</v>
      </c>
      <c r="AB2" s="141" t="str">
        <f>$Z$2</f>
        <v>2021-22</v>
      </c>
      <c r="AC2" s="141"/>
      <c r="AD2" s="141"/>
      <c r="AE2" s="141"/>
      <c r="AF2" s="141"/>
    </row>
    <row r="3" spans="1:32" ht="15" customHeight="1" x14ac:dyDescent="0.25">
      <c r="A3" s="58" t="s">
        <v>272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158</v>
      </c>
      <c r="Y3" s="105" t="s">
        <v>159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10.50 Prospect, South Australia,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17949</v>
      </c>
      <c r="W4" s="108">
        <v>18438</v>
      </c>
      <c r="X4" s="108">
        <v>18838</v>
      </c>
      <c r="Y4" s="108">
        <v>19815</v>
      </c>
      <c r="Z4" s="108">
        <v>21823</v>
      </c>
      <c r="AB4" s="109" t="str">
        <f>TEXT(Z4,"###,###")</f>
        <v>21,823</v>
      </c>
      <c r="AD4" s="110">
        <f>Z4/Y4-1</f>
        <v>0.10133737067877879</v>
      </c>
      <c r="AF4" s="110">
        <f>Z4/V4-1</f>
        <v>0.21583375118390991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9081</v>
      </c>
      <c r="W5" s="108">
        <v>9433</v>
      </c>
      <c r="X5" s="108">
        <v>9603</v>
      </c>
      <c r="Y5" s="108">
        <v>10017</v>
      </c>
      <c r="Z5" s="108">
        <v>11018</v>
      </c>
      <c r="AB5" s="109" t="str">
        <f>TEXT(Z5,"###,###")</f>
        <v>11,018</v>
      </c>
      <c r="AD5" s="110">
        <f t="shared" ref="AD5:AD9" si="0">Z5/Y5-1</f>
        <v>9.9930118798043255E-2</v>
      </c>
      <c r="AF5" s="110">
        <f t="shared" ref="AF5:AF9" si="1">Z5/V5-1</f>
        <v>0.21330249972469995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8869</v>
      </c>
      <c r="W6" s="108">
        <v>9007</v>
      </c>
      <c r="X6" s="108">
        <v>9238</v>
      </c>
      <c r="Y6" s="108">
        <v>9790</v>
      </c>
      <c r="Z6" s="108">
        <v>10793</v>
      </c>
      <c r="AB6" s="109" t="str">
        <f>TEXT(Z6,"###,###")</f>
        <v>10,793</v>
      </c>
      <c r="AD6" s="110">
        <f t="shared" si="0"/>
        <v>0.10245148110316649</v>
      </c>
      <c r="AF6" s="110">
        <f t="shared" si="1"/>
        <v>0.21693539294170705</v>
      </c>
    </row>
    <row r="7" spans="1:32" ht="16.5" customHeight="1" thickBot="1" x14ac:dyDescent="0.3">
      <c r="A7" s="61" t="str">
        <f>"QUICK STATS for "&amp;Z2&amp;" *"</f>
        <v>QUICK STATS for 2021-22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12558</v>
      </c>
      <c r="W7" s="108">
        <v>12881</v>
      </c>
      <c r="X7" s="108">
        <v>13226</v>
      </c>
      <c r="Y7" s="108">
        <v>13402</v>
      </c>
      <c r="Z7" s="108">
        <v>13831</v>
      </c>
      <c r="AB7" s="109" t="str">
        <f>TEXT(Z7,"###,###")</f>
        <v>13,831</v>
      </c>
      <c r="AD7" s="110">
        <f t="shared" si="0"/>
        <v>3.2010147739143457E-2</v>
      </c>
      <c r="AF7" s="110">
        <f t="shared" si="1"/>
        <v>0.10136964484790578</v>
      </c>
    </row>
    <row r="8" spans="1:32" ht="17.25" customHeight="1" x14ac:dyDescent="0.25">
      <c r="A8" s="62" t="s">
        <v>12</v>
      </c>
      <c r="B8" s="63"/>
      <c r="C8" s="29"/>
      <c r="D8" s="64" t="str">
        <f>AB4</f>
        <v>21,823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13,831</v>
      </c>
      <c r="P8" s="65"/>
      <c r="S8" s="107" t="s">
        <v>83</v>
      </c>
      <c r="T8" s="108"/>
      <c r="U8" s="108"/>
      <c r="V8" s="108">
        <v>46336</v>
      </c>
      <c r="W8" s="108">
        <v>47802</v>
      </c>
      <c r="X8" s="108">
        <v>47133.31</v>
      </c>
      <c r="Y8" s="108">
        <v>48682.92</v>
      </c>
      <c r="Z8" s="108">
        <v>48730</v>
      </c>
      <c r="AB8" s="109" t="str">
        <f>TEXT(Z8,"$###,###")</f>
        <v>$48,730</v>
      </c>
      <c r="AD8" s="110">
        <f t="shared" si="0"/>
        <v>9.6707428395825801E-4</v>
      </c>
      <c r="AF8" s="110">
        <f t="shared" si="1"/>
        <v>5.1666091160220917E-2</v>
      </c>
    </row>
    <row r="9" spans="1:32" x14ac:dyDescent="0.25">
      <c r="A9" s="30" t="s">
        <v>14</v>
      </c>
      <c r="B9" s="69"/>
      <c r="C9" s="70"/>
      <c r="D9" s="71">
        <f>AD104</f>
        <v>73.848691747239144</v>
      </c>
      <c r="E9" s="72" t="s">
        <v>84</v>
      </c>
      <c r="F9" s="24"/>
      <c r="G9" s="73" t="s">
        <v>81</v>
      </c>
      <c r="H9" s="70"/>
      <c r="I9" s="69"/>
      <c r="J9" s="70"/>
      <c r="K9" s="69"/>
      <c r="L9" s="69"/>
      <c r="M9" s="74"/>
      <c r="N9" s="70"/>
      <c r="O9" s="71">
        <f>AD127</f>
        <v>50.813390210396939</v>
      </c>
      <c r="P9" s="72" t="s">
        <v>84</v>
      </c>
      <c r="S9" s="107" t="s">
        <v>7</v>
      </c>
      <c r="T9" s="108"/>
      <c r="U9" s="108"/>
      <c r="V9" s="108">
        <v>803078451</v>
      </c>
      <c r="W9" s="108">
        <v>851440372</v>
      </c>
      <c r="X9" s="108">
        <v>884166640</v>
      </c>
      <c r="Y9" s="108">
        <v>949168979</v>
      </c>
      <c r="Z9" s="108">
        <v>1009174994</v>
      </c>
      <c r="AB9" s="109" t="str">
        <f>TEXT(Z9/1000000,"$#,###.0")&amp;" mil"</f>
        <v>$1,009.2 mil</v>
      </c>
      <c r="AD9" s="110">
        <f t="shared" si="0"/>
        <v>6.3219528163699135E-2</v>
      </c>
      <c r="AF9" s="110">
        <f t="shared" si="1"/>
        <v>0.25663313807432742</v>
      </c>
    </row>
    <row r="10" spans="1:32" x14ac:dyDescent="0.25">
      <c r="A10" s="30" t="s">
        <v>17</v>
      </c>
      <c r="B10" s="69"/>
      <c r="C10" s="70"/>
      <c r="D10" s="71">
        <f>AD105</f>
        <v>19.923933464693214</v>
      </c>
      <c r="E10" s="72" t="s">
        <v>84</v>
      </c>
      <c r="F10" s="24"/>
      <c r="G10" s="73" t="s">
        <v>82</v>
      </c>
      <c r="H10" s="70"/>
      <c r="I10" s="69"/>
      <c r="J10" s="70"/>
      <c r="K10" s="69"/>
      <c r="L10" s="69"/>
      <c r="M10" s="74"/>
      <c r="N10" s="70"/>
      <c r="O10" s="71">
        <f>AD128</f>
        <v>49.172149519196005</v>
      </c>
      <c r="P10" s="72" t="s">
        <v>84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85</v>
      </c>
      <c r="H11" s="77"/>
      <c r="I11" s="78"/>
      <c r="J11" s="78"/>
      <c r="K11" s="78"/>
      <c r="L11" s="78"/>
      <c r="M11" s="69"/>
      <c r="N11" s="70"/>
      <c r="O11" s="71">
        <f>T130</f>
        <v>83.508061600751944</v>
      </c>
      <c r="P11" s="72" t="s">
        <v>84</v>
      </c>
      <c r="S11" s="107" t="s">
        <v>29</v>
      </c>
      <c r="T11" s="112"/>
      <c r="U11" s="112"/>
      <c r="V11" s="112">
        <v>16055</v>
      </c>
      <c r="W11" s="112">
        <v>16411</v>
      </c>
      <c r="X11" s="112">
        <v>16690</v>
      </c>
      <c r="Y11" s="112">
        <v>17600</v>
      </c>
      <c r="Z11" s="112">
        <v>19543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6.2396066806449282</v>
      </c>
      <c r="P12" s="72" t="s">
        <v>84</v>
      </c>
      <c r="S12" s="107" t="s">
        <v>30</v>
      </c>
      <c r="T12" s="112"/>
      <c r="U12" s="112"/>
      <c r="V12" s="112">
        <v>1897</v>
      </c>
      <c r="W12" s="112">
        <v>2028</v>
      </c>
      <c r="X12" s="112">
        <v>2152</v>
      </c>
      <c r="Y12" s="112">
        <v>2215</v>
      </c>
      <c r="Z12" s="112">
        <v>2284</v>
      </c>
    </row>
    <row r="13" spans="1:32" ht="15" customHeight="1" x14ac:dyDescent="0.25">
      <c r="A13" s="30" t="s">
        <v>19</v>
      </c>
      <c r="B13" s="70"/>
      <c r="C13" s="70"/>
      <c r="D13" s="71">
        <f>AD108</f>
        <v>12.949640287769784</v>
      </c>
      <c r="E13" s="72" t="s">
        <v>84</v>
      </c>
      <c r="F13" s="24"/>
      <c r="G13" s="142" t="s">
        <v>265</v>
      </c>
      <c r="H13" s="143"/>
      <c r="I13" s="143"/>
      <c r="J13" s="143"/>
      <c r="K13" s="143"/>
      <c r="L13" s="143"/>
      <c r="M13" s="79"/>
      <c r="N13" s="70"/>
      <c r="O13" s="71">
        <f>T132</f>
        <v>10.24510158339961</v>
      </c>
      <c r="P13" s="72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13.362049214131879</v>
      </c>
      <c r="E14" s="72" t="s">
        <v>84</v>
      </c>
      <c r="F14" s="24"/>
      <c r="G14" s="76" t="s">
        <v>94</v>
      </c>
      <c r="H14" s="69"/>
      <c r="I14" s="69"/>
      <c r="J14" s="69"/>
      <c r="K14" s="75"/>
      <c r="L14" s="70"/>
      <c r="M14" s="69"/>
      <c r="N14" s="70"/>
      <c r="O14" s="75" t="str">
        <f>AB118</f>
        <v>40.3</v>
      </c>
      <c r="P14" s="72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21.330706135728363</v>
      </c>
      <c r="E15" s="72" t="s">
        <v>84</v>
      </c>
      <c r="F15" s="24"/>
      <c r="G15" s="33" t="s">
        <v>259</v>
      </c>
      <c r="H15" s="70"/>
      <c r="I15" s="70"/>
      <c r="J15" s="70"/>
      <c r="K15" s="80"/>
      <c r="L15" s="70"/>
      <c r="M15" s="70"/>
      <c r="N15" s="70"/>
      <c r="O15" s="71">
        <f>AB38</f>
        <v>22.067968185104846</v>
      </c>
      <c r="P15" s="72" t="s">
        <v>84</v>
      </c>
      <c r="S15" s="115" t="s">
        <v>60</v>
      </c>
      <c r="T15" s="115"/>
      <c r="U15" s="116"/>
      <c r="V15" s="116">
        <v>144</v>
      </c>
      <c r="W15" s="116">
        <v>164</v>
      </c>
      <c r="X15" s="116">
        <v>136</v>
      </c>
      <c r="Y15" s="112">
        <v>152</v>
      </c>
      <c r="Z15" s="112">
        <v>151</v>
      </c>
      <c r="AB15" s="117">
        <f t="shared" ref="AB15:AB34" si="2">IF(Z15="np",0,Z15/$Z$34)</f>
        <v>6.9193053200751501E-3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46.125647252898318</v>
      </c>
      <c r="E16" s="83" t="s">
        <v>84</v>
      </c>
      <c r="F16" s="24"/>
      <c r="G16" s="84" t="s">
        <v>260</v>
      </c>
      <c r="H16" s="35"/>
      <c r="I16" s="35"/>
      <c r="J16" s="35"/>
      <c r="K16" s="36"/>
      <c r="L16" s="35"/>
      <c r="M16" s="35"/>
      <c r="N16" s="35"/>
      <c r="O16" s="82">
        <f>AB37</f>
        <v>77.932031814895154</v>
      </c>
      <c r="P16" s="37" t="s">
        <v>84</v>
      </c>
      <c r="S16" s="115" t="s">
        <v>61</v>
      </c>
      <c r="T16" s="115"/>
      <c r="U16" s="116"/>
      <c r="V16" s="116">
        <v>104</v>
      </c>
      <c r="W16" s="116">
        <v>97</v>
      </c>
      <c r="X16" s="116">
        <v>98</v>
      </c>
      <c r="Y16" s="112">
        <v>108</v>
      </c>
      <c r="Z16" s="112">
        <v>110</v>
      </c>
      <c r="AB16" s="117">
        <f t="shared" si="2"/>
        <v>5.0405535444256059E-3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905</v>
      </c>
      <c r="W17" s="116">
        <v>913</v>
      </c>
      <c r="X17" s="116">
        <v>917</v>
      </c>
      <c r="Y17" s="112">
        <v>985</v>
      </c>
      <c r="Z17" s="112">
        <v>1056</v>
      </c>
      <c r="AB17" s="117">
        <f t="shared" si="2"/>
        <v>4.8389314026485816E-2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268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63</v>
      </c>
      <c r="T18" s="115"/>
      <c r="U18" s="116"/>
      <c r="V18" s="116">
        <v>139</v>
      </c>
      <c r="W18" s="116">
        <v>144</v>
      </c>
      <c r="X18" s="116">
        <v>138</v>
      </c>
      <c r="Y18" s="112">
        <v>143</v>
      </c>
      <c r="Z18" s="112">
        <v>144</v>
      </c>
      <c r="AB18" s="117">
        <f t="shared" si="2"/>
        <v>6.598542821793521E-3</v>
      </c>
    </row>
    <row r="19" spans="1:28" x14ac:dyDescent="0.25">
      <c r="A19" s="61" t="str">
        <f>$S$1&amp;" ("&amp;$V$2&amp;" to "&amp;$Z$2&amp;")"</f>
        <v>Prospect (2017-18 to 2021-22)</v>
      </c>
      <c r="B19" s="61"/>
      <c r="C19" s="61"/>
      <c r="D19" s="61"/>
      <c r="E19" s="61"/>
      <c r="F19" s="61"/>
      <c r="G19" s="61" t="str">
        <f>$S$1&amp;" ("&amp;$V$2&amp;" to "&amp;$Z$2&amp;")"</f>
        <v>Prospect (2017-18 to 2021-22)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64</v>
      </c>
      <c r="T19" s="115"/>
      <c r="U19" s="116"/>
      <c r="V19" s="116">
        <v>944</v>
      </c>
      <c r="W19" s="116">
        <v>918</v>
      </c>
      <c r="X19" s="116">
        <v>922</v>
      </c>
      <c r="Y19" s="112">
        <v>971</v>
      </c>
      <c r="Z19" s="112">
        <v>1070</v>
      </c>
      <c r="AB19" s="117">
        <f t="shared" si="2"/>
        <v>4.9030839023049076E-2</v>
      </c>
    </row>
    <row r="20" spans="1:28" x14ac:dyDescent="0.25">
      <c r="S20" s="115" t="s">
        <v>65</v>
      </c>
      <c r="T20" s="115"/>
      <c r="U20" s="116"/>
      <c r="V20" s="116">
        <v>570</v>
      </c>
      <c r="W20" s="116">
        <v>544</v>
      </c>
      <c r="X20" s="116">
        <v>547</v>
      </c>
      <c r="Y20" s="112">
        <v>558</v>
      </c>
      <c r="Z20" s="112">
        <v>579</v>
      </c>
      <c r="AB20" s="117">
        <f t="shared" si="2"/>
        <v>2.6531640929294782E-2</v>
      </c>
    </row>
    <row r="21" spans="1:28" x14ac:dyDescent="0.25">
      <c r="S21" s="115" t="s">
        <v>66</v>
      </c>
      <c r="T21" s="115"/>
      <c r="U21" s="116"/>
      <c r="V21" s="116">
        <v>1510</v>
      </c>
      <c r="W21" s="116">
        <v>1485</v>
      </c>
      <c r="X21" s="116">
        <v>1617</v>
      </c>
      <c r="Y21" s="112">
        <v>1600</v>
      </c>
      <c r="Z21" s="112">
        <v>1890</v>
      </c>
      <c r="AB21" s="117">
        <f t="shared" si="2"/>
        <v>8.6605874536039962E-2</v>
      </c>
    </row>
    <row r="22" spans="1:28" x14ac:dyDescent="0.25">
      <c r="S22" s="115" t="s">
        <v>67</v>
      </c>
      <c r="T22" s="115"/>
      <c r="U22" s="116"/>
      <c r="V22" s="116">
        <v>1373</v>
      </c>
      <c r="W22" s="116">
        <v>1386</v>
      </c>
      <c r="X22" s="116">
        <v>1472</v>
      </c>
      <c r="Y22" s="112">
        <v>1645</v>
      </c>
      <c r="Z22" s="112">
        <v>1824</v>
      </c>
      <c r="AB22" s="117">
        <f t="shared" si="2"/>
        <v>8.358154240938459E-2</v>
      </c>
    </row>
    <row r="23" spans="1:28" x14ac:dyDescent="0.25">
      <c r="S23" s="115" t="s">
        <v>68</v>
      </c>
      <c r="T23" s="115"/>
      <c r="U23" s="116"/>
      <c r="V23" s="116">
        <v>518</v>
      </c>
      <c r="W23" s="116">
        <v>594</v>
      </c>
      <c r="X23" s="116">
        <v>653</v>
      </c>
      <c r="Y23" s="112">
        <v>700</v>
      </c>
      <c r="Z23" s="112">
        <v>743</v>
      </c>
      <c r="AB23" s="117">
        <f t="shared" si="2"/>
        <v>3.4046648031892959E-2</v>
      </c>
    </row>
    <row r="24" spans="1:28" x14ac:dyDescent="0.25">
      <c r="S24" s="115" t="s">
        <v>69</v>
      </c>
      <c r="T24" s="115"/>
      <c r="U24" s="116"/>
      <c r="V24" s="116">
        <v>351</v>
      </c>
      <c r="W24" s="116">
        <v>394</v>
      </c>
      <c r="X24" s="116">
        <v>353</v>
      </c>
      <c r="Y24" s="112">
        <v>312</v>
      </c>
      <c r="Z24" s="112">
        <v>369</v>
      </c>
      <c r="AB24" s="117">
        <f t="shared" si="2"/>
        <v>1.6908765980845897E-2</v>
      </c>
    </row>
    <row r="25" spans="1:28" x14ac:dyDescent="0.25">
      <c r="S25" s="115" t="s">
        <v>70</v>
      </c>
      <c r="T25" s="115"/>
      <c r="U25" s="116"/>
      <c r="V25" s="116">
        <v>544</v>
      </c>
      <c r="W25" s="116">
        <v>602</v>
      </c>
      <c r="X25" s="116">
        <v>662</v>
      </c>
      <c r="Y25" s="112">
        <v>709</v>
      </c>
      <c r="Z25" s="112">
        <v>778</v>
      </c>
      <c r="AB25" s="117">
        <f t="shared" si="2"/>
        <v>3.5650460523301106E-2</v>
      </c>
    </row>
    <row r="26" spans="1:28" x14ac:dyDescent="0.25">
      <c r="S26" s="115" t="s">
        <v>71</v>
      </c>
      <c r="T26" s="115"/>
      <c r="U26" s="116"/>
      <c r="V26" s="116">
        <v>351</v>
      </c>
      <c r="W26" s="116">
        <v>348</v>
      </c>
      <c r="X26" s="116">
        <v>357</v>
      </c>
      <c r="Y26" s="112">
        <v>372</v>
      </c>
      <c r="Z26" s="112">
        <v>353</v>
      </c>
      <c r="AB26" s="117">
        <f t="shared" si="2"/>
        <v>1.6175594556202173E-2</v>
      </c>
    </row>
    <row r="27" spans="1:28" x14ac:dyDescent="0.25">
      <c r="S27" s="115" t="s">
        <v>72</v>
      </c>
      <c r="T27" s="115"/>
      <c r="U27" s="116"/>
      <c r="V27" s="116">
        <v>1436</v>
      </c>
      <c r="W27" s="116">
        <v>1586</v>
      </c>
      <c r="X27" s="116">
        <v>1652</v>
      </c>
      <c r="Y27" s="112">
        <v>1766</v>
      </c>
      <c r="Z27" s="112">
        <v>1923</v>
      </c>
      <c r="AB27" s="117">
        <f t="shared" si="2"/>
        <v>8.8118040599367634E-2</v>
      </c>
    </row>
    <row r="28" spans="1:28" x14ac:dyDescent="0.25">
      <c r="S28" s="115" t="s">
        <v>73</v>
      </c>
      <c r="T28" s="115"/>
      <c r="U28" s="116"/>
      <c r="V28" s="116">
        <v>1519</v>
      </c>
      <c r="W28" s="116">
        <v>1626</v>
      </c>
      <c r="X28" s="116">
        <v>1808</v>
      </c>
      <c r="Y28" s="112">
        <v>1926</v>
      </c>
      <c r="Z28" s="112">
        <v>2164</v>
      </c>
      <c r="AB28" s="117">
        <f t="shared" si="2"/>
        <v>9.9161435183063737E-2</v>
      </c>
    </row>
    <row r="29" spans="1:28" x14ac:dyDescent="0.25">
      <c r="S29" s="115" t="s">
        <v>74</v>
      </c>
      <c r="T29" s="115"/>
      <c r="U29" s="116"/>
      <c r="V29" s="116">
        <v>1344</v>
      </c>
      <c r="W29" s="116">
        <v>1459</v>
      </c>
      <c r="X29" s="116">
        <v>1293</v>
      </c>
      <c r="Y29" s="112">
        <v>1254</v>
      </c>
      <c r="Z29" s="112">
        <v>1520</v>
      </c>
      <c r="AB29" s="117">
        <f t="shared" si="2"/>
        <v>6.9651285341153835E-2</v>
      </c>
    </row>
    <row r="30" spans="1:28" x14ac:dyDescent="0.25">
      <c r="S30" s="115" t="s">
        <v>75</v>
      </c>
      <c r="T30" s="115"/>
      <c r="U30" s="116"/>
      <c r="V30" s="116">
        <v>1965</v>
      </c>
      <c r="W30" s="116">
        <v>1893</v>
      </c>
      <c r="X30" s="116">
        <v>1991</v>
      </c>
      <c r="Y30" s="112">
        <v>1979</v>
      </c>
      <c r="Z30" s="112">
        <v>2060</v>
      </c>
      <c r="AB30" s="117">
        <f t="shared" si="2"/>
        <v>9.4395820922879528E-2</v>
      </c>
    </row>
    <row r="31" spans="1:28" x14ac:dyDescent="0.25">
      <c r="S31" s="115" t="s">
        <v>76</v>
      </c>
      <c r="T31" s="115"/>
      <c r="U31" s="116"/>
      <c r="V31" s="116">
        <v>2440</v>
      </c>
      <c r="W31" s="116">
        <v>2573</v>
      </c>
      <c r="X31" s="116">
        <v>2714</v>
      </c>
      <c r="Y31" s="112">
        <v>3079</v>
      </c>
      <c r="Z31" s="112">
        <v>3475</v>
      </c>
      <c r="AB31" s="117">
        <f t="shared" si="2"/>
        <v>0.15923566878980891</v>
      </c>
    </row>
    <row r="32" spans="1:28" ht="15.75" customHeight="1" x14ac:dyDescent="0.25">
      <c r="A32" s="61" t="str">
        <f>"Distribution of jobs per industry "&amp;"("&amp;Z2&amp;") *"</f>
        <v>Distribution of jobs per industry (2021-22)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77</v>
      </c>
      <c r="T32" s="115"/>
      <c r="U32" s="116"/>
      <c r="V32" s="116">
        <v>393</v>
      </c>
      <c r="W32" s="116">
        <v>423</v>
      </c>
      <c r="X32" s="116">
        <v>376</v>
      </c>
      <c r="Y32" s="112">
        <v>424</v>
      </c>
      <c r="Z32" s="112">
        <v>486</v>
      </c>
      <c r="AB32" s="117">
        <f t="shared" si="2"/>
        <v>2.2270082023553132E-2</v>
      </c>
    </row>
    <row r="33" spans="19:32" x14ac:dyDescent="0.25">
      <c r="S33" s="115" t="s">
        <v>78</v>
      </c>
      <c r="T33" s="115"/>
      <c r="U33" s="116"/>
      <c r="V33" s="116">
        <v>566</v>
      </c>
      <c r="W33" s="116">
        <v>577</v>
      </c>
      <c r="X33" s="116">
        <v>598</v>
      </c>
      <c r="Y33" s="112">
        <v>651</v>
      </c>
      <c r="Z33" s="112">
        <v>684</v>
      </c>
      <c r="AB33" s="117">
        <f t="shared" si="2"/>
        <v>3.1343078403519221E-2</v>
      </c>
    </row>
    <row r="34" spans="19:32" x14ac:dyDescent="0.25">
      <c r="S34" s="118" t="s">
        <v>53</v>
      </c>
      <c r="T34" s="118"/>
      <c r="U34" s="119"/>
      <c r="V34" s="119">
        <v>17954</v>
      </c>
      <c r="W34" s="119">
        <v>18441</v>
      </c>
      <c r="X34" s="119">
        <v>18838</v>
      </c>
      <c r="Y34" s="120">
        <v>19815</v>
      </c>
      <c r="Z34" s="120">
        <v>21823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10453</v>
      </c>
      <c r="W37" s="112">
        <v>10619</v>
      </c>
      <c r="X37" s="112">
        <v>10874</v>
      </c>
      <c r="Y37" s="112">
        <v>10872</v>
      </c>
      <c r="Z37" s="112">
        <v>10778</v>
      </c>
      <c r="AB37" s="132">
        <f>Z37/Z40*100</f>
        <v>77.932031814895154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2109</v>
      </c>
      <c r="W38" s="112">
        <v>2266</v>
      </c>
      <c r="X38" s="112">
        <v>2349</v>
      </c>
      <c r="Y38" s="112">
        <v>2535</v>
      </c>
      <c r="Z38" s="112">
        <v>3052</v>
      </c>
      <c r="AB38" s="132">
        <f>Z38/Z40*100</f>
        <v>22.067968185104846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12562</v>
      </c>
      <c r="W40" s="112">
        <v>12885</v>
      </c>
      <c r="X40" s="112">
        <v>13223</v>
      </c>
      <c r="Y40" s="112">
        <v>13407</v>
      </c>
      <c r="Z40" s="112">
        <v>13830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9</v>
      </c>
      <c r="W44" s="112">
        <v>3</v>
      </c>
      <c r="X44" s="112">
        <v>4</v>
      </c>
      <c r="Y44" s="112">
        <v>4</v>
      </c>
      <c r="Z44" s="112">
        <v>21</v>
      </c>
    </row>
    <row r="45" spans="19:32" x14ac:dyDescent="0.25">
      <c r="S45" s="115" t="s">
        <v>37</v>
      </c>
      <c r="T45" s="115"/>
      <c r="U45" s="112"/>
      <c r="V45" s="112">
        <v>118</v>
      </c>
      <c r="W45" s="112">
        <v>133</v>
      </c>
      <c r="X45" s="112">
        <v>131</v>
      </c>
      <c r="Y45" s="112">
        <v>171</v>
      </c>
      <c r="Z45" s="112">
        <v>205</v>
      </c>
    </row>
    <row r="46" spans="19:32" x14ac:dyDescent="0.25">
      <c r="S46" s="115" t="s">
        <v>38</v>
      </c>
      <c r="T46" s="115"/>
      <c r="U46" s="112"/>
      <c r="V46" s="112">
        <v>404</v>
      </c>
      <c r="W46" s="112">
        <v>472</v>
      </c>
      <c r="X46" s="112">
        <v>451</v>
      </c>
      <c r="Y46" s="112">
        <v>463</v>
      </c>
      <c r="Z46" s="112">
        <v>571</v>
      </c>
    </row>
    <row r="47" spans="19:32" x14ac:dyDescent="0.25">
      <c r="S47" s="115" t="s">
        <v>39</v>
      </c>
      <c r="T47" s="115"/>
      <c r="U47" s="112"/>
      <c r="V47" s="112">
        <v>915</v>
      </c>
      <c r="W47" s="112">
        <v>912</v>
      </c>
      <c r="X47" s="112">
        <v>936</v>
      </c>
      <c r="Y47" s="112">
        <v>976</v>
      </c>
      <c r="Z47" s="112">
        <v>1197</v>
      </c>
    </row>
    <row r="48" spans="19:32" x14ac:dyDescent="0.25">
      <c r="S48" s="115" t="s">
        <v>40</v>
      </c>
      <c r="T48" s="115"/>
      <c r="U48" s="112"/>
      <c r="V48" s="112">
        <v>1278</v>
      </c>
      <c r="W48" s="112">
        <v>1401</v>
      </c>
      <c r="X48" s="112">
        <v>1428</v>
      </c>
      <c r="Y48" s="112">
        <v>1519</v>
      </c>
      <c r="Z48" s="112">
        <v>1785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1310</v>
      </c>
      <c r="W49" s="112">
        <v>1310</v>
      </c>
      <c r="X49" s="112">
        <v>1375</v>
      </c>
      <c r="Y49" s="112">
        <v>1394</v>
      </c>
      <c r="Z49" s="112">
        <v>1531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Prospect (2021-22)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1055</v>
      </c>
      <c r="W50" s="112">
        <v>1047</v>
      </c>
      <c r="X50" s="112">
        <v>1165</v>
      </c>
      <c r="Y50" s="112">
        <v>1279</v>
      </c>
      <c r="Z50" s="112">
        <v>1300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850</v>
      </c>
      <c r="W51" s="112">
        <v>882</v>
      </c>
      <c r="X51" s="112">
        <v>881</v>
      </c>
      <c r="Y51" s="112">
        <v>948</v>
      </c>
      <c r="Z51" s="112">
        <v>1038</v>
      </c>
    </row>
    <row r="52" spans="1:26" ht="15" customHeight="1" x14ac:dyDescent="0.25">
      <c r="S52" s="115" t="s">
        <v>44</v>
      </c>
      <c r="T52" s="115"/>
      <c r="U52" s="112"/>
      <c r="V52" s="112">
        <v>770</v>
      </c>
      <c r="W52" s="112">
        <v>833</v>
      </c>
      <c r="X52" s="112">
        <v>835</v>
      </c>
      <c r="Y52" s="112">
        <v>812</v>
      </c>
      <c r="Z52" s="112">
        <v>826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718</v>
      </c>
      <c r="W53" s="112">
        <v>707</v>
      </c>
      <c r="X53" s="112">
        <v>702</v>
      </c>
      <c r="Y53" s="112">
        <v>705</v>
      </c>
      <c r="Z53" s="112">
        <v>780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741</v>
      </c>
      <c r="W54" s="112">
        <v>713</v>
      </c>
      <c r="X54" s="112">
        <v>679</v>
      </c>
      <c r="Y54" s="112">
        <v>688</v>
      </c>
      <c r="Z54" s="112">
        <v>667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522</v>
      </c>
      <c r="W55" s="112">
        <v>576</v>
      </c>
      <c r="X55" s="112">
        <v>559</v>
      </c>
      <c r="Y55" s="112">
        <v>571</v>
      </c>
      <c r="Z55" s="112">
        <v>573</v>
      </c>
    </row>
    <row r="56" spans="1:26" ht="15" customHeight="1" x14ac:dyDescent="0.25">
      <c r="S56" s="115" t="s">
        <v>48</v>
      </c>
      <c r="T56" s="115"/>
      <c r="U56" s="112"/>
      <c r="V56" s="112">
        <v>244</v>
      </c>
      <c r="W56" s="112">
        <v>282</v>
      </c>
      <c r="X56" s="112">
        <v>290</v>
      </c>
      <c r="Y56" s="112">
        <v>312</v>
      </c>
      <c r="Z56" s="112">
        <v>321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92</v>
      </c>
      <c r="W57" s="112">
        <v>100</v>
      </c>
      <c r="X57" s="112">
        <v>105</v>
      </c>
      <c r="Y57" s="112">
        <v>118</v>
      </c>
      <c r="Z57" s="112">
        <v>135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30</v>
      </c>
      <c r="W58" s="112">
        <v>24</v>
      </c>
      <c r="X58" s="112">
        <v>31</v>
      </c>
      <c r="Y58" s="112">
        <v>30</v>
      </c>
      <c r="Z58" s="112">
        <v>38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14</v>
      </c>
      <c r="W59" s="112">
        <v>17</v>
      </c>
      <c r="X59" s="112">
        <v>14</v>
      </c>
      <c r="Y59" s="112">
        <v>15</v>
      </c>
      <c r="Z59" s="112">
        <v>12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15</v>
      </c>
      <c r="W60" s="112">
        <v>9</v>
      </c>
      <c r="X60" s="112">
        <v>6</v>
      </c>
      <c r="Y60" s="112">
        <v>12</v>
      </c>
      <c r="Z60" s="112">
        <v>7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9084</v>
      </c>
      <c r="W61" s="112">
        <v>9433</v>
      </c>
      <c r="X61" s="112">
        <v>9602</v>
      </c>
      <c r="Y61" s="112">
        <v>10017</v>
      </c>
      <c r="Z61" s="112">
        <v>11022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6</v>
      </c>
      <c r="W63" s="112">
        <v>8</v>
      </c>
      <c r="X63" s="112">
        <v>12</v>
      </c>
      <c r="Y63" s="112">
        <v>11</v>
      </c>
      <c r="Z63" s="112">
        <v>20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148</v>
      </c>
      <c r="W64" s="112">
        <v>157</v>
      </c>
      <c r="X64" s="112">
        <v>151</v>
      </c>
      <c r="Y64" s="112">
        <v>172</v>
      </c>
      <c r="Z64" s="112">
        <v>245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Prospect (2021-22)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454</v>
      </c>
      <c r="W65" s="112">
        <v>422</v>
      </c>
      <c r="X65" s="112">
        <v>448</v>
      </c>
      <c r="Y65" s="112">
        <v>504</v>
      </c>
      <c r="Z65" s="112">
        <v>619</v>
      </c>
    </row>
    <row r="66" spans="1:26" x14ac:dyDescent="0.25">
      <c r="S66" s="115" t="s">
        <v>39</v>
      </c>
      <c r="T66" s="115"/>
      <c r="U66" s="112"/>
      <c r="V66" s="112">
        <v>903</v>
      </c>
      <c r="W66" s="112">
        <v>928</v>
      </c>
      <c r="X66" s="112">
        <v>985</v>
      </c>
      <c r="Y66" s="112">
        <v>1048</v>
      </c>
      <c r="Z66" s="112">
        <v>1198</v>
      </c>
    </row>
    <row r="67" spans="1:26" x14ac:dyDescent="0.25">
      <c r="S67" s="115" t="s">
        <v>40</v>
      </c>
      <c r="T67" s="115"/>
      <c r="U67" s="112"/>
      <c r="V67" s="112">
        <v>1223</v>
      </c>
      <c r="W67" s="112">
        <v>1289</v>
      </c>
      <c r="X67" s="112">
        <v>1425</v>
      </c>
      <c r="Y67" s="112">
        <v>1528</v>
      </c>
      <c r="Z67" s="112">
        <v>1698</v>
      </c>
    </row>
    <row r="68" spans="1:26" x14ac:dyDescent="0.25">
      <c r="S68" s="115" t="s">
        <v>41</v>
      </c>
      <c r="T68" s="115"/>
      <c r="U68" s="112"/>
      <c r="V68" s="112">
        <v>1115</v>
      </c>
      <c r="W68" s="112">
        <v>1144</v>
      </c>
      <c r="X68" s="112">
        <v>1088</v>
      </c>
      <c r="Y68" s="112">
        <v>1203</v>
      </c>
      <c r="Z68" s="112">
        <v>1285</v>
      </c>
    </row>
    <row r="69" spans="1:26" x14ac:dyDescent="0.25">
      <c r="S69" s="115" t="s">
        <v>42</v>
      </c>
      <c r="T69" s="115"/>
      <c r="U69" s="112"/>
      <c r="V69" s="112">
        <v>905</v>
      </c>
      <c r="W69" s="112">
        <v>978</v>
      </c>
      <c r="X69" s="112">
        <v>1047</v>
      </c>
      <c r="Y69" s="112">
        <v>1164</v>
      </c>
      <c r="Z69" s="112">
        <v>1287</v>
      </c>
    </row>
    <row r="70" spans="1:26" x14ac:dyDescent="0.25">
      <c r="S70" s="115" t="s">
        <v>43</v>
      </c>
      <c r="T70" s="115"/>
      <c r="U70" s="112"/>
      <c r="V70" s="112">
        <v>878</v>
      </c>
      <c r="W70" s="112">
        <v>824</v>
      </c>
      <c r="X70" s="112">
        <v>840</v>
      </c>
      <c r="Y70" s="112">
        <v>849</v>
      </c>
      <c r="Z70" s="112">
        <v>898</v>
      </c>
    </row>
    <row r="71" spans="1:26" x14ac:dyDescent="0.25">
      <c r="S71" s="115" t="s">
        <v>44</v>
      </c>
      <c r="T71" s="115"/>
      <c r="U71" s="112"/>
      <c r="V71" s="112">
        <v>801</v>
      </c>
      <c r="W71" s="112">
        <v>834</v>
      </c>
      <c r="X71" s="112">
        <v>826</v>
      </c>
      <c r="Y71" s="112">
        <v>840</v>
      </c>
      <c r="Z71" s="112">
        <v>879</v>
      </c>
    </row>
    <row r="72" spans="1:26" x14ac:dyDescent="0.25">
      <c r="S72" s="115" t="s">
        <v>45</v>
      </c>
      <c r="T72" s="115"/>
      <c r="U72" s="112"/>
      <c r="V72" s="112">
        <v>793</v>
      </c>
      <c r="W72" s="112">
        <v>735</v>
      </c>
      <c r="X72" s="112">
        <v>762</v>
      </c>
      <c r="Y72" s="112">
        <v>761</v>
      </c>
      <c r="Z72" s="112">
        <v>841</v>
      </c>
    </row>
    <row r="73" spans="1:26" x14ac:dyDescent="0.25">
      <c r="S73" s="115" t="s">
        <v>46</v>
      </c>
      <c r="T73" s="115"/>
      <c r="U73" s="112"/>
      <c r="V73" s="112">
        <v>755</v>
      </c>
      <c r="W73" s="112">
        <v>764</v>
      </c>
      <c r="X73" s="112">
        <v>705</v>
      </c>
      <c r="Y73" s="112">
        <v>727</v>
      </c>
      <c r="Z73" s="112">
        <v>749</v>
      </c>
    </row>
    <row r="74" spans="1:26" x14ac:dyDescent="0.25">
      <c r="S74" s="115" t="s">
        <v>47</v>
      </c>
      <c r="T74" s="115"/>
      <c r="U74" s="112"/>
      <c r="V74" s="112">
        <v>534</v>
      </c>
      <c r="W74" s="112">
        <v>566</v>
      </c>
      <c r="X74" s="112">
        <v>560</v>
      </c>
      <c r="Y74" s="112">
        <v>561</v>
      </c>
      <c r="Z74" s="112">
        <v>601</v>
      </c>
    </row>
    <row r="75" spans="1:26" x14ac:dyDescent="0.25">
      <c r="S75" s="115" t="s">
        <v>48</v>
      </c>
      <c r="T75" s="115"/>
      <c r="U75" s="112"/>
      <c r="V75" s="112">
        <v>230</v>
      </c>
      <c r="W75" s="112">
        <v>249</v>
      </c>
      <c r="X75" s="112">
        <v>262</v>
      </c>
      <c r="Y75" s="112">
        <v>296</v>
      </c>
      <c r="Z75" s="112">
        <v>316</v>
      </c>
    </row>
    <row r="76" spans="1:26" x14ac:dyDescent="0.25">
      <c r="S76" s="115" t="s">
        <v>49</v>
      </c>
      <c r="T76" s="115"/>
      <c r="U76" s="112"/>
      <c r="V76" s="112">
        <v>59</v>
      </c>
      <c r="W76" s="112">
        <v>62</v>
      </c>
      <c r="X76" s="112">
        <v>71</v>
      </c>
      <c r="Y76" s="112">
        <v>82</v>
      </c>
      <c r="Z76" s="112">
        <v>103</v>
      </c>
    </row>
    <row r="77" spans="1:26" x14ac:dyDescent="0.25">
      <c r="S77" s="115" t="s">
        <v>50</v>
      </c>
      <c r="T77" s="115"/>
      <c r="U77" s="112"/>
      <c r="V77" s="112">
        <v>23</v>
      </c>
      <c r="W77" s="112">
        <v>23</v>
      </c>
      <c r="X77" s="112">
        <v>22</v>
      </c>
      <c r="Y77" s="112">
        <v>19</v>
      </c>
      <c r="Z77" s="112">
        <v>21</v>
      </c>
    </row>
    <row r="78" spans="1:26" x14ac:dyDescent="0.25">
      <c r="S78" s="115" t="s">
        <v>51</v>
      </c>
      <c r="T78" s="115"/>
      <c r="U78" s="112"/>
      <c r="V78" s="112">
        <v>10</v>
      </c>
      <c r="W78" s="112">
        <v>7</v>
      </c>
      <c r="X78" s="112">
        <v>11</v>
      </c>
      <c r="Y78" s="112">
        <v>10</v>
      </c>
      <c r="Z78" s="112">
        <v>11</v>
      </c>
    </row>
    <row r="79" spans="1:26" x14ac:dyDescent="0.25">
      <c r="S79" s="115" t="s">
        <v>52</v>
      </c>
      <c r="T79" s="115"/>
      <c r="U79" s="112"/>
      <c r="V79" s="112">
        <v>13</v>
      </c>
      <c r="W79" s="112">
        <v>14</v>
      </c>
      <c r="X79" s="112">
        <v>17</v>
      </c>
      <c r="Y79" s="112">
        <v>15</v>
      </c>
      <c r="Z79" s="112">
        <v>13</v>
      </c>
    </row>
    <row r="80" spans="1:26" x14ac:dyDescent="0.25">
      <c r="S80" s="118" t="s">
        <v>53</v>
      </c>
      <c r="T80" s="118"/>
      <c r="U80" s="112"/>
      <c r="V80" s="112">
        <v>8868</v>
      </c>
      <c r="W80" s="112">
        <v>9010</v>
      </c>
      <c r="X80" s="112">
        <v>9236</v>
      </c>
      <c r="Y80" s="112">
        <v>9790</v>
      </c>
      <c r="Z80" s="112">
        <v>10796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Prospect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966</v>
      </c>
      <c r="W83" s="112">
        <v>950</v>
      </c>
      <c r="X83" s="112">
        <v>976</v>
      </c>
      <c r="Y83" s="112">
        <v>989</v>
      </c>
      <c r="Z83" s="112">
        <v>1013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190</v>
      </c>
      <c r="G84" s="140"/>
      <c r="H84" s="48"/>
      <c r="I84" s="48"/>
      <c r="J84" s="48"/>
      <c r="K84" s="48"/>
      <c r="L84" s="140" t="s">
        <v>0</v>
      </c>
      <c r="M84" s="140"/>
      <c r="N84" s="140" t="s">
        <v>190</v>
      </c>
      <c r="O84" s="140"/>
      <c r="S84" s="115" t="s">
        <v>57</v>
      </c>
      <c r="T84" s="115"/>
      <c r="U84" s="112"/>
      <c r="V84" s="112">
        <v>1495</v>
      </c>
      <c r="W84" s="112">
        <v>1546</v>
      </c>
      <c r="X84" s="112">
        <v>1615</v>
      </c>
      <c r="Y84" s="112">
        <v>1655</v>
      </c>
      <c r="Z84" s="112">
        <v>1775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2017-18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2017-18</v>
      </c>
      <c r="O85" s="140"/>
      <c r="S85" s="115" t="s">
        <v>185</v>
      </c>
      <c r="T85" s="115"/>
      <c r="U85" s="112"/>
      <c r="V85" s="112">
        <v>780</v>
      </c>
      <c r="W85" s="112">
        <v>782</v>
      </c>
      <c r="X85" s="112">
        <v>790</v>
      </c>
      <c r="Y85" s="112">
        <v>814</v>
      </c>
      <c r="Z85" s="112">
        <v>799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21,823</v>
      </c>
      <c r="D86" s="94">
        <f t="shared" ref="D86:D91" si="4">AD4</f>
        <v>0.10133737067877879</v>
      </c>
      <c r="E86" s="95">
        <f t="shared" ref="E86:E91" si="5">AD4</f>
        <v>0.10133737067877879</v>
      </c>
      <c r="F86" s="94">
        <f t="shared" ref="F86:F91" si="6">AF4</f>
        <v>0.21583375118390991</v>
      </c>
      <c r="G86" s="95">
        <f t="shared" ref="G86:G91" si="7">AF4</f>
        <v>0.21583375118390991</v>
      </c>
      <c r="H86" s="97"/>
      <c r="I86" s="97"/>
      <c r="J86" s="139" t="str">
        <f>'State data for spotlight'!J4</f>
        <v>1,514,413</v>
      </c>
      <c r="K86" s="139"/>
      <c r="L86" s="94">
        <f>'State data for spotlight'!L4</f>
        <v>9.9608707048718825E-2</v>
      </c>
      <c r="M86" s="95">
        <f>'State data for spotlight'!L4</f>
        <v>9.9608707048718825E-2</v>
      </c>
      <c r="N86" s="94">
        <f>'State data for spotlight'!N4</f>
        <v>0.18326365128713196</v>
      </c>
      <c r="O86" s="95">
        <f>'State data for spotlight'!N4</f>
        <v>0.18326365128713196</v>
      </c>
      <c r="S86" s="115" t="s">
        <v>186</v>
      </c>
      <c r="T86" s="115"/>
      <c r="U86" s="112"/>
      <c r="V86" s="112">
        <v>372</v>
      </c>
      <c r="W86" s="112">
        <v>415</v>
      </c>
      <c r="X86" s="112">
        <v>425</v>
      </c>
      <c r="Y86" s="112">
        <v>438</v>
      </c>
      <c r="Z86" s="112">
        <v>477</v>
      </c>
    </row>
    <row r="87" spans="1:30" ht="15" customHeight="1" x14ac:dyDescent="0.25">
      <c r="A87" s="96" t="s">
        <v>4</v>
      </c>
      <c r="B87" s="49"/>
      <c r="C87" s="97" t="str">
        <f t="shared" si="3"/>
        <v>11,018</v>
      </c>
      <c r="D87" s="94">
        <f t="shared" si="4"/>
        <v>9.9930118798043255E-2</v>
      </c>
      <c r="E87" s="95">
        <f t="shared" si="5"/>
        <v>9.9930118798043255E-2</v>
      </c>
      <c r="F87" s="94">
        <f t="shared" si="6"/>
        <v>0.21330249972469995</v>
      </c>
      <c r="G87" s="95">
        <f t="shared" si="7"/>
        <v>0.21330249972469995</v>
      </c>
      <c r="H87" s="97"/>
      <c r="I87" s="97"/>
      <c r="J87" s="139" t="str">
        <f>'State data for spotlight'!J5</f>
        <v>761,173</v>
      </c>
      <c r="K87" s="139"/>
      <c r="L87" s="94">
        <f>'State data for spotlight'!L5</f>
        <v>8.820771036521724E-2</v>
      </c>
      <c r="M87" s="95">
        <f>'State data for spotlight'!L5</f>
        <v>8.820771036521724E-2</v>
      </c>
      <c r="N87" s="94">
        <f>'State data for spotlight'!N5</f>
        <v>0.15461673464868042</v>
      </c>
      <c r="O87" s="95">
        <f>'State data for spotlight'!N5</f>
        <v>0.15461673464868042</v>
      </c>
      <c r="S87" s="115" t="s">
        <v>187</v>
      </c>
      <c r="T87" s="115"/>
      <c r="U87" s="112"/>
      <c r="V87" s="112">
        <v>417</v>
      </c>
      <c r="W87" s="112">
        <v>413</v>
      </c>
      <c r="X87" s="112">
        <v>407</v>
      </c>
      <c r="Y87" s="112">
        <v>408</v>
      </c>
      <c r="Z87" s="112">
        <v>425</v>
      </c>
    </row>
    <row r="88" spans="1:30" ht="15" customHeight="1" x14ac:dyDescent="0.25">
      <c r="A88" s="96" t="s">
        <v>5</v>
      </c>
      <c r="B88" s="49"/>
      <c r="C88" s="97" t="str">
        <f t="shared" si="3"/>
        <v>10,793</v>
      </c>
      <c r="D88" s="94">
        <f t="shared" si="4"/>
        <v>0.10245148110316649</v>
      </c>
      <c r="E88" s="95">
        <f t="shared" si="5"/>
        <v>0.10245148110316649</v>
      </c>
      <c r="F88" s="94">
        <f t="shared" si="6"/>
        <v>0.21693539294170705</v>
      </c>
      <c r="G88" s="95">
        <f t="shared" si="7"/>
        <v>0.21693539294170705</v>
      </c>
      <c r="H88" s="97"/>
      <c r="I88" s="97"/>
      <c r="J88" s="139" t="str">
        <f>'State data for spotlight'!J6</f>
        <v>752,279</v>
      </c>
      <c r="K88" s="139"/>
      <c r="L88" s="94">
        <f>'State data for spotlight'!L6</f>
        <v>0.11150035312508311</v>
      </c>
      <c r="M88" s="95">
        <f>'State data for spotlight'!L6</f>
        <v>0.11150035312508311</v>
      </c>
      <c r="N88" s="94">
        <f>'State data for spotlight'!N6</f>
        <v>0.212174288554841</v>
      </c>
      <c r="O88" s="95">
        <f>'State data for spotlight'!N6</f>
        <v>0.212174288554841</v>
      </c>
      <c r="S88" s="115" t="s">
        <v>188</v>
      </c>
      <c r="T88" s="115"/>
      <c r="U88" s="112"/>
      <c r="V88" s="112">
        <v>437</v>
      </c>
      <c r="W88" s="112">
        <v>435</v>
      </c>
      <c r="X88" s="112">
        <v>439</v>
      </c>
      <c r="Y88" s="112">
        <v>425</v>
      </c>
      <c r="Z88" s="112">
        <v>425</v>
      </c>
    </row>
    <row r="89" spans="1:30" ht="15" customHeight="1" x14ac:dyDescent="0.25">
      <c r="A89" s="49" t="s">
        <v>6</v>
      </c>
      <c r="B89" s="49"/>
      <c r="C89" s="97" t="str">
        <f t="shared" si="3"/>
        <v>13,831</v>
      </c>
      <c r="D89" s="94">
        <f t="shared" si="4"/>
        <v>3.2010147739143457E-2</v>
      </c>
      <c r="E89" s="95">
        <f t="shared" si="5"/>
        <v>3.2010147739143457E-2</v>
      </c>
      <c r="F89" s="94">
        <f t="shared" si="6"/>
        <v>0.10136964484790578</v>
      </c>
      <c r="G89" s="95">
        <f t="shared" si="7"/>
        <v>0.10136964484790578</v>
      </c>
      <c r="H89" s="97"/>
      <c r="I89" s="97"/>
      <c r="J89" s="139" t="str">
        <f>'State data for spotlight'!J7</f>
        <v>1,001,542</v>
      </c>
      <c r="K89" s="139"/>
      <c r="L89" s="94">
        <f>'State data for spotlight'!L7</f>
        <v>4.4621130813623067E-2</v>
      </c>
      <c r="M89" s="95">
        <f>'State data for spotlight'!L7</f>
        <v>4.4621130813623067E-2</v>
      </c>
      <c r="N89" s="94">
        <f>'State data for spotlight'!N7</f>
        <v>9.6689701842120446E-2</v>
      </c>
      <c r="O89" s="95">
        <f>'State data for spotlight'!N7</f>
        <v>9.6689701842120446E-2</v>
      </c>
      <c r="S89" s="115" t="s">
        <v>189</v>
      </c>
      <c r="T89" s="115"/>
      <c r="U89" s="112"/>
      <c r="V89" s="112">
        <v>283</v>
      </c>
      <c r="W89" s="112">
        <v>302</v>
      </c>
      <c r="X89" s="112">
        <v>302</v>
      </c>
      <c r="Y89" s="112">
        <v>301</v>
      </c>
      <c r="Z89" s="112">
        <v>309</v>
      </c>
    </row>
    <row r="90" spans="1:30" ht="15" customHeight="1" x14ac:dyDescent="0.25">
      <c r="A90" s="49" t="s">
        <v>96</v>
      </c>
      <c r="B90" s="49"/>
      <c r="C90" s="97" t="str">
        <f t="shared" si="3"/>
        <v>$48,730</v>
      </c>
      <c r="D90" s="94">
        <f t="shared" si="4"/>
        <v>9.6707428395825801E-4</v>
      </c>
      <c r="E90" s="95">
        <f t="shared" si="5"/>
        <v>9.6707428395825801E-4</v>
      </c>
      <c r="F90" s="94">
        <f t="shared" si="6"/>
        <v>5.1666091160220917E-2</v>
      </c>
      <c r="G90" s="95">
        <f t="shared" si="7"/>
        <v>5.1666091160220917E-2</v>
      </c>
      <c r="H90" s="97"/>
      <c r="I90" s="97"/>
      <c r="J90" s="97"/>
      <c r="K90" s="97" t="str">
        <f>'State data for spotlight'!J8</f>
        <v>$45,481</v>
      </c>
      <c r="L90" s="94">
        <f>'State data for spotlight'!L8</f>
        <v>-7.6896036558571357E-4</v>
      </c>
      <c r="M90" s="95">
        <f>'State data for spotlight'!L8</f>
        <v>-7.6896036558571357E-4</v>
      </c>
      <c r="N90" s="94">
        <f>'State data for spotlight'!N8</f>
        <v>6.4433558502420718E-2</v>
      </c>
      <c r="O90" s="95">
        <f>'State data for spotlight'!N8</f>
        <v>6.4433558502420718E-2</v>
      </c>
      <c r="S90" s="115" t="s">
        <v>58</v>
      </c>
      <c r="T90" s="115"/>
      <c r="U90" s="112"/>
      <c r="V90" s="112">
        <v>532</v>
      </c>
      <c r="W90" s="112">
        <v>548</v>
      </c>
      <c r="X90" s="112">
        <v>582</v>
      </c>
      <c r="Y90" s="112">
        <v>551</v>
      </c>
      <c r="Z90" s="112">
        <v>585</v>
      </c>
    </row>
    <row r="91" spans="1:30" ht="15" customHeight="1" x14ac:dyDescent="0.25">
      <c r="A91" s="49" t="s">
        <v>7</v>
      </c>
      <c r="B91" s="49"/>
      <c r="C91" s="97" t="str">
        <f t="shared" si="3"/>
        <v>$1,009.2 mil</v>
      </c>
      <c r="D91" s="94">
        <f t="shared" si="4"/>
        <v>6.3219528163699135E-2</v>
      </c>
      <c r="E91" s="95">
        <f t="shared" si="5"/>
        <v>6.3219528163699135E-2</v>
      </c>
      <c r="F91" s="94">
        <f t="shared" si="6"/>
        <v>0.25663313807432742</v>
      </c>
      <c r="G91" s="95">
        <f t="shared" si="7"/>
        <v>0.25663313807432742</v>
      </c>
      <c r="H91" s="97"/>
      <c r="I91" s="97"/>
      <c r="J91" s="97"/>
      <c r="K91" s="97" t="str">
        <f>'State data for spotlight'!J9</f>
        <v>$63.1 bil</v>
      </c>
      <c r="L91" s="94">
        <f>'State data for spotlight'!L9</f>
        <v>8.5795971195826271E-2</v>
      </c>
      <c r="M91" s="95">
        <f>'State data for spotlight'!L9</f>
        <v>8.5795971195826271E-2</v>
      </c>
      <c r="N91" s="94">
        <f>'State data for spotlight'!N9</f>
        <v>0.25141602644572436</v>
      </c>
      <c r="O91" s="95">
        <f>'State data for spotlight'!N9</f>
        <v>0.25141602644572436</v>
      </c>
      <c r="S91" s="118" t="s">
        <v>53</v>
      </c>
      <c r="T91" s="118"/>
      <c r="U91" s="112"/>
      <c r="V91" s="112">
        <v>6459</v>
      </c>
      <c r="W91" s="112">
        <v>6630</v>
      </c>
      <c r="X91" s="112">
        <v>6796</v>
      </c>
      <c r="Y91" s="112">
        <v>6817</v>
      </c>
      <c r="Z91" s="112">
        <v>7029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191</v>
      </c>
      <c r="S93" s="115" t="s">
        <v>56</v>
      </c>
      <c r="T93" s="115"/>
      <c r="U93" s="112"/>
      <c r="V93" s="112">
        <v>625</v>
      </c>
      <c r="W93" s="112">
        <v>641</v>
      </c>
      <c r="X93" s="112">
        <v>655</v>
      </c>
      <c r="Y93" s="112">
        <v>675</v>
      </c>
      <c r="Z93" s="112">
        <v>669</v>
      </c>
    </row>
    <row r="94" spans="1:30" ht="15" customHeight="1" x14ac:dyDescent="0.25">
      <c r="A94" s="135" t="s">
        <v>192</v>
      </c>
      <c r="S94" s="115" t="s">
        <v>57</v>
      </c>
      <c r="T94" s="115"/>
      <c r="U94" s="112"/>
      <c r="V94" s="112">
        <v>1816</v>
      </c>
      <c r="W94" s="112">
        <v>1873</v>
      </c>
      <c r="X94" s="112">
        <v>1977</v>
      </c>
      <c r="Y94" s="112">
        <v>2040</v>
      </c>
      <c r="Z94" s="112">
        <v>2142</v>
      </c>
    </row>
    <row r="95" spans="1:30" ht="15" customHeight="1" x14ac:dyDescent="0.25">
      <c r="A95" s="136" t="s">
        <v>266</v>
      </c>
      <c r="S95" s="115" t="s">
        <v>185</v>
      </c>
      <c r="T95" s="115"/>
      <c r="U95" s="112"/>
      <c r="V95" s="112">
        <v>150</v>
      </c>
      <c r="W95" s="112">
        <v>163</v>
      </c>
      <c r="X95" s="112">
        <v>165</v>
      </c>
      <c r="Y95" s="112">
        <v>186</v>
      </c>
      <c r="Z95" s="112">
        <v>217</v>
      </c>
    </row>
    <row r="96" spans="1:30" ht="15" customHeight="1" x14ac:dyDescent="0.25">
      <c r="A96" s="134" t="s">
        <v>258</v>
      </c>
      <c r="S96" s="115" t="s">
        <v>186</v>
      </c>
      <c r="T96" s="115"/>
      <c r="U96" s="112"/>
      <c r="V96" s="112">
        <v>714</v>
      </c>
      <c r="W96" s="112">
        <v>770</v>
      </c>
      <c r="X96" s="112">
        <v>815</v>
      </c>
      <c r="Y96" s="112">
        <v>826</v>
      </c>
      <c r="Z96" s="112">
        <v>842</v>
      </c>
    </row>
    <row r="97" spans="1:32" ht="15" customHeight="1" x14ac:dyDescent="0.25">
      <c r="A97" s="136" t="s">
        <v>269</v>
      </c>
      <c r="S97" s="115" t="s">
        <v>187</v>
      </c>
      <c r="T97" s="115"/>
      <c r="U97" s="112"/>
      <c r="V97" s="112">
        <v>1121</v>
      </c>
      <c r="W97" s="112">
        <v>1104</v>
      </c>
      <c r="X97" s="112">
        <v>1079</v>
      </c>
      <c r="Y97" s="112">
        <v>1119</v>
      </c>
      <c r="Z97" s="112">
        <v>1156</v>
      </c>
    </row>
    <row r="98" spans="1:32" ht="15" customHeight="1" x14ac:dyDescent="0.25">
      <c r="A98" s="136" t="s">
        <v>275</v>
      </c>
      <c r="S98" s="115" t="s">
        <v>188</v>
      </c>
      <c r="T98" s="115"/>
      <c r="U98" s="112"/>
      <c r="V98" s="112">
        <v>526</v>
      </c>
      <c r="W98" s="112">
        <v>540</v>
      </c>
      <c r="X98" s="112">
        <v>527</v>
      </c>
      <c r="Y98" s="112">
        <v>530</v>
      </c>
      <c r="Z98" s="112">
        <v>495</v>
      </c>
    </row>
    <row r="99" spans="1:32" ht="15" customHeight="1" x14ac:dyDescent="0.25">
      <c r="S99" s="115" t="s">
        <v>189</v>
      </c>
      <c r="T99" s="115"/>
      <c r="U99" s="112"/>
      <c r="V99" s="112">
        <v>25</v>
      </c>
      <c r="W99" s="112">
        <v>31</v>
      </c>
      <c r="X99" s="112">
        <v>24</v>
      </c>
      <c r="Y99" s="112">
        <v>25</v>
      </c>
      <c r="Z99" s="112">
        <v>30</v>
      </c>
    </row>
    <row r="100" spans="1:32" ht="15" customHeight="1" x14ac:dyDescent="0.25">
      <c r="S100" s="115" t="s">
        <v>58</v>
      </c>
      <c r="T100" s="115"/>
      <c r="U100" s="112"/>
      <c r="V100" s="112">
        <v>268</v>
      </c>
      <c r="W100" s="112">
        <v>278</v>
      </c>
      <c r="X100" s="112">
        <v>311</v>
      </c>
      <c r="Y100" s="112">
        <v>300</v>
      </c>
      <c r="Z100" s="112">
        <v>302</v>
      </c>
    </row>
    <row r="101" spans="1:32" x14ac:dyDescent="0.25">
      <c r="A101" s="18"/>
      <c r="S101" s="118" t="s">
        <v>53</v>
      </c>
      <c r="T101" s="118"/>
      <c r="U101" s="112"/>
      <c r="V101" s="112">
        <v>6100</v>
      </c>
      <c r="W101" s="112">
        <v>6258</v>
      </c>
      <c r="X101" s="112">
        <v>6427</v>
      </c>
      <c r="Y101" s="112">
        <v>6576</v>
      </c>
      <c r="Z101" s="112">
        <v>6795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184</v>
      </c>
      <c r="W103" s="106" t="s">
        <v>193</v>
      </c>
      <c r="X103" s="106" t="s">
        <v>261</v>
      </c>
      <c r="Y103" s="106" t="s">
        <v>267</v>
      </c>
      <c r="Z103" s="106" t="s">
        <v>273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12654</v>
      </c>
      <c r="W104" s="112">
        <v>13279</v>
      </c>
      <c r="X104" s="112">
        <v>14565</v>
      </c>
      <c r="Y104" s="112">
        <v>14586</v>
      </c>
      <c r="Z104" s="112">
        <v>16116</v>
      </c>
      <c r="AB104" s="109" t="str">
        <f>TEXT(Z104,"###,###")</f>
        <v>16,116</v>
      </c>
      <c r="AD104" s="130">
        <f>Z104/($Z$4)*100</f>
        <v>73.848691747239144</v>
      </c>
      <c r="AF104" s="109"/>
    </row>
    <row r="105" spans="1:32" x14ac:dyDescent="0.25">
      <c r="S105" s="115" t="s">
        <v>17</v>
      </c>
      <c r="T105" s="115"/>
      <c r="U105" s="112"/>
      <c r="V105" s="112">
        <v>3952</v>
      </c>
      <c r="W105" s="112">
        <v>3981</v>
      </c>
      <c r="X105" s="112">
        <v>3907</v>
      </c>
      <c r="Y105" s="112">
        <v>3877</v>
      </c>
      <c r="Z105" s="112">
        <v>4348</v>
      </c>
      <c r="AB105" s="109" t="str">
        <f>TEXT(Z105,"###,###")</f>
        <v>4,348</v>
      </c>
      <c r="AD105" s="130">
        <f>Z105/($Z$4)*100</f>
        <v>19.923933464693214</v>
      </c>
      <c r="AF105" s="109"/>
    </row>
    <row r="106" spans="1:32" x14ac:dyDescent="0.25">
      <c r="S106" s="118" t="s">
        <v>53</v>
      </c>
      <c r="T106" s="118"/>
      <c r="U106" s="120"/>
      <c r="V106" s="120">
        <v>16606</v>
      </c>
      <c r="W106" s="120">
        <v>17260</v>
      </c>
      <c r="X106" s="120">
        <v>18472</v>
      </c>
      <c r="Y106" s="120">
        <v>18463</v>
      </c>
      <c r="Z106" s="120">
        <v>20464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2853</v>
      </c>
      <c r="W108" s="112">
        <v>2480</v>
      </c>
      <c r="X108" s="112">
        <v>2702</v>
      </c>
      <c r="Y108" s="112">
        <v>2727</v>
      </c>
      <c r="Z108" s="112">
        <v>2826</v>
      </c>
      <c r="AB108" s="109" t="str">
        <f>TEXT(Z108,"###,###")</f>
        <v>2,826</v>
      </c>
      <c r="AD108" s="130">
        <f>Z108/($Z$4)*100</f>
        <v>12.949640287769784</v>
      </c>
      <c r="AF108" s="109"/>
    </row>
    <row r="109" spans="1:32" x14ac:dyDescent="0.25">
      <c r="S109" s="115" t="s">
        <v>20</v>
      </c>
      <c r="T109" s="115"/>
      <c r="U109" s="112"/>
      <c r="V109" s="112">
        <v>2228</v>
      </c>
      <c r="W109" s="112">
        <v>2349</v>
      </c>
      <c r="X109" s="112">
        <v>2486</v>
      </c>
      <c r="Y109" s="112">
        <v>2820</v>
      </c>
      <c r="Z109" s="112">
        <v>2916</v>
      </c>
      <c r="AB109" s="109" t="str">
        <f>TEXT(Z109,"###,###")</f>
        <v>2,916</v>
      </c>
      <c r="AD109" s="130">
        <f>Z109/($Z$4)*100</f>
        <v>13.362049214131879</v>
      </c>
      <c r="AF109" s="109"/>
    </row>
    <row r="110" spans="1:32" x14ac:dyDescent="0.25">
      <c r="S110" s="115" t="s">
        <v>21</v>
      </c>
      <c r="T110" s="115"/>
      <c r="U110" s="112"/>
      <c r="V110" s="112">
        <v>3818</v>
      </c>
      <c r="W110" s="112">
        <v>4130</v>
      </c>
      <c r="X110" s="112">
        <v>3917</v>
      </c>
      <c r="Y110" s="112">
        <v>4149</v>
      </c>
      <c r="Z110" s="112">
        <v>4655</v>
      </c>
      <c r="AB110" s="109" t="str">
        <f>TEXT(Z110,"###,###")</f>
        <v>4,655</v>
      </c>
      <c r="AD110" s="130">
        <f>Z110/($Z$4)*100</f>
        <v>21.330706135728363</v>
      </c>
      <c r="AF110" s="109"/>
    </row>
    <row r="111" spans="1:32" x14ac:dyDescent="0.25">
      <c r="S111" s="115" t="s">
        <v>22</v>
      </c>
      <c r="T111" s="115"/>
      <c r="U111" s="112"/>
      <c r="V111" s="112">
        <v>7700</v>
      </c>
      <c r="W111" s="112">
        <v>8132</v>
      </c>
      <c r="X111" s="112">
        <v>8368</v>
      </c>
      <c r="Y111" s="112">
        <v>8767</v>
      </c>
      <c r="Z111" s="112">
        <v>10066</v>
      </c>
      <c r="AB111" s="109" t="str">
        <f>TEXT(Z111,"###,###")</f>
        <v>10,066</v>
      </c>
      <c r="AD111" s="130">
        <f>Z111/($Z$4)*100</f>
        <v>46.125647252898318</v>
      </c>
      <c r="AF111" s="109"/>
    </row>
    <row r="112" spans="1:32" x14ac:dyDescent="0.25">
      <c r="S112" s="118" t="s">
        <v>53</v>
      </c>
      <c r="T112" s="118"/>
      <c r="U112" s="112"/>
      <c r="V112" s="112">
        <v>17954</v>
      </c>
      <c r="W112" s="112">
        <v>18444</v>
      </c>
      <c r="X112" s="112">
        <v>18842</v>
      </c>
      <c r="Y112" s="112">
        <v>19815</v>
      </c>
      <c r="Z112" s="112">
        <v>21822</v>
      </c>
    </row>
    <row r="113" spans="19:32" x14ac:dyDescent="0.25">
      <c r="AB113" s="125" t="s">
        <v>24</v>
      </c>
      <c r="AC113" s="106"/>
      <c r="AD113" s="106" t="s">
        <v>182</v>
      </c>
      <c r="AF113" s="106" t="s">
        <v>183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40.78</v>
      </c>
      <c r="W118" s="131">
        <v>40.64</v>
      </c>
      <c r="X118" s="131">
        <v>40.56</v>
      </c>
      <c r="Y118" s="131">
        <v>40.56</v>
      </c>
      <c r="Z118" s="131">
        <v>40.33</v>
      </c>
      <c r="AB118" s="109" t="str">
        <f>TEXT(Z118,"##.0")</f>
        <v>40.3</v>
      </c>
    </row>
    <row r="120" spans="19:32" x14ac:dyDescent="0.25">
      <c r="S120" s="101" t="s">
        <v>98</v>
      </c>
      <c r="T120" s="112"/>
      <c r="U120" s="112"/>
      <c r="V120" s="112">
        <v>10659</v>
      </c>
      <c r="W120" s="112">
        <v>10852</v>
      </c>
      <c r="X120" s="112">
        <v>11072</v>
      </c>
      <c r="Y120" s="112">
        <v>11193</v>
      </c>
      <c r="Z120" s="112">
        <v>11550</v>
      </c>
      <c r="AB120" s="109" t="str">
        <f>TEXT(Z120,"###,###")</f>
        <v>11,550</v>
      </c>
    </row>
    <row r="121" spans="19:32" x14ac:dyDescent="0.25">
      <c r="S121" s="101" t="s">
        <v>99</v>
      </c>
      <c r="T121" s="112"/>
      <c r="U121" s="112"/>
      <c r="V121" s="112">
        <v>865</v>
      </c>
      <c r="W121" s="112">
        <v>922</v>
      </c>
      <c r="X121" s="112">
        <v>970</v>
      </c>
      <c r="Y121" s="112">
        <v>931</v>
      </c>
      <c r="Z121" s="112">
        <v>863</v>
      </c>
      <c r="AB121" s="109" t="str">
        <f>TEXT(Z121,"###,###")</f>
        <v>863</v>
      </c>
    </row>
    <row r="122" spans="19:32" x14ac:dyDescent="0.25">
      <c r="S122" s="101" t="s">
        <v>100</v>
      </c>
      <c r="T122" s="112"/>
      <c r="U122" s="112"/>
      <c r="V122" s="112">
        <v>1033</v>
      </c>
      <c r="W122" s="112">
        <v>1104</v>
      </c>
      <c r="X122" s="112">
        <v>1179</v>
      </c>
      <c r="Y122" s="112">
        <v>1280</v>
      </c>
      <c r="Z122" s="112">
        <v>1417</v>
      </c>
      <c r="AB122" s="109" t="str">
        <f>TEXT(Z122,"###,###")</f>
        <v>1,417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11692</v>
      </c>
      <c r="W124" s="112">
        <v>11956</v>
      </c>
      <c r="X124" s="112">
        <v>12251</v>
      </c>
      <c r="Y124" s="112">
        <v>12473</v>
      </c>
      <c r="Z124" s="112">
        <v>12967</v>
      </c>
      <c r="AB124" s="109" t="str">
        <f>TEXT(Z124,"###,###")</f>
        <v>12,967</v>
      </c>
      <c r="AD124" s="127">
        <f>Z124/$Z$7*100</f>
        <v>93.753163184151546</v>
      </c>
    </row>
    <row r="125" spans="19:32" x14ac:dyDescent="0.25">
      <c r="S125" s="101" t="s">
        <v>102</v>
      </c>
      <c r="T125" s="112"/>
      <c r="U125" s="112"/>
      <c r="V125" s="112">
        <v>1898</v>
      </c>
      <c r="W125" s="112">
        <v>2026</v>
      </c>
      <c r="X125" s="112">
        <v>2149</v>
      </c>
      <c r="Y125" s="112">
        <v>2211</v>
      </c>
      <c r="Z125" s="112">
        <v>2280</v>
      </c>
      <c r="AB125" s="109" t="str">
        <f>TEXT(Z125,"###,###")</f>
        <v>2,280</v>
      </c>
      <c r="AD125" s="127">
        <f>Z125/$Z$7*100</f>
        <v>16.484708264044539</v>
      </c>
    </row>
    <row r="127" spans="19:32" x14ac:dyDescent="0.25">
      <c r="S127" s="101" t="s">
        <v>103</v>
      </c>
      <c r="T127" s="112"/>
      <c r="U127" s="112"/>
      <c r="V127" s="112">
        <v>6460</v>
      </c>
      <c r="W127" s="112">
        <v>6626</v>
      </c>
      <c r="X127" s="112">
        <v>6790</v>
      </c>
      <c r="Y127" s="112">
        <v>6821</v>
      </c>
      <c r="Z127" s="112">
        <v>7028</v>
      </c>
      <c r="AB127" s="109" t="str">
        <f>TEXT(Z127,"###,###")</f>
        <v>7,028</v>
      </c>
      <c r="AD127" s="127">
        <f>Z127/$Z$7*100</f>
        <v>50.813390210396939</v>
      </c>
    </row>
    <row r="128" spans="19:32" x14ac:dyDescent="0.25">
      <c r="S128" s="101" t="s">
        <v>104</v>
      </c>
      <c r="T128" s="112"/>
      <c r="U128" s="112"/>
      <c r="V128" s="112">
        <v>6100</v>
      </c>
      <c r="W128" s="112">
        <v>6258</v>
      </c>
      <c r="X128" s="112">
        <v>6429</v>
      </c>
      <c r="Y128" s="112">
        <v>6575</v>
      </c>
      <c r="Z128" s="112">
        <v>6801</v>
      </c>
      <c r="AB128" s="109" t="str">
        <f>TEXT(Z128,"###,###")</f>
        <v>6,801</v>
      </c>
      <c r="AD128" s="127">
        <f>Z128/$Z$7*100</f>
        <v>49.172149519196005</v>
      </c>
    </row>
    <row r="130" spans="19:20" x14ac:dyDescent="0.25">
      <c r="S130" s="101" t="s">
        <v>262</v>
      </c>
      <c r="T130" s="127">
        <v>83.508061600751944</v>
      </c>
    </row>
    <row r="131" spans="19:20" x14ac:dyDescent="0.25">
      <c r="S131" s="101" t="s">
        <v>263</v>
      </c>
      <c r="T131" s="127">
        <v>6.2396066806449282</v>
      </c>
    </row>
    <row r="132" spans="19:20" x14ac:dyDescent="0.25">
      <c r="S132" s="101" t="s">
        <v>264</v>
      </c>
      <c r="T132" s="127">
        <v>10.24510158339961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E9A83244-A565-44D1-B2D3-972F8861F0E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17F7F5F0-C356-4796-9620-91B0A15D4B2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314F770B-8177-441B-A177-0FC7068E2DA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2CFAE8BF-B0B4-466E-A391-72A6B01F476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409F6-5E57-4E6E-90B0-D3759A601758}">
  <sheetPr codeName="Sheet115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160</v>
      </c>
      <c r="T1" s="99"/>
      <c r="U1" s="99"/>
      <c r="V1" s="99"/>
      <c r="W1" s="99"/>
      <c r="X1" s="99"/>
      <c r="Y1" s="100" t="s">
        <v>240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184</v>
      </c>
      <c r="W2" s="103" t="s">
        <v>193</v>
      </c>
      <c r="X2" s="103" t="s">
        <v>261</v>
      </c>
      <c r="Y2" s="103" t="s">
        <v>267</v>
      </c>
      <c r="Z2" s="103" t="s">
        <v>273</v>
      </c>
      <c r="AB2" s="141" t="str">
        <f>$Z$2</f>
        <v>2021-22</v>
      </c>
      <c r="AC2" s="141"/>
      <c r="AD2" s="141"/>
      <c r="AE2" s="141"/>
      <c r="AF2" s="141"/>
    </row>
    <row r="3" spans="1:32" ht="15" customHeight="1" x14ac:dyDescent="0.25">
      <c r="A3" s="58" t="s">
        <v>272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160</v>
      </c>
      <c r="Y3" s="105" t="s">
        <v>240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10.51 Renmark Paringa, South Australia,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8857</v>
      </c>
      <c r="W4" s="108">
        <v>7870</v>
      </c>
      <c r="X4" s="108">
        <v>8839</v>
      </c>
      <c r="Y4" s="108">
        <v>9167</v>
      </c>
      <c r="Z4" s="108">
        <v>9269</v>
      </c>
      <c r="AB4" s="109" t="str">
        <f>TEXT(Z4,"###,###")</f>
        <v>9,269</v>
      </c>
      <c r="AD4" s="110">
        <f>Z4/Y4-1</f>
        <v>1.1126868113886745E-2</v>
      </c>
      <c r="AF4" s="110">
        <f>Z4/V4-1</f>
        <v>4.6516879304504988E-2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5173</v>
      </c>
      <c r="W5" s="108">
        <v>4320</v>
      </c>
      <c r="X5" s="108">
        <v>4979</v>
      </c>
      <c r="Y5" s="108">
        <v>5038</v>
      </c>
      <c r="Z5" s="108">
        <v>4966</v>
      </c>
      <c r="AB5" s="109" t="str">
        <f>TEXT(Z5,"###,###")</f>
        <v>4,966</v>
      </c>
      <c r="AD5" s="110">
        <f t="shared" ref="AD5:AD9" si="0">Z5/Y5-1</f>
        <v>-1.4291385470424744E-2</v>
      </c>
      <c r="AF5" s="110">
        <f t="shared" ref="AF5:AF9" si="1">Z5/V5-1</f>
        <v>-4.0015464913976451E-2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3685</v>
      </c>
      <c r="W6" s="108">
        <v>3555</v>
      </c>
      <c r="X6" s="108">
        <v>3858</v>
      </c>
      <c r="Y6" s="108">
        <v>4117</v>
      </c>
      <c r="Z6" s="108">
        <v>4293</v>
      </c>
      <c r="AB6" s="109" t="str">
        <f>TEXT(Z6,"###,###")</f>
        <v>4,293</v>
      </c>
      <c r="AD6" s="110">
        <f t="shared" si="0"/>
        <v>4.274957493320386E-2</v>
      </c>
      <c r="AF6" s="110">
        <f t="shared" si="1"/>
        <v>0.16499321573948444</v>
      </c>
    </row>
    <row r="7" spans="1:32" ht="16.5" customHeight="1" thickBot="1" x14ac:dyDescent="0.3">
      <c r="A7" s="61" t="str">
        <f>"QUICK STATS for "&amp;Z2&amp;" *"</f>
        <v>QUICK STATS for 2021-22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6070</v>
      </c>
      <c r="W7" s="108">
        <v>5286</v>
      </c>
      <c r="X7" s="108">
        <v>6190</v>
      </c>
      <c r="Y7" s="108">
        <v>6056</v>
      </c>
      <c r="Z7" s="108">
        <v>6137</v>
      </c>
      <c r="AB7" s="109" t="str">
        <f>TEXT(Z7,"###,###")</f>
        <v>6,137</v>
      </c>
      <c r="AD7" s="110">
        <f t="shared" si="0"/>
        <v>1.3375165125495414E-2</v>
      </c>
      <c r="AF7" s="110">
        <f t="shared" si="1"/>
        <v>1.1037891268533828E-2</v>
      </c>
    </row>
    <row r="8" spans="1:32" ht="17.25" customHeight="1" x14ac:dyDescent="0.25">
      <c r="A8" s="62" t="s">
        <v>12</v>
      </c>
      <c r="B8" s="63"/>
      <c r="C8" s="29"/>
      <c r="D8" s="64" t="str">
        <f>AB4</f>
        <v>9,269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6,137</v>
      </c>
      <c r="P8" s="65"/>
      <c r="S8" s="107" t="s">
        <v>83</v>
      </c>
      <c r="T8" s="108"/>
      <c r="U8" s="108"/>
      <c r="V8" s="108">
        <v>33108.11</v>
      </c>
      <c r="W8" s="108">
        <v>31353.77</v>
      </c>
      <c r="X8" s="108">
        <v>34629.440000000002</v>
      </c>
      <c r="Y8" s="108">
        <v>34813</v>
      </c>
      <c r="Z8" s="108">
        <v>39057</v>
      </c>
      <c r="AB8" s="109" t="str">
        <f>TEXT(Z8,"$###,###")</f>
        <v>$39,057</v>
      </c>
      <c r="AD8" s="110">
        <f t="shared" si="0"/>
        <v>0.12190848246344754</v>
      </c>
      <c r="AF8" s="110">
        <f t="shared" si="1"/>
        <v>0.179680748916202</v>
      </c>
    </row>
    <row r="9" spans="1:32" x14ac:dyDescent="0.25">
      <c r="A9" s="30" t="s">
        <v>14</v>
      </c>
      <c r="B9" s="69"/>
      <c r="C9" s="70"/>
      <c r="D9" s="71">
        <f>AD104</f>
        <v>77.764591649584631</v>
      </c>
      <c r="E9" s="72" t="s">
        <v>84</v>
      </c>
      <c r="F9" s="24"/>
      <c r="G9" s="73" t="s">
        <v>81</v>
      </c>
      <c r="H9" s="70"/>
      <c r="I9" s="69"/>
      <c r="J9" s="70"/>
      <c r="K9" s="69"/>
      <c r="L9" s="69"/>
      <c r="M9" s="74"/>
      <c r="N9" s="70"/>
      <c r="O9" s="71">
        <f>AD127</f>
        <v>55.662375753625547</v>
      </c>
      <c r="P9" s="72" t="s">
        <v>84</v>
      </c>
      <c r="S9" s="107" t="s">
        <v>7</v>
      </c>
      <c r="T9" s="108"/>
      <c r="U9" s="108"/>
      <c r="V9" s="108">
        <v>246766728</v>
      </c>
      <c r="W9" s="108">
        <v>227056497</v>
      </c>
      <c r="X9" s="108">
        <v>266899337</v>
      </c>
      <c r="Y9" s="108">
        <v>277880443</v>
      </c>
      <c r="Z9" s="108">
        <v>293576945</v>
      </c>
      <c r="AB9" s="109" t="str">
        <f>TEXT(Z9/1000000,"$#,###.0")&amp;" mil"</f>
        <v>$293.6 mil</v>
      </c>
      <c r="AD9" s="110">
        <f t="shared" si="0"/>
        <v>5.6486530072215269E-2</v>
      </c>
      <c r="AF9" s="110">
        <f t="shared" si="1"/>
        <v>0.18969419977882929</v>
      </c>
    </row>
    <row r="10" spans="1:32" x14ac:dyDescent="0.25">
      <c r="A10" s="30" t="s">
        <v>17</v>
      </c>
      <c r="B10" s="69"/>
      <c r="C10" s="70"/>
      <c r="D10" s="71">
        <f>AD105</f>
        <v>12.730607401014133</v>
      </c>
      <c r="E10" s="72" t="s">
        <v>84</v>
      </c>
      <c r="F10" s="24"/>
      <c r="G10" s="73" t="s">
        <v>82</v>
      </c>
      <c r="H10" s="70"/>
      <c r="I10" s="69"/>
      <c r="J10" s="70"/>
      <c r="K10" s="69"/>
      <c r="L10" s="69"/>
      <c r="M10" s="74"/>
      <c r="N10" s="70"/>
      <c r="O10" s="71">
        <f>AD128</f>
        <v>44.190972788007173</v>
      </c>
      <c r="P10" s="72" t="s">
        <v>84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85</v>
      </c>
      <c r="H11" s="77"/>
      <c r="I11" s="78"/>
      <c r="J11" s="78"/>
      <c r="K11" s="78"/>
      <c r="L11" s="78"/>
      <c r="M11" s="69"/>
      <c r="N11" s="70"/>
      <c r="O11" s="71">
        <f>T130</f>
        <v>81.473032426266897</v>
      </c>
      <c r="P11" s="72" t="s">
        <v>84</v>
      </c>
      <c r="S11" s="107" t="s">
        <v>29</v>
      </c>
      <c r="T11" s="112"/>
      <c r="U11" s="112"/>
      <c r="V11" s="112">
        <v>7755</v>
      </c>
      <c r="W11" s="112">
        <v>6955</v>
      </c>
      <c r="X11" s="112">
        <v>7756</v>
      </c>
      <c r="Y11" s="112">
        <v>8022</v>
      </c>
      <c r="Z11" s="112">
        <v>8128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8.9620335668893603</v>
      </c>
      <c r="P12" s="72" t="s">
        <v>84</v>
      </c>
      <c r="S12" s="107" t="s">
        <v>30</v>
      </c>
      <c r="T12" s="112"/>
      <c r="U12" s="112"/>
      <c r="V12" s="112">
        <v>1104</v>
      </c>
      <c r="W12" s="112">
        <v>914</v>
      </c>
      <c r="X12" s="112">
        <v>1083</v>
      </c>
      <c r="Y12" s="112">
        <v>1145</v>
      </c>
      <c r="Z12" s="112">
        <v>1138</v>
      </c>
    </row>
    <row r="13" spans="1:32" ht="15" customHeight="1" x14ac:dyDescent="0.25">
      <c r="A13" s="30" t="s">
        <v>19</v>
      </c>
      <c r="B13" s="70"/>
      <c r="C13" s="70"/>
      <c r="D13" s="71">
        <f>AD108</f>
        <v>11.662531017369728</v>
      </c>
      <c r="E13" s="72" t="s">
        <v>84</v>
      </c>
      <c r="F13" s="24"/>
      <c r="G13" s="142" t="s">
        <v>265</v>
      </c>
      <c r="H13" s="143"/>
      <c r="I13" s="143"/>
      <c r="J13" s="143"/>
      <c r="K13" s="143"/>
      <c r="L13" s="143"/>
      <c r="M13" s="79"/>
      <c r="N13" s="70"/>
      <c r="O13" s="71">
        <f>T132</f>
        <v>9.581228613328987</v>
      </c>
      <c r="P13" s="72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15.514079188693493</v>
      </c>
      <c r="E14" s="72" t="s">
        <v>84</v>
      </c>
      <c r="F14" s="24"/>
      <c r="G14" s="76" t="s">
        <v>94</v>
      </c>
      <c r="H14" s="69"/>
      <c r="I14" s="69"/>
      <c r="J14" s="69"/>
      <c r="K14" s="75"/>
      <c r="L14" s="70"/>
      <c r="M14" s="69"/>
      <c r="N14" s="70"/>
      <c r="O14" s="75" t="str">
        <f>AB118</f>
        <v>41.1</v>
      </c>
      <c r="P14" s="72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29.399072176070774</v>
      </c>
      <c r="E15" s="72" t="s">
        <v>84</v>
      </c>
      <c r="F15" s="24"/>
      <c r="G15" s="33" t="s">
        <v>259</v>
      </c>
      <c r="H15" s="70"/>
      <c r="I15" s="70"/>
      <c r="J15" s="70"/>
      <c r="K15" s="80"/>
      <c r="L15" s="70"/>
      <c r="M15" s="70"/>
      <c r="N15" s="70"/>
      <c r="O15" s="71">
        <f>AB38</f>
        <v>19.576547231270357</v>
      </c>
      <c r="P15" s="72" t="s">
        <v>84</v>
      </c>
      <c r="S15" s="115" t="s">
        <v>60</v>
      </c>
      <c r="T15" s="115"/>
      <c r="U15" s="116"/>
      <c r="V15" s="116">
        <v>1626</v>
      </c>
      <c r="W15" s="116">
        <v>1156</v>
      </c>
      <c r="X15" s="116">
        <v>1495</v>
      </c>
      <c r="Y15" s="112">
        <v>1411</v>
      </c>
      <c r="Z15" s="112">
        <v>1579</v>
      </c>
      <c r="AB15" s="117">
        <f t="shared" ref="AB15:AB34" si="2">IF(Z15="np",0,Z15/$Z$34)</f>
        <v>0.17037116961588261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33.91951666846478</v>
      </c>
      <c r="E16" s="83" t="s">
        <v>84</v>
      </c>
      <c r="F16" s="24"/>
      <c r="G16" s="84" t="s">
        <v>260</v>
      </c>
      <c r="H16" s="35"/>
      <c r="I16" s="35"/>
      <c r="J16" s="35"/>
      <c r="K16" s="36"/>
      <c r="L16" s="35"/>
      <c r="M16" s="35"/>
      <c r="N16" s="35"/>
      <c r="O16" s="82">
        <f>AB37</f>
        <v>80.423452768729646</v>
      </c>
      <c r="P16" s="37" t="s">
        <v>84</v>
      </c>
      <c r="S16" s="115" t="s">
        <v>61</v>
      </c>
      <c r="T16" s="115"/>
      <c r="U16" s="116"/>
      <c r="V16" s="116">
        <v>30</v>
      </c>
      <c r="W16" s="116">
        <v>30</v>
      </c>
      <c r="X16" s="116">
        <v>39</v>
      </c>
      <c r="Y16" s="112">
        <v>38</v>
      </c>
      <c r="Z16" s="112">
        <v>50</v>
      </c>
      <c r="AB16" s="117">
        <f t="shared" si="2"/>
        <v>5.3949072075960298E-3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577</v>
      </c>
      <c r="W17" s="116">
        <v>603</v>
      </c>
      <c r="X17" s="116">
        <v>651</v>
      </c>
      <c r="Y17" s="112">
        <v>730</v>
      </c>
      <c r="Z17" s="112">
        <v>732</v>
      </c>
      <c r="AB17" s="117">
        <f t="shared" si="2"/>
        <v>7.8981441519205872E-2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268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63</v>
      </c>
      <c r="T18" s="115"/>
      <c r="U18" s="116"/>
      <c r="V18" s="116">
        <v>86</v>
      </c>
      <c r="W18" s="116">
        <v>102</v>
      </c>
      <c r="X18" s="116">
        <v>104</v>
      </c>
      <c r="Y18" s="112">
        <v>107</v>
      </c>
      <c r="Z18" s="112">
        <v>115</v>
      </c>
      <c r="AB18" s="117">
        <f t="shared" si="2"/>
        <v>1.2408286577470867E-2</v>
      </c>
    </row>
    <row r="19" spans="1:28" x14ac:dyDescent="0.25">
      <c r="A19" s="61" t="str">
        <f>$S$1&amp;" ("&amp;$V$2&amp;" to "&amp;$Z$2&amp;")"</f>
        <v>Renmark Paringa (2017-18 to 2021-22)</v>
      </c>
      <c r="B19" s="61"/>
      <c r="C19" s="61"/>
      <c r="D19" s="61"/>
      <c r="E19" s="61"/>
      <c r="F19" s="61"/>
      <c r="G19" s="61" t="str">
        <f>$S$1&amp;" ("&amp;$V$2&amp;" to "&amp;$Z$2&amp;")"</f>
        <v>Renmark Paringa (2017-18 to 2021-22)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64</v>
      </c>
      <c r="T19" s="115"/>
      <c r="U19" s="116"/>
      <c r="V19" s="116">
        <v>386</v>
      </c>
      <c r="W19" s="116">
        <v>351</v>
      </c>
      <c r="X19" s="116">
        <v>394</v>
      </c>
      <c r="Y19" s="112">
        <v>410</v>
      </c>
      <c r="Z19" s="112">
        <v>424</v>
      </c>
      <c r="AB19" s="117">
        <f t="shared" si="2"/>
        <v>4.5748813120414331E-2</v>
      </c>
    </row>
    <row r="20" spans="1:28" x14ac:dyDescent="0.25">
      <c r="S20" s="115" t="s">
        <v>65</v>
      </c>
      <c r="T20" s="115"/>
      <c r="U20" s="116"/>
      <c r="V20" s="116">
        <v>311</v>
      </c>
      <c r="W20" s="116">
        <v>219</v>
      </c>
      <c r="X20" s="116">
        <v>271</v>
      </c>
      <c r="Y20" s="112">
        <v>309</v>
      </c>
      <c r="Z20" s="112">
        <v>269</v>
      </c>
      <c r="AB20" s="117">
        <f t="shared" si="2"/>
        <v>2.9024600776866638E-2</v>
      </c>
    </row>
    <row r="21" spans="1:28" x14ac:dyDescent="0.25">
      <c r="S21" s="115" t="s">
        <v>66</v>
      </c>
      <c r="T21" s="115"/>
      <c r="U21" s="116"/>
      <c r="V21" s="116">
        <v>722</v>
      </c>
      <c r="W21" s="116">
        <v>684</v>
      </c>
      <c r="X21" s="116">
        <v>855</v>
      </c>
      <c r="Y21" s="112">
        <v>877</v>
      </c>
      <c r="Z21" s="112">
        <v>896</v>
      </c>
      <c r="AB21" s="117">
        <f t="shared" si="2"/>
        <v>9.6676737160120846E-2</v>
      </c>
    </row>
    <row r="22" spans="1:28" x14ac:dyDescent="0.25">
      <c r="S22" s="115" t="s">
        <v>67</v>
      </c>
      <c r="T22" s="115"/>
      <c r="U22" s="116"/>
      <c r="V22" s="116">
        <v>538</v>
      </c>
      <c r="W22" s="116">
        <v>555</v>
      </c>
      <c r="X22" s="116">
        <v>560</v>
      </c>
      <c r="Y22" s="112">
        <v>595</v>
      </c>
      <c r="Z22" s="112">
        <v>638</v>
      </c>
      <c r="AB22" s="117">
        <f t="shared" si="2"/>
        <v>6.8839015968925332E-2</v>
      </c>
    </row>
    <row r="23" spans="1:28" x14ac:dyDescent="0.25">
      <c r="S23" s="115" t="s">
        <v>68</v>
      </c>
      <c r="T23" s="115"/>
      <c r="U23" s="116"/>
      <c r="V23" s="116">
        <v>294</v>
      </c>
      <c r="W23" s="116">
        <v>249</v>
      </c>
      <c r="X23" s="116">
        <v>286</v>
      </c>
      <c r="Y23" s="112">
        <v>347</v>
      </c>
      <c r="Z23" s="112">
        <v>334</v>
      </c>
      <c r="AB23" s="117">
        <f t="shared" si="2"/>
        <v>3.6037980146741477E-2</v>
      </c>
    </row>
    <row r="24" spans="1:28" x14ac:dyDescent="0.25">
      <c r="S24" s="115" t="s">
        <v>69</v>
      </c>
      <c r="T24" s="115"/>
      <c r="U24" s="116"/>
      <c r="V24" s="116">
        <v>61</v>
      </c>
      <c r="W24" s="116">
        <v>40</v>
      </c>
      <c r="X24" s="116">
        <v>34</v>
      </c>
      <c r="Y24" s="112">
        <v>39</v>
      </c>
      <c r="Z24" s="112">
        <v>57</v>
      </c>
      <c r="AB24" s="117">
        <f t="shared" si="2"/>
        <v>6.1501942166594737E-3</v>
      </c>
    </row>
    <row r="25" spans="1:28" x14ac:dyDescent="0.25">
      <c r="S25" s="115" t="s">
        <v>70</v>
      </c>
      <c r="T25" s="115"/>
      <c r="U25" s="116"/>
      <c r="V25" s="116">
        <v>185</v>
      </c>
      <c r="W25" s="116">
        <v>149</v>
      </c>
      <c r="X25" s="116">
        <v>169</v>
      </c>
      <c r="Y25" s="112">
        <v>177</v>
      </c>
      <c r="Z25" s="112">
        <v>178</v>
      </c>
      <c r="AB25" s="117">
        <f t="shared" si="2"/>
        <v>1.9205869659041863E-2</v>
      </c>
    </row>
    <row r="26" spans="1:28" x14ac:dyDescent="0.25">
      <c r="S26" s="115" t="s">
        <v>71</v>
      </c>
      <c r="T26" s="115"/>
      <c r="U26" s="116"/>
      <c r="V26" s="116">
        <v>85</v>
      </c>
      <c r="W26" s="116">
        <v>57</v>
      </c>
      <c r="X26" s="116">
        <v>56</v>
      </c>
      <c r="Y26" s="112">
        <v>58</v>
      </c>
      <c r="Z26" s="112">
        <v>60</v>
      </c>
      <c r="AB26" s="117">
        <f t="shared" si="2"/>
        <v>6.4738886491152352E-3</v>
      </c>
    </row>
    <row r="27" spans="1:28" x14ac:dyDescent="0.25">
      <c r="S27" s="115" t="s">
        <v>72</v>
      </c>
      <c r="T27" s="115"/>
      <c r="U27" s="116"/>
      <c r="V27" s="116">
        <v>149</v>
      </c>
      <c r="W27" s="116">
        <v>153</v>
      </c>
      <c r="X27" s="116">
        <v>155</v>
      </c>
      <c r="Y27" s="112">
        <v>162</v>
      </c>
      <c r="Z27" s="112">
        <v>198</v>
      </c>
      <c r="AB27" s="117">
        <f t="shared" si="2"/>
        <v>2.1363832542080276E-2</v>
      </c>
    </row>
    <row r="28" spans="1:28" x14ac:dyDescent="0.25">
      <c r="S28" s="115" t="s">
        <v>73</v>
      </c>
      <c r="T28" s="115"/>
      <c r="U28" s="116"/>
      <c r="V28" s="116">
        <v>1210</v>
      </c>
      <c r="W28" s="116">
        <v>1227</v>
      </c>
      <c r="X28" s="116">
        <v>1358</v>
      </c>
      <c r="Y28" s="112">
        <v>1397</v>
      </c>
      <c r="Z28" s="112">
        <v>1148</v>
      </c>
      <c r="AB28" s="117">
        <f t="shared" si="2"/>
        <v>0.12386706948640483</v>
      </c>
    </row>
    <row r="29" spans="1:28" x14ac:dyDescent="0.25">
      <c r="S29" s="115" t="s">
        <v>74</v>
      </c>
      <c r="T29" s="115"/>
      <c r="U29" s="116"/>
      <c r="V29" s="116">
        <v>268</v>
      </c>
      <c r="W29" s="116">
        <v>297</v>
      </c>
      <c r="X29" s="116">
        <v>246</v>
      </c>
      <c r="Y29" s="112">
        <v>250</v>
      </c>
      <c r="Z29" s="112">
        <v>343</v>
      </c>
      <c r="AB29" s="117">
        <f t="shared" si="2"/>
        <v>3.7009063444108758E-2</v>
      </c>
    </row>
    <row r="30" spans="1:28" x14ac:dyDescent="0.25">
      <c r="S30" s="115" t="s">
        <v>75</v>
      </c>
      <c r="T30" s="115"/>
      <c r="U30" s="116"/>
      <c r="V30" s="116">
        <v>571</v>
      </c>
      <c r="W30" s="116">
        <v>579</v>
      </c>
      <c r="X30" s="116">
        <v>601</v>
      </c>
      <c r="Y30" s="112">
        <v>539</v>
      </c>
      <c r="Z30" s="112">
        <v>451</v>
      </c>
      <c r="AB30" s="117">
        <f t="shared" si="2"/>
        <v>4.8662063012516188E-2</v>
      </c>
    </row>
    <row r="31" spans="1:28" x14ac:dyDescent="0.25">
      <c r="S31" s="115" t="s">
        <v>76</v>
      </c>
      <c r="T31" s="115"/>
      <c r="U31" s="116"/>
      <c r="V31" s="116">
        <v>638</v>
      </c>
      <c r="W31" s="116">
        <v>617</v>
      </c>
      <c r="X31" s="116">
        <v>720</v>
      </c>
      <c r="Y31" s="112">
        <v>797</v>
      </c>
      <c r="Z31" s="112">
        <v>897</v>
      </c>
      <c r="AB31" s="117">
        <f t="shared" si="2"/>
        <v>9.6784635304272768E-2</v>
      </c>
    </row>
    <row r="32" spans="1:28" ht="15.75" customHeight="1" x14ac:dyDescent="0.25">
      <c r="A32" s="61" t="str">
        <f>"Distribution of jobs per industry "&amp;"("&amp;Z2&amp;") *"</f>
        <v>Distribution of jobs per industry (2021-22)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77</v>
      </c>
      <c r="T32" s="115"/>
      <c r="U32" s="116"/>
      <c r="V32" s="116">
        <v>56</v>
      </c>
      <c r="W32" s="116">
        <v>43</v>
      </c>
      <c r="X32" s="116">
        <v>42</v>
      </c>
      <c r="Y32" s="112">
        <v>58</v>
      </c>
      <c r="Z32" s="112">
        <v>70</v>
      </c>
      <c r="AB32" s="117">
        <f t="shared" si="2"/>
        <v>7.5528700906344415E-3</v>
      </c>
    </row>
    <row r="33" spans="19:32" x14ac:dyDescent="0.25">
      <c r="S33" s="115" t="s">
        <v>78</v>
      </c>
      <c r="T33" s="115"/>
      <c r="U33" s="116"/>
      <c r="V33" s="116">
        <v>161</v>
      </c>
      <c r="W33" s="116">
        <v>171</v>
      </c>
      <c r="X33" s="116">
        <v>216</v>
      </c>
      <c r="Y33" s="112">
        <v>237</v>
      </c>
      <c r="Z33" s="112">
        <v>277</v>
      </c>
      <c r="AB33" s="117">
        <f t="shared" si="2"/>
        <v>2.9887785930082001E-2</v>
      </c>
    </row>
    <row r="34" spans="19:32" x14ac:dyDescent="0.25">
      <c r="S34" s="118" t="s">
        <v>53</v>
      </c>
      <c r="T34" s="118"/>
      <c r="U34" s="119"/>
      <c r="V34" s="119">
        <v>8858</v>
      </c>
      <c r="W34" s="119">
        <v>7876</v>
      </c>
      <c r="X34" s="119">
        <v>8839</v>
      </c>
      <c r="Y34" s="120">
        <v>9167</v>
      </c>
      <c r="Z34" s="120">
        <v>9268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5087</v>
      </c>
      <c r="W37" s="112">
        <v>4217</v>
      </c>
      <c r="X37" s="112">
        <v>5071</v>
      </c>
      <c r="Y37" s="112">
        <v>4843</v>
      </c>
      <c r="Z37" s="112">
        <v>4938</v>
      </c>
      <c r="AB37" s="132">
        <f>Z37/Z40*100</f>
        <v>80.423452768729646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983</v>
      </c>
      <c r="W38" s="112">
        <v>1064</v>
      </c>
      <c r="X38" s="112">
        <v>1118</v>
      </c>
      <c r="Y38" s="112">
        <v>1213</v>
      </c>
      <c r="Z38" s="112">
        <v>1202</v>
      </c>
      <c r="AB38" s="132">
        <f>Z38/Z40*100</f>
        <v>19.576547231270357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6070</v>
      </c>
      <c r="W40" s="112">
        <v>5281</v>
      </c>
      <c r="X40" s="112">
        <v>6189</v>
      </c>
      <c r="Y40" s="112">
        <v>6056</v>
      </c>
      <c r="Z40" s="112">
        <v>6140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10</v>
      </c>
      <c r="W44" s="112">
        <v>11</v>
      </c>
      <c r="X44" s="112">
        <v>26</v>
      </c>
      <c r="Y44" s="112">
        <v>19</v>
      </c>
      <c r="Z44" s="112">
        <v>17</v>
      </c>
    </row>
    <row r="45" spans="19:32" x14ac:dyDescent="0.25">
      <c r="S45" s="115" t="s">
        <v>37</v>
      </c>
      <c r="T45" s="115"/>
      <c r="U45" s="112"/>
      <c r="V45" s="112">
        <v>128</v>
      </c>
      <c r="W45" s="112">
        <v>103</v>
      </c>
      <c r="X45" s="112">
        <v>123</v>
      </c>
      <c r="Y45" s="112">
        <v>140</v>
      </c>
      <c r="Z45" s="112">
        <v>148</v>
      </c>
    </row>
    <row r="46" spans="19:32" x14ac:dyDescent="0.25">
      <c r="S46" s="115" t="s">
        <v>38</v>
      </c>
      <c r="T46" s="115"/>
      <c r="U46" s="112"/>
      <c r="V46" s="112">
        <v>300</v>
      </c>
      <c r="W46" s="112">
        <v>236</v>
      </c>
      <c r="X46" s="112">
        <v>232</v>
      </c>
      <c r="Y46" s="112">
        <v>262</v>
      </c>
      <c r="Z46" s="112">
        <v>237</v>
      </c>
    </row>
    <row r="47" spans="19:32" x14ac:dyDescent="0.25">
      <c r="S47" s="115" t="s">
        <v>39</v>
      </c>
      <c r="T47" s="115"/>
      <c r="U47" s="112"/>
      <c r="V47" s="112">
        <v>595</v>
      </c>
      <c r="W47" s="112">
        <v>484</v>
      </c>
      <c r="X47" s="112">
        <v>526</v>
      </c>
      <c r="Y47" s="112">
        <v>458</v>
      </c>
      <c r="Z47" s="112">
        <v>463</v>
      </c>
    </row>
    <row r="48" spans="19:32" x14ac:dyDescent="0.25">
      <c r="S48" s="115" t="s">
        <v>40</v>
      </c>
      <c r="T48" s="115"/>
      <c r="U48" s="112"/>
      <c r="V48" s="112">
        <v>877</v>
      </c>
      <c r="W48" s="112">
        <v>756</v>
      </c>
      <c r="X48" s="112">
        <v>813</v>
      </c>
      <c r="Y48" s="112">
        <v>793</v>
      </c>
      <c r="Z48" s="112">
        <v>709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576</v>
      </c>
      <c r="W49" s="112">
        <v>484</v>
      </c>
      <c r="X49" s="112">
        <v>592</v>
      </c>
      <c r="Y49" s="112">
        <v>658</v>
      </c>
      <c r="Z49" s="112">
        <v>684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Renmark Paringa (2021-22)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417</v>
      </c>
      <c r="W50" s="112">
        <v>361</v>
      </c>
      <c r="X50" s="112">
        <v>496</v>
      </c>
      <c r="Y50" s="112">
        <v>460</v>
      </c>
      <c r="Z50" s="112">
        <v>460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389</v>
      </c>
      <c r="W51" s="112">
        <v>276</v>
      </c>
      <c r="X51" s="112">
        <v>360</v>
      </c>
      <c r="Y51" s="112">
        <v>391</v>
      </c>
      <c r="Z51" s="112">
        <v>383</v>
      </c>
    </row>
    <row r="52" spans="1:26" ht="15" customHeight="1" x14ac:dyDescent="0.25">
      <c r="S52" s="115" t="s">
        <v>44</v>
      </c>
      <c r="T52" s="115"/>
      <c r="U52" s="112"/>
      <c r="V52" s="112">
        <v>436</v>
      </c>
      <c r="W52" s="112">
        <v>380</v>
      </c>
      <c r="X52" s="112">
        <v>406</v>
      </c>
      <c r="Y52" s="112">
        <v>355</v>
      </c>
      <c r="Z52" s="112">
        <v>348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403</v>
      </c>
      <c r="W53" s="112">
        <v>341</v>
      </c>
      <c r="X53" s="112">
        <v>401</v>
      </c>
      <c r="Y53" s="112">
        <v>419</v>
      </c>
      <c r="Z53" s="112">
        <v>428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383</v>
      </c>
      <c r="W54" s="112">
        <v>325</v>
      </c>
      <c r="X54" s="112">
        <v>344</v>
      </c>
      <c r="Y54" s="112">
        <v>371</v>
      </c>
      <c r="Z54" s="112">
        <v>409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351</v>
      </c>
      <c r="W55" s="112">
        <v>289</v>
      </c>
      <c r="X55" s="112">
        <v>354</v>
      </c>
      <c r="Y55" s="112">
        <v>367</v>
      </c>
      <c r="Z55" s="112">
        <v>341</v>
      </c>
    </row>
    <row r="56" spans="1:26" ht="15" customHeight="1" x14ac:dyDescent="0.25">
      <c r="S56" s="115" t="s">
        <v>48</v>
      </c>
      <c r="T56" s="115"/>
      <c r="U56" s="112"/>
      <c r="V56" s="112">
        <v>170</v>
      </c>
      <c r="W56" s="112">
        <v>154</v>
      </c>
      <c r="X56" s="112">
        <v>186</v>
      </c>
      <c r="Y56" s="112">
        <v>196</v>
      </c>
      <c r="Z56" s="112">
        <v>199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75</v>
      </c>
      <c r="W57" s="112">
        <v>60</v>
      </c>
      <c r="X57" s="112">
        <v>77</v>
      </c>
      <c r="Y57" s="112">
        <v>85</v>
      </c>
      <c r="Z57" s="112">
        <v>89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28</v>
      </c>
      <c r="W58" s="112">
        <v>16</v>
      </c>
      <c r="X58" s="112">
        <v>27</v>
      </c>
      <c r="Y58" s="112">
        <v>27</v>
      </c>
      <c r="Z58" s="112">
        <v>32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21</v>
      </c>
      <c r="W59" s="112">
        <v>26</v>
      </c>
      <c r="X59" s="112">
        <v>18</v>
      </c>
      <c r="Y59" s="112">
        <v>24</v>
      </c>
      <c r="Z59" s="112">
        <v>21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8</v>
      </c>
      <c r="W60" s="112">
        <v>10</v>
      </c>
      <c r="X60" s="112">
        <v>13</v>
      </c>
      <c r="Y60" s="112">
        <v>13</v>
      </c>
      <c r="Z60" s="112">
        <v>16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5169</v>
      </c>
      <c r="W61" s="112">
        <v>4319</v>
      </c>
      <c r="X61" s="112">
        <v>4984</v>
      </c>
      <c r="Y61" s="112">
        <v>5038</v>
      </c>
      <c r="Z61" s="112">
        <v>4969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17</v>
      </c>
      <c r="W63" s="112">
        <v>11</v>
      </c>
      <c r="X63" s="112">
        <v>18</v>
      </c>
      <c r="Y63" s="112">
        <v>22</v>
      </c>
      <c r="Z63" s="112">
        <v>18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124</v>
      </c>
      <c r="W64" s="112">
        <v>104</v>
      </c>
      <c r="X64" s="112">
        <v>152</v>
      </c>
      <c r="Y64" s="112">
        <v>152</v>
      </c>
      <c r="Z64" s="112">
        <v>147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Renmark Paringa (2021-22)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229</v>
      </c>
      <c r="W65" s="112">
        <v>245</v>
      </c>
      <c r="X65" s="112">
        <v>247</v>
      </c>
      <c r="Y65" s="112">
        <v>243</v>
      </c>
      <c r="Z65" s="112">
        <v>267</v>
      </c>
    </row>
    <row r="66" spans="1:26" x14ac:dyDescent="0.25">
      <c r="S66" s="115" t="s">
        <v>39</v>
      </c>
      <c r="T66" s="115"/>
      <c r="U66" s="112"/>
      <c r="V66" s="112">
        <v>334</v>
      </c>
      <c r="W66" s="112">
        <v>375</v>
      </c>
      <c r="X66" s="112">
        <v>405</v>
      </c>
      <c r="Y66" s="112">
        <v>388</v>
      </c>
      <c r="Z66" s="112">
        <v>360</v>
      </c>
    </row>
    <row r="67" spans="1:26" x14ac:dyDescent="0.25">
      <c r="S67" s="115" t="s">
        <v>40</v>
      </c>
      <c r="T67" s="115"/>
      <c r="U67" s="112"/>
      <c r="V67" s="112">
        <v>527</v>
      </c>
      <c r="W67" s="112">
        <v>541</v>
      </c>
      <c r="X67" s="112">
        <v>529</v>
      </c>
      <c r="Y67" s="112">
        <v>570</v>
      </c>
      <c r="Z67" s="112">
        <v>577</v>
      </c>
    </row>
    <row r="68" spans="1:26" x14ac:dyDescent="0.25">
      <c r="S68" s="115" t="s">
        <v>41</v>
      </c>
      <c r="T68" s="115"/>
      <c r="U68" s="112"/>
      <c r="V68" s="112">
        <v>357</v>
      </c>
      <c r="W68" s="112">
        <v>373</v>
      </c>
      <c r="X68" s="112">
        <v>350</v>
      </c>
      <c r="Y68" s="112">
        <v>422</v>
      </c>
      <c r="Z68" s="112">
        <v>476</v>
      </c>
    </row>
    <row r="69" spans="1:26" x14ac:dyDescent="0.25">
      <c r="S69" s="115" t="s">
        <v>42</v>
      </c>
      <c r="T69" s="115"/>
      <c r="U69" s="112"/>
      <c r="V69" s="112">
        <v>314</v>
      </c>
      <c r="W69" s="112">
        <v>291</v>
      </c>
      <c r="X69" s="112">
        <v>276</v>
      </c>
      <c r="Y69" s="112">
        <v>390</v>
      </c>
      <c r="Z69" s="112">
        <v>387</v>
      </c>
    </row>
    <row r="70" spans="1:26" x14ac:dyDescent="0.25">
      <c r="S70" s="115" t="s">
        <v>43</v>
      </c>
      <c r="T70" s="115"/>
      <c r="U70" s="112"/>
      <c r="V70" s="112">
        <v>283</v>
      </c>
      <c r="W70" s="112">
        <v>279</v>
      </c>
      <c r="X70" s="112">
        <v>321</v>
      </c>
      <c r="Y70" s="112">
        <v>308</v>
      </c>
      <c r="Z70" s="112">
        <v>348</v>
      </c>
    </row>
    <row r="71" spans="1:26" x14ac:dyDescent="0.25">
      <c r="S71" s="115" t="s">
        <v>44</v>
      </c>
      <c r="T71" s="115"/>
      <c r="U71" s="112"/>
      <c r="V71" s="112">
        <v>364</v>
      </c>
      <c r="W71" s="112">
        <v>322</v>
      </c>
      <c r="X71" s="112">
        <v>381</v>
      </c>
      <c r="Y71" s="112">
        <v>369</v>
      </c>
      <c r="Z71" s="112">
        <v>392</v>
      </c>
    </row>
    <row r="72" spans="1:26" x14ac:dyDescent="0.25">
      <c r="S72" s="115" t="s">
        <v>45</v>
      </c>
      <c r="T72" s="115"/>
      <c r="U72" s="112"/>
      <c r="V72" s="112">
        <v>314</v>
      </c>
      <c r="W72" s="112">
        <v>305</v>
      </c>
      <c r="X72" s="112">
        <v>330</v>
      </c>
      <c r="Y72" s="112">
        <v>385</v>
      </c>
      <c r="Z72" s="112">
        <v>397</v>
      </c>
    </row>
    <row r="73" spans="1:26" x14ac:dyDescent="0.25">
      <c r="S73" s="115" t="s">
        <v>46</v>
      </c>
      <c r="T73" s="115"/>
      <c r="U73" s="112"/>
      <c r="V73" s="112">
        <v>381</v>
      </c>
      <c r="W73" s="112">
        <v>321</v>
      </c>
      <c r="X73" s="112">
        <v>358</v>
      </c>
      <c r="Y73" s="112">
        <v>331</v>
      </c>
      <c r="Z73" s="112">
        <v>341</v>
      </c>
    </row>
    <row r="74" spans="1:26" x14ac:dyDescent="0.25">
      <c r="S74" s="115" t="s">
        <v>47</v>
      </c>
      <c r="T74" s="115"/>
      <c r="U74" s="112"/>
      <c r="V74" s="112">
        <v>263</v>
      </c>
      <c r="W74" s="112">
        <v>233</v>
      </c>
      <c r="X74" s="112">
        <v>282</v>
      </c>
      <c r="Y74" s="112">
        <v>312</v>
      </c>
      <c r="Z74" s="112">
        <v>332</v>
      </c>
    </row>
    <row r="75" spans="1:26" x14ac:dyDescent="0.25">
      <c r="S75" s="115" t="s">
        <v>48</v>
      </c>
      <c r="T75" s="115"/>
      <c r="U75" s="112"/>
      <c r="V75" s="112">
        <v>97</v>
      </c>
      <c r="W75" s="112">
        <v>87</v>
      </c>
      <c r="X75" s="112">
        <v>122</v>
      </c>
      <c r="Y75" s="112">
        <v>134</v>
      </c>
      <c r="Z75" s="112">
        <v>157</v>
      </c>
    </row>
    <row r="76" spans="1:26" x14ac:dyDescent="0.25">
      <c r="S76" s="115" t="s">
        <v>49</v>
      </c>
      <c r="T76" s="115"/>
      <c r="U76" s="112"/>
      <c r="V76" s="112">
        <v>39</v>
      </c>
      <c r="W76" s="112">
        <v>36</v>
      </c>
      <c r="X76" s="112">
        <v>43</v>
      </c>
      <c r="Y76" s="112">
        <v>47</v>
      </c>
      <c r="Z76" s="112">
        <v>37</v>
      </c>
    </row>
    <row r="77" spans="1:26" x14ac:dyDescent="0.25">
      <c r="S77" s="115" t="s">
        <v>50</v>
      </c>
      <c r="T77" s="115"/>
      <c r="U77" s="112"/>
      <c r="V77" s="112">
        <v>22</v>
      </c>
      <c r="W77" s="112">
        <v>26</v>
      </c>
      <c r="X77" s="112">
        <v>26</v>
      </c>
      <c r="Y77" s="112">
        <v>21</v>
      </c>
      <c r="Z77" s="112">
        <v>24</v>
      </c>
    </row>
    <row r="78" spans="1:26" x14ac:dyDescent="0.25">
      <c r="S78" s="115" t="s">
        <v>51</v>
      </c>
      <c r="T78" s="115"/>
      <c r="U78" s="112"/>
      <c r="V78" s="112">
        <v>19</v>
      </c>
      <c r="W78" s="112">
        <v>11</v>
      </c>
      <c r="X78" s="112">
        <v>17</v>
      </c>
      <c r="Y78" s="112">
        <v>16</v>
      </c>
      <c r="Z78" s="112">
        <v>11</v>
      </c>
    </row>
    <row r="79" spans="1:26" x14ac:dyDescent="0.25">
      <c r="S79" s="115" t="s">
        <v>52</v>
      </c>
      <c r="T79" s="115"/>
      <c r="U79" s="112"/>
      <c r="V79" s="112">
        <v>3</v>
      </c>
      <c r="W79" s="112">
        <v>3</v>
      </c>
      <c r="X79" s="112">
        <v>3</v>
      </c>
      <c r="Y79" s="112">
        <v>7</v>
      </c>
      <c r="Z79" s="112">
        <v>7</v>
      </c>
    </row>
    <row r="80" spans="1:26" x14ac:dyDescent="0.25">
      <c r="S80" s="118" t="s">
        <v>53</v>
      </c>
      <c r="T80" s="118"/>
      <c r="U80" s="112"/>
      <c r="V80" s="112">
        <v>3688</v>
      </c>
      <c r="W80" s="112">
        <v>3551</v>
      </c>
      <c r="X80" s="112">
        <v>3861</v>
      </c>
      <c r="Y80" s="112">
        <v>4117</v>
      </c>
      <c r="Z80" s="112">
        <v>4289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Renmark Paringa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280</v>
      </c>
      <c r="W83" s="112">
        <v>267</v>
      </c>
      <c r="X83" s="112">
        <v>296</v>
      </c>
      <c r="Y83" s="112">
        <v>303</v>
      </c>
      <c r="Z83" s="112">
        <v>321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190</v>
      </c>
      <c r="G84" s="140"/>
      <c r="H84" s="48"/>
      <c r="I84" s="48"/>
      <c r="J84" s="48"/>
      <c r="K84" s="48"/>
      <c r="L84" s="140" t="s">
        <v>0</v>
      </c>
      <c r="M84" s="140"/>
      <c r="N84" s="140" t="s">
        <v>190</v>
      </c>
      <c r="O84" s="140"/>
      <c r="S84" s="115" t="s">
        <v>57</v>
      </c>
      <c r="T84" s="115"/>
      <c r="U84" s="112"/>
      <c r="V84" s="112">
        <v>169</v>
      </c>
      <c r="W84" s="112">
        <v>145</v>
      </c>
      <c r="X84" s="112">
        <v>153</v>
      </c>
      <c r="Y84" s="112">
        <v>150</v>
      </c>
      <c r="Z84" s="112">
        <v>163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2017-18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2017-18</v>
      </c>
      <c r="O85" s="140"/>
      <c r="S85" s="115" t="s">
        <v>185</v>
      </c>
      <c r="T85" s="115"/>
      <c r="U85" s="112"/>
      <c r="V85" s="112">
        <v>388</v>
      </c>
      <c r="W85" s="112">
        <v>383</v>
      </c>
      <c r="X85" s="112">
        <v>424</v>
      </c>
      <c r="Y85" s="112">
        <v>447</v>
      </c>
      <c r="Z85" s="112">
        <v>472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9,269</v>
      </c>
      <c r="D86" s="94">
        <f t="shared" ref="D86:D91" si="4">AD4</f>
        <v>1.1126868113886745E-2</v>
      </c>
      <c r="E86" s="95">
        <f t="shared" ref="E86:E91" si="5">AD4</f>
        <v>1.1126868113886745E-2</v>
      </c>
      <c r="F86" s="94">
        <f t="shared" ref="F86:F91" si="6">AF4</f>
        <v>4.6516879304504988E-2</v>
      </c>
      <c r="G86" s="95">
        <f t="shared" ref="G86:G91" si="7">AF4</f>
        <v>4.6516879304504988E-2</v>
      </c>
      <c r="H86" s="97"/>
      <c r="I86" s="97"/>
      <c r="J86" s="139" t="str">
        <f>'State data for spotlight'!J4</f>
        <v>1,514,413</v>
      </c>
      <c r="K86" s="139"/>
      <c r="L86" s="94">
        <f>'State data for spotlight'!L4</f>
        <v>9.9608707048718825E-2</v>
      </c>
      <c r="M86" s="95">
        <f>'State data for spotlight'!L4</f>
        <v>9.9608707048718825E-2</v>
      </c>
      <c r="N86" s="94">
        <f>'State data for spotlight'!N4</f>
        <v>0.18326365128713196</v>
      </c>
      <c r="O86" s="95">
        <f>'State data for spotlight'!N4</f>
        <v>0.18326365128713196</v>
      </c>
      <c r="S86" s="115" t="s">
        <v>186</v>
      </c>
      <c r="T86" s="115"/>
      <c r="U86" s="112"/>
      <c r="V86" s="112">
        <v>108</v>
      </c>
      <c r="W86" s="112">
        <v>93</v>
      </c>
      <c r="X86" s="112">
        <v>101</v>
      </c>
      <c r="Y86" s="112">
        <v>106</v>
      </c>
      <c r="Z86" s="112">
        <v>117</v>
      </c>
    </row>
    <row r="87" spans="1:30" ht="15" customHeight="1" x14ac:dyDescent="0.25">
      <c r="A87" s="96" t="s">
        <v>4</v>
      </c>
      <c r="B87" s="49"/>
      <c r="C87" s="97" t="str">
        <f t="shared" si="3"/>
        <v>4,966</v>
      </c>
      <c r="D87" s="94">
        <f t="shared" si="4"/>
        <v>-1.4291385470424744E-2</v>
      </c>
      <c r="E87" s="95">
        <f t="shared" si="5"/>
        <v>-1.4291385470424744E-2</v>
      </c>
      <c r="F87" s="94">
        <f t="shared" si="6"/>
        <v>-4.0015464913976451E-2</v>
      </c>
      <c r="G87" s="95">
        <f t="shared" si="7"/>
        <v>-4.0015464913976451E-2</v>
      </c>
      <c r="H87" s="97"/>
      <c r="I87" s="97"/>
      <c r="J87" s="139" t="str">
        <f>'State data for spotlight'!J5</f>
        <v>761,173</v>
      </c>
      <c r="K87" s="139"/>
      <c r="L87" s="94">
        <f>'State data for spotlight'!L5</f>
        <v>8.820771036521724E-2</v>
      </c>
      <c r="M87" s="95">
        <f>'State data for spotlight'!L5</f>
        <v>8.820771036521724E-2</v>
      </c>
      <c r="N87" s="94">
        <f>'State data for spotlight'!N5</f>
        <v>0.15461673464868042</v>
      </c>
      <c r="O87" s="95">
        <f>'State data for spotlight'!N5</f>
        <v>0.15461673464868042</v>
      </c>
      <c r="S87" s="115" t="s">
        <v>187</v>
      </c>
      <c r="T87" s="115"/>
      <c r="U87" s="112"/>
      <c r="V87" s="112">
        <v>81</v>
      </c>
      <c r="W87" s="112">
        <v>62</v>
      </c>
      <c r="X87" s="112">
        <v>70</v>
      </c>
      <c r="Y87" s="112">
        <v>59</v>
      </c>
      <c r="Z87" s="112">
        <v>71</v>
      </c>
    </row>
    <row r="88" spans="1:30" ht="15" customHeight="1" x14ac:dyDescent="0.25">
      <c r="A88" s="96" t="s">
        <v>5</v>
      </c>
      <c r="B88" s="49"/>
      <c r="C88" s="97" t="str">
        <f t="shared" si="3"/>
        <v>4,293</v>
      </c>
      <c r="D88" s="94">
        <f t="shared" si="4"/>
        <v>4.274957493320386E-2</v>
      </c>
      <c r="E88" s="95">
        <f t="shared" si="5"/>
        <v>4.274957493320386E-2</v>
      </c>
      <c r="F88" s="94">
        <f t="shared" si="6"/>
        <v>0.16499321573948444</v>
      </c>
      <c r="G88" s="95">
        <f t="shared" si="7"/>
        <v>0.16499321573948444</v>
      </c>
      <c r="H88" s="97"/>
      <c r="I88" s="97"/>
      <c r="J88" s="139" t="str">
        <f>'State data for spotlight'!J6</f>
        <v>752,279</v>
      </c>
      <c r="K88" s="139"/>
      <c r="L88" s="94">
        <f>'State data for spotlight'!L6</f>
        <v>0.11150035312508311</v>
      </c>
      <c r="M88" s="95">
        <f>'State data for spotlight'!L6</f>
        <v>0.11150035312508311</v>
      </c>
      <c r="N88" s="94">
        <f>'State data for spotlight'!N6</f>
        <v>0.212174288554841</v>
      </c>
      <c r="O88" s="95">
        <f>'State data for spotlight'!N6</f>
        <v>0.212174288554841</v>
      </c>
      <c r="S88" s="115" t="s">
        <v>188</v>
      </c>
      <c r="T88" s="115"/>
      <c r="U88" s="112"/>
      <c r="V88" s="112">
        <v>121</v>
      </c>
      <c r="W88" s="112">
        <v>115</v>
      </c>
      <c r="X88" s="112">
        <v>106</v>
      </c>
      <c r="Y88" s="112">
        <v>122</v>
      </c>
      <c r="Z88" s="112">
        <v>123</v>
      </c>
    </row>
    <row r="89" spans="1:30" ht="15" customHeight="1" x14ac:dyDescent="0.25">
      <c r="A89" s="49" t="s">
        <v>6</v>
      </c>
      <c r="B89" s="49"/>
      <c r="C89" s="97" t="str">
        <f t="shared" si="3"/>
        <v>6,137</v>
      </c>
      <c r="D89" s="94">
        <f t="shared" si="4"/>
        <v>1.3375165125495414E-2</v>
      </c>
      <c r="E89" s="95">
        <f t="shared" si="5"/>
        <v>1.3375165125495414E-2</v>
      </c>
      <c r="F89" s="94">
        <f t="shared" si="6"/>
        <v>1.1037891268533828E-2</v>
      </c>
      <c r="G89" s="95">
        <f t="shared" si="7"/>
        <v>1.1037891268533828E-2</v>
      </c>
      <c r="H89" s="97"/>
      <c r="I89" s="97"/>
      <c r="J89" s="139" t="str">
        <f>'State data for spotlight'!J7</f>
        <v>1,001,542</v>
      </c>
      <c r="K89" s="139"/>
      <c r="L89" s="94">
        <f>'State data for spotlight'!L7</f>
        <v>4.4621130813623067E-2</v>
      </c>
      <c r="M89" s="95">
        <f>'State data for spotlight'!L7</f>
        <v>4.4621130813623067E-2</v>
      </c>
      <c r="N89" s="94">
        <f>'State data for spotlight'!N7</f>
        <v>9.6689701842120446E-2</v>
      </c>
      <c r="O89" s="95">
        <f>'State data for spotlight'!N7</f>
        <v>9.6689701842120446E-2</v>
      </c>
      <c r="S89" s="115" t="s">
        <v>189</v>
      </c>
      <c r="T89" s="115"/>
      <c r="U89" s="112"/>
      <c r="V89" s="112">
        <v>334</v>
      </c>
      <c r="W89" s="112">
        <v>309</v>
      </c>
      <c r="X89" s="112">
        <v>343</v>
      </c>
      <c r="Y89" s="112">
        <v>344</v>
      </c>
      <c r="Z89" s="112">
        <v>332</v>
      </c>
    </row>
    <row r="90" spans="1:30" ht="15" customHeight="1" x14ac:dyDescent="0.25">
      <c r="A90" s="49" t="s">
        <v>96</v>
      </c>
      <c r="B90" s="49"/>
      <c r="C90" s="97" t="str">
        <f t="shared" si="3"/>
        <v>$39,057</v>
      </c>
      <c r="D90" s="94">
        <f t="shared" si="4"/>
        <v>0.12190848246344754</v>
      </c>
      <c r="E90" s="95">
        <f t="shared" si="5"/>
        <v>0.12190848246344754</v>
      </c>
      <c r="F90" s="94">
        <f t="shared" si="6"/>
        <v>0.179680748916202</v>
      </c>
      <c r="G90" s="95">
        <f t="shared" si="7"/>
        <v>0.179680748916202</v>
      </c>
      <c r="H90" s="97"/>
      <c r="I90" s="97"/>
      <c r="J90" s="97"/>
      <c r="K90" s="97" t="str">
        <f>'State data for spotlight'!J8</f>
        <v>$45,481</v>
      </c>
      <c r="L90" s="94">
        <f>'State data for spotlight'!L8</f>
        <v>-7.6896036558571357E-4</v>
      </c>
      <c r="M90" s="95">
        <f>'State data for spotlight'!L8</f>
        <v>-7.6896036558571357E-4</v>
      </c>
      <c r="N90" s="94">
        <f>'State data for spotlight'!N8</f>
        <v>6.4433558502420718E-2</v>
      </c>
      <c r="O90" s="95">
        <f>'State data for spotlight'!N8</f>
        <v>6.4433558502420718E-2</v>
      </c>
      <c r="S90" s="115" t="s">
        <v>58</v>
      </c>
      <c r="T90" s="115"/>
      <c r="U90" s="112"/>
      <c r="V90" s="112">
        <v>698</v>
      </c>
      <c r="W90" s="112">
        <v>663</v>
      </c>
      <c r="X90" s="112">
        <v>741</v>
      </c>
      <c r="Y90" s="112">
        <v>713</v>
      </c>
      <c r="Z90" s="112">
        <v>724</v>
      </c>
    </row>
    <row r="91" spans="1:30" ht="15" customHeight="1" x14ac:dyDescent="0.25">
      <c r="A91" s="49" t="s">
        <v>7</v>
      </c>
      <c r="B91" s="49"/>
      <c r="C91" s="97" t="str">
        <f t="shared" si="3"/>
        <v>$293.6 mil</v>
      </c>
      <c r="D91" s="94">
        <f t="shared" si="4"/>
        <v>5.6486530072215269E-2</v>
      </c>
      <c r="E91" s="95">
        <f t="shared" si="5"/>
        <v>5.6486530072215269E-2</v>
      </c>
      <c r="F91" s="94">
        <f t="shared" si="6"/>
        <v>0.18969419977882929</v>
      </c>
      <c r="G91" s="95">
        <f t="shared" si="7"/>
        <v>0.18969419977882929</v>
      </c>
      <c r="H91" s="97"/>
      <c r="I91" s="97"/>
      <c r="J91" s="97"/>
      <c r="K91" s="97" t="str">
        <f>'State data for spotlight'!J9</f>
        <v>$63.1 bil</v>
      </c>
      <c r="L91" s="94">
        <f>'State data for spotlight'!L9</f>
        <v>8.5795971195826271E-2</v>
      </c>
      <c r="M91" s="95">
        <f>'State data for spotlight'!L9</f>
        <v>8.5795971195826271E-2</v>
      </c>
      <c r="N91" s="94">
        <f>'State data for spotlight'!N9</f>
        <v>0.25141602644572436</v>
      </c>
      <c r="O91" s="95">
        <f>'State data for spotlight'!N9</f>
        <v>0.25141602644572436</v>
      </c>
      <c r="S91" s="118" t="s">
        <v>53</v>
      </c>
      <c r="T91" s="118"/>
      <c r="U91" s="112"/>
      <c r="V91" s="112">
        <v>3515</v>
      </c>
      <c r="W91" s="112">
        <v>2913</v>
      </c>
      <c r="X91" s="112">
        <v>3591</v>
      </c>
      <c r="Y91" s="112">
        <v>3426</v>
      </c>
      <c r="Z91" s="112">
        <v>3418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191</v>
      </c>
      <c r="S93" s="115" t="s">
        <v>56</v>
      </c>
      <c r="T93" s="115"/>
      <c r="U93" s="112"/>
      <c r="V93" s="112">
        <v>158</v>
      </c>
      <c r="W93" s="112">
        <v>167</v>
      </c>
      <c r="X93" s="112">
        <v>182</v>
      </c>
      <c r="Y93" s="112">
        <v>201</v>
      </c>
      <c r="Z93" s="112">
        <v>203</v>
      </c>
    </row>
    <row r="94" spans="1:30" ht="15" customHeight="1" x14ac:dyDescent="0.25">
      <c r="A94" s="135" t="s">
        <v>192</v>
      </c>
      <c r="S94" s="115" t="s">
        <v>57</v>
      </c>
      <c r="T94" s="115"/>
      <c r="U94" s="112"/>
      <c r="V94" s="112">
        <v>338</v>
      </c>
      <c r="W94" s="112">
        <v>303</v>
      </c>
      <c r="X94" s="112">
        <v>337</v>
      </c>
      <c r="Y94" s="112">
        <v>350</v>
      </c>
      <c r="Z94" s="112">
        <v>356</v>
      </c>
    </row>
    <row r="95" spans="1:30" ht="15" customHeight="1" x14ac:dyDescent="0.25">
      <c r="A95" s="136" t="s">
        <v>266</v>
      </c>
      <c r="S95" s="115" t="s">
        <v>185</v>
      </c>
      <c r="T95" s="115"/>
      <c r="U95" s="112"/>
      <c r="V95" s="112">
        <v>56</v>
      </c>
      <c r="W95" s="112">
        <v>63</v>
      </c>
      <c r="X95" s="112">
        <v>84</v>
      </c>
      <c r="Y95" s="112">
        <v>82</v>
      </c>
      <c r="Z95" s="112">
        <v>91</v>
      </c>
    </row>
    <row r="96" spans="1:30" ht="15" customHeight="1" x14ac:dyDescent="0.25">
      <c r="A96" s="134" t="s">
        <v>258</v>
      </c>
      <c r="S96" s="115" t="s">
        <v>186</v>
      </c>
      <c r="T96" s="115"/>
      <c r="U96" s="112"/>
      <c r="V96" s="112">
        <v>366</v>
      </c>
      <c r="W96" s="112">
        <v>359</v>
      </c>
      <c r="X96" s="112">
        <v>403</v>
      </c>
      <c r="Y96" s="112">
        <v>452</v>
      </c>
      <c r="Z96" s="112">
        <v>453</v>
      </c>
    </row>
    <row r="97" spans="1:32" ht="15" customHeight="1" x14ac:dyDescent="0.25">
      <c r="A97" s="136" t="s">
        <v>269</v>
      </c>
      <c r="S97" s="115" t="s">
        <v>187</v>
      </c>
      <c r="T97" s="115"/>
      <c r="U97" s="112"/>
      <c r="V97" s="112">
        <v>331</v>
      </c>
      <c r="W97" s="112">
        <v>307</v>
      </c>
      <c r="X97" s="112">
        <v>345</v>
      </c>
      <c r="Y97" s="112">
        <v>329</v>
      </c>
      <c r="Z97" s="112">
        <v>352</v>
      </c>
    </row>
    <row r="98" spans="1:32" ht="15" customHeight="1" x14ac:dyDescent="0.25">
      <c r="A98" s="136" t="s">
        <v>275</v>
      </c>
      <c r="S98" s="115" t="s">
        <v>188</v>
      </c>
      <c r="T98" s="115"/>
      <c r="U98" s="112"/>
      <c r="V98" s="112">
        <v>241</v>
      </c>
      <c r="W98" s="112">
        <v>251</v>
      </c>
      <c r="X98" s="112">
        <v>261</v>
      </c>
      <c r="Y98" s="112">
        <v>263</v>
      </c>
      <c r="Z98" s="112">
        <v>268</v>
      </c>
    </row>
    <row r="99" spans="1:32" ht="15" customHeight="1" x14ac:dyDescent="0.25">
      <c r="S99" s="115" t="s">
        <v>189</v>
      </c>
      <c r="T99" s="115"/>
      <c r="U99" s="112"/>
      <c r="V99" s="112">
        <v>16</v>
      </c>
      <c r="W99" s="112">
        <v>20</v>
      </c>
      <c r="X99" s="112">
        <v>25</v>
      </c>
      <c r="Y99" s="112">
        <v>27</v>
      </c>
      <c r="Z99" s="112">
        <v>26</v>
      </c>
    </row>
    <row r="100" spans="1:32" ht="15" customHeight="1" x14ac:dyDescent="0.25">
      <c r="S100" s="115" t="s">
        <v>58</v>
      </c>
      <c r="T100" s="115"/>
      <c r="U100" s="112"/>
      <c r="V100" s="112">
        <v>413</v>
      </c>
      <c r="W100" s="112">
        <v>408</v>
      </c>
      <c r="X100" s="112">
        <v>440</v>
      </c>
      <c r="Y100" s="112">
        <v>450</v>
      </c>
      <c r="Z100" s="112">
        <v>439</v>
      </c>
    </row>
    <row r="101" spans="1:32" x14ac:dyDescent="0.25">
      <c r="A101" s="18"/>
      <c r="S101" s="118" t="s">
        <v>53</v>
      </c>
      <c r="T101" s="118"/>
      <c r="U101" s="112"/>
      <c r="V101" s="112">
        <v>2560</v>
      </c>
      <c r="W101" s="112">
        <v>2375</v>
      </c>
      <c r="X101" s="112">
        <v>2594</v>
      </c>
      <c r="Y101" s="112">
        <v>2619</v>
      </c>
      <c r="Z101" s="112">
        <v>2714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184</v>
      </c>
      <c r="W103" s="106" t="s">
        <v>193</v>
      </c>
      <c r="X103" s="106" t="s">
        <v>261</v>
      </c>
      <c r="Y103" s="106" t="s">
        <v>267</v>
      </c>
      <c r="Z103" s="106" t="s">
        <v>273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6748</v>
      </c>
      <c r="W104" s="112">
        <v>6296</v>
      </c>
      <c r="X104" s="112">
        <v>7111</v>
      </c>
      <c r="Y104" s="112">
        <v>7169</v>
      </c>
      <c r="Z104" s="112">
        <v>7208</v>
      </c>
      <c r="AB104" s="109" t="str">
        <f>TEXT(Z104,"###,###")</f>
        <v>7,208</v>
      </c>
      <c r="AD104" s="130">
        <f>Z104/($Z$4)*100</f>
        <v>77.764591649584631</v>
      </c>
      <c r="AF104" s="109"/>
    </row>
    <row r="105" spans="1:32" x14ac:dyDescent="0.25">
      <c r="S105" s="115" t="s">
        <v>17</v>
      </c>
      <c r="T105" s="115"/>
      <c r="U105" s="112"/>
      <c r="V105" s="112">
        <v>1017</v>
      </c>
      <c r="W105" s="112">
        <v>978</v>
      </c>
      <c r="X105" s="112">
        <v>1015</v>
      </c>
      <c r="Y105" s="112">
        <v>1036</v>
      </c>
      <c r="Z105" s="112">
        <v>1180</v>
      </c>
      <c r="AB105" s="109" t="str">
        <f>TEXT(Z105,"###,###")</f>
        <v>1,180</v>
      </c>
      <c r="AD105" s="130">
        <f>Z105/($Z$4)*100</f>
        <v>12.730607401014133</v>
      </c>
      <c r="AF105" s="109"/>
    </row>
    <row r="106" spans="1:32" x14ac:dyDescent="0.25">
      <c r="S106" s="118" t="s">
        <v>53</v>
      </c>
      <c r="T106" s="118"/>
      <c r="U106" s="120"/>
      <c r="V106" s="120">
        <v>7765</v>
      </c>
      <c r="W106" s="120">
        <v>7274</v>
      </c>
      <c r="X106" s="120">
        <v>8126</v>
      </c>
      <c r="Y106" s="120">
        <v>8205</v>
      </c>
      <c r="Z106" s="120">
        <v>8388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1265</v>
      </c>
      <c r="W108" s="112">
        <v>1108</v>
      </c>
      <c r="X108" s="112">
        <v>1216</v>
      </c>
      <c r="Y108" s="112">
        <v>1140</v>
      </c>
      <c r="Z108" s="112">
        <v>1081</v>
      </c>
      <c r="AB108" s="109" t="str">
        <f>TEXT(Z108,"###,###")</f>
        <v>1,081</v>
      </c>
      <c r="AD108" s="130">
        <f>Z108/($Z$4)*100</f>
        <v>11.662531017369728</v>
      </c>
      <c r="AF108" s="109"/>
    </row>
    <row r="109" spans="1:32" x14ac:dyDescent="0.25">
      <c r="S109" s="115" t="s">
        <v>20</v>
      </c>
      <c r="T109" s="115"/>
      <c r="U109" s="112"/>
      <c r="V109" s="112">
        <v>1391</v>
      </c>
      <c r="W109" s="112">
        <v>1249</v>
      </c>
      <c r="X109" s="112">
        <v>1379</v>
      </c>
      <c r="Y109" s="112">
        <v>1427</v>
      </c>
      <c r="Z109" s="112">
        <v>1438</v>
      </c>
      <c r="AB109" s="109" t="str">
        <f>TEXT(Z109,"###,###")</f>
        <v>1,438</v>
      </c>
      <c r="AD109" s="130">
        <f>Z109/($Z$4)*100</f>
        <v>15.514079188693493</v>
      </c>
      <c r="AF109" s="109"/>
    </row>
    <row r="110" spans="1:32" x14ac:dyDescent="0.25">
      <c r="S110" s="115" t="s">
        <v>21</v>
      </c>
      <c r="T110" s="115"/>
      <c r="U110" s="112"/>
      <c r="V110" s="112">
        <v>2294</v>
      </c>
      <c r="W110" s="112">
        <v>2153</v>
      </c>
      <c r="X110" s="112">
        <v>2283</v>
      </c>
      <c r="Y110" s="112">
        <v>2700</v>
      </c>
      <c r="Z110" s="112">
        <v>2725</v>
      </c>
      <c r="AB110" s="109" t="str">
        <f>TEXT(Z110,"###,###")</f>
        <v>2,725</v>
      </c>
      <c r="AD110" s="130">
        <f>Z110/($Z$4)*100</f>
        <v>29.399072176070774</v>
      </c>
      <c r="AF110" s="109"/>
    </row>
    <row r="111" spans="1:32" x14ac:dyDescent="0.25">
      <c r="S111" s="115" t="s">
        <v>22</v>
      </c>
      <c r="T111" s="115"/>
      <c r="U111" s="112"/>
      <c r="V111" s="112">
        <v>2823</v>
      </c>
      <c r="W111" s="112">
        <v>2560</v>
      </c>
      <c r="X111" s="112">
        <v>3065</v>
      </c>
      <c r="Y111" s="112">
        <v>2938</v>
      </c>
      <c r="Z111" s="112">
        <v>3144</v>
      </c>
      <c r="AB111" s="109" t="str">
        <f>TEXT(Z111,"###,###")</f>
        <v>3,144</v>
      </c>
      <c r="AD111" s="130">
        <f>Z111/($Z$4)*100</f>
        <v>33.91951666846478</v>
      </c>
      <c r="AF111" s="109"/>
    </row>
    <row r="112" spans="1:32" x14ac:dyDescent="0.25">
      <c r="S112" s="118" t="s">
        <v>53</v>
      </c>
      <c r="T112" s="118"/>
      <c r="U112" s="112"/>
      <c r="V112" s="112">
        <v>8859</v>
      </c>
      <c r="W112" s="112">
        <v>7876</v>
      </c>
      <c r="X112" s="112">
        <v>8843</v>
      </c>
      <c r="Y112" s="112">
        <v>9167</v>
      </c>
      <c r="Z112" s="112">
        <v>9263</v>
      </c>
    </row>
    <row r="113" spans="19:32" x14ac:dyDescent="0.25">
      <c r="AB113" s="125" t="s">
        <v>24</v>
      </c>
      <c r="AC113" s="106"/>
      <c r="AD113" s="106" t="s">
        <v>182</v>
      </c>
      <c r="AF113" s="106" t="s">
        <v>183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40.29</v>
      </c>
      <c r="W118" s="131">
        <v>40.229999999999997</v>
      </c>
      <c r="X118" s="131">
        <v>40.49</v>
      </c>
      <c r="Y118" s="131">
        <v>41.07</v>
      </c>
      <c r="Z118" s="131">
        <v>41.11</v>
      </c>
      <c r="AB118" s="109" t="str">
        <f>TEXT(Z118,"##.0")</f>
        <v>41.1</v>
      </c>
    </row>
    <row r="120" spans="19:32" x14ac:dyDescent="0.25">
      <c r="S120" s="101" t="s">
        <v>98</v>
      </c>
      <c r="T120" s="112"/>
      <c r="U120" s="112"/>
      <c r="V120" s="112">
        <v>4965</v>
      </c>
      <c r="W120" s="112">
        <v>4369</v>
      </c>
      <c r="X120" s="112">
        <v>5102</v>
      </c>
      <c r="Y120" s="112">
        <v>4909</v>
      </c>
      <c r="Z120" s="112">
        <v>5000</v>
      </c>
      <c r="AB120" s="109" t="str">
        <f>TEXT(Z120,"###,###")</f>
        <v>5,000</v>
      </c>
    </row>
    <row r="121" spans="19:32" x14ac:dyDescent="0.25">
      <c r="S121" s="101" t="s">
        <v>99</v>
      </c>
      <c r="T121" s="112"/>
      <c r="U121" s="112"/>
      <c r="V121" s="112">
        <v>603</v>
      </c>
      <c r="W121" s="112">
        <v>488</v>
      </c>
      <c r="X121" s="112">
        <v>555</v>
      </c>
      <c r="Y121" s="112">
        <v>581</v>
      </c>
      <c r="Z121" s="112">
        <v>550</v>
      </c>
      <c r="AB121" s="109" t="str">
        <f>TEXT(Z121,"###,###")</f>
        <v>550</v>
      </c>
    </row>
    <row r="122" spans="19:32" x14ac:dyDescent="0.25">
      <c r="S122" s="101" t="s">
        <v>100</v>
      </c>
      <c r="T122" s="112"/>
      <c r="U122" s="112"/>
      <c r="V122" s="112">
        <v>502</v>
      </c>
      <c r="W122" s="112">
        <v>429</v>
      </c>
      <c r="X122" s="112">
        <v>525</v>
      </c>
      <c r="Y122" s="112">
        <v>568</v>
      </c>
      <c r="Z122" s="112">
        <v>588</v>
      </c>
      <c r="AB122" s="109" t="str">
        <f>TEXT(Z122,"###,###")</f>
        <v>588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5467</v>
      </c>
      <c r="W124" s="112">
        <v>4798</v>
      </c>
      <c r="X124" s="112">
        <v>5627</v>
      </c>
      <c r="Y124" s="112">
        <v>5477</v>
      </c>
      <c r="Z124" s="112">
        <v>5588</v>
      </c>
      <c r="AB124" s="109" t="str">
        <f>TEXT(Z124,"###,###")</f>
        <v>5,588</v>
      </c>
      <c r="AD124" s="127">
        <f>Z124/$Z$7*100</f>
        <v>91.0542610395959</v>
      </c>
    </row>
    <row r="125" spans="19:32" x14ac:dyDescent="0.25">
      <c r="S125" s="101" t="s">
        <v>102</v>
      </c>
      <c r="T125" s="112"/>
      <c r="U125" s="112"/>
      <c r="V125" s="112">
        <v>1105</v>
      </c>
      <c r="W125" s="112">
        <v>917</v>
      </c>
      <c r="X125" s="112">
        <v>1080</v>
      </c>
      <c r="Y125" s="112">
        <v>1149</v>
      </c>
      <c r="Z125" s="112">
        <v>1138</v>
      </c>
      <c r="AB125" s="109" t="str">
        <f>TEXT(Z125,"###,###")</f>
        <v>1,138</v>
      </c>
      <c r="AD125" s="127">
        <f>Z125/$Z$7*100</f>
        <v>18.543262180218349</v>
      </c>
    </row>
    <row r="127" spans="19:32" x14ac:dyDescent="0.25">
      <c r="S127" s="101" t="s">
        <v>103</v>
      </c>
      <c r="T127" s="112"/>
      <c r="U127" s="112"/>
      <c r="V127" s="112">
        <v>3517</v>
      </c>
      <c r="W127" s="112">
        <v>2907</v>
      </c>
      <c r="X127" s="112">
        <v>3591</v>
      </c>
      <c r="Y127" s="112">
        <v>3426</v>
      </c>
      <c r="Z127" s="112">
        <v>3416</v>
      </c>
      <c r="AB127" s="109" t="str">
        <f>TEXT(Z127,"###,###")</f>
        <v>3,416</v>
      </c>
      <c r="AD127" s="127">
        <f>Z127/$Z$7*100</f>
        <v>55.662375753625547</v>
      </c>
    </row>
    <row r="128" spans="19:32" x14ac:dyDescent="0.25">
      <c r="S128" s="101" t="s">
        <v>104</v>
      </c>
      <c r="T128" s="112"/>
      <c r="U128" s="112"/>
      <c r="V128" s="112">
        <v>2560</v>
      </c>
      <c r="W128" s="112">
        <v>2371</v>
      </c>
      <c r="X128" s="112">
        <v>2597</v>
      </c>
      <c r="Y128" s="112">
        <v>2621</v>
      </c>
      <c r="Z128" s="112">
        <v>2712</v>
      </c>
      <c r="AB128" s="109" t="str">
        <f>TEXT(Z128,"###,###")</f>
        <v>2,712</v>
      </c>
      <c r="AD128" s="127">
        <f>Z128/$Z$7*100</f>
        <v>44.190972788007173</v>
      </c>
    </row>
    <row r="130" spans="19:20" x14ac:dyDescent="0.25">
      <c r="S130" s="101" t="s">
        <v>262</v>
      </c>
      <c r="T130" s="127">
        <v>81.473032426266897</v>
      </c>
    </row>
    <row r="131" spans="19:20" x14ac:dyDescent="0.25">
      <c r="S131" s="101" t="s">
        <v>263</v>
      </c>
      <c r="T131" s="127">
        <v>8.9620335668893603</v>
      </c>
    </row>
    <row r="132" spans="19:20" x14ac:dyDescent="0.25">
      <c r="S132" s="101" t="s">
        <v>264</v>
      </c>
      <c r="T132" s="127">
        <v>9.581228613328987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6672C18-FFEB-45B9-8EB9-0DACB6BD7C1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1908EF0F-BEA7-4881-BA5F-68DB44C3FEE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037C2B12-4AB1-4288-AAAA-652F763ED9E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3FAC3EFB-3F22-4CFF-8106-ACC636AB45B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6BDEFD-55AC-4F20-99B9-26872EE9315F}">
  <sheetPr codeName="Sheet116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161</v>
      </c>
      <c r="T1" s="99"/>
      <c r="U1" s="99"/>
      <c r="V1" s="99"/>
      <c r="W1" s="99"/>
      <c r="X1" s="99"/>
      <c r="Y1" s="100" t="s">
        <v>241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184</v>
      </c>
      <c r="W2" s="103" t="s">
        <v>193</v>
      </c>
      <c r="X2" s="103" t="s">
        <v>261</v>
      </c>
      <c r="Y2" s="103" t="s">
        <v>267</v>
      </c>
      <c r="Z2" s="103" t="s">
        <v>273</v>
      </c>
      <c r="AB2" s="141" t="str">
        <f>$Z$2</f>
        <v>2021-22</v>
      </c>
      <c r="AC2" s="141"/>
      <c r="AD2" s="141"/>
      <c r="AE2" s="141"/>
      <c r="AF2" s="141"/>
    </row>
    <row r="3" spans="1:32" ht="15" customHeight="1" x14ac:dyDescent="0.25">
      <c r="A3" s="58" t="s">
        <v>272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161</v>
      </c>
      <c r="Y3" s="105" t="s">
        <v>241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10.52 Robe, South Australia,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1292</v>
      </c>
      <c r="W4" s="108">
        <v>1277</v>
      </c>
      <c r="X4" s="108">
        <v>1363</v>
      </c>
      <c r="Y4" s="108">
        <v>1391</v>
      </c>
      <c r="Z4" s="108">
        <v>1466</v>
      </c>
      <c r="AB4" s="109" t="str">
        <f>TEXT(Z4,"###,###")</f>
        <v>1,466</v>
      </c>
      <c r="AD4" s="110">
        <f>Z4/Y4-1</f>
        <v>5.3918044572250245E-2</v>
      </c>
      <c r="AF4" s="110">
        <f>Z4/V4-1</f>
        <v>0.1346749226006192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644</v>
      </c>
      <c r="W5" s="108">
        <v>620</v>
      </c>
      <c r="X5" s="108">
        <v>674</v>
      </c>
      <c r="Y5" s="108">
        <v>695</v>
      </c>
      <c r="Z5" s="108">
        <v>717</v>
      </c>
      <c r="AB5" s="109" t="str">
        <f>TEXT(Z5,"###,###")</f>
        <v>717</v>
      </c>
      <c r="AD5" s="110">
        <f t="shared" ref="AD5:AD9" si="0">Z5/Y5-1</f>
        <v>3.1654676258992875E-2</v>
      </c>
      <c r="AF5" s="110">
        <f t="shared" ref="AF5:AF9" si="1">Z5/V5-1</f>
        <v>0.11335403726708071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649</v>
      </c>
      <c r="W6" s="108">
        <v>657</v>
      </c>
      <c r="X6" s="108">
        <v>690</v>
      </c>
      <c r="Y6" s="108">
        <v>696</v>
      </c>
      <c r="Z6" s="108">
        <v>751</v>
      </c>
      <c r="AB6" s="109" t="str">
        <f>TEXT(Z6,"###,###")</f>
        <v>751</v>
      </c>
      <c r="AD6" s="110">
        <f t="shared" si="0"/>
        <v>7.9022988505747183E-2</v>
      </c>
      <c r="AF6" s="110">
        <f t="shared" si="1"/>
        <v>0.15716486902927573</v>
      </c>
    </row>
    <row r="7" spans="1:32" ht="16.5" customHeight="1" thickBot="1" x14ac:dyDescent="0.3">
      <c r="A7" s="61" t="str">
        <f>"QUICK STATS for "&amp;Z2&amp;" *"</f>
        <v>QUICK STATS for 2021-22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876</v>
      </c>
      <c r="W7" s="108">
        <v>848</v>
      </c>
      <c r="X7" s="108">
        <v>921</v>
      </c>
      <c r="Y7" s="108">
        <v>936</v>
      </c>
      <c r="Z7" s="108">
        <v>988</v>
      </c>
      <c r="AB7" s="109" t="str">
        <f>TEXT(Z7,"###,###")</f>
        <v>988</v>
      </c>
      <c r="AD7" s="110">
        <f t="shared" si="0"/>
        <v>5.555555555555558E-2</v>
      </c>
      <c r="AF7" s="110">
        <f t="shared" si="1"/>
        <v>0.12785388127853881</v>
      </c>
    </row>
    <row r="8" spans="1:32" ht="17.25" customHeight="1" x14ac:dyDescent="0.25">
      <c r="A8" s="62" t="s">
        <v>12</v>
      </c>
      <c r="B8" s="63"/>
      <c r="C8" s="29"/>
      <c r="D8" s="64" t="str">
        <f>AB4</f>
        <v>1,466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988</v>
      </c>
      <c r="P8" s="65"/>
      <c r="S8" s="107" t="s">
        <v>83</v>
      </c>
      <c r="T8" s="108"/>
      <c r="U8" s="108"/>
      <c r="V8" s="108">
        <v>25532</v>
      </c>
      <c r="W8" s="108">
        <v>25605</v>
      </c>
      <c r="X8" s="108">
        <v>24704.58</v>
      </c>
      <c r="Y8" s="108">
        <v>29259.11</v>
      </c>
      <c r="Z8" s="108">
        <v>31123.31</v>
      </c>
      <c r="AB8" s="109" t="str">
        <f>TEXT(Z8,"$###,###")</f>
        <v>$31,123</v>
      </c>
      <c r="AD8" s="110">
        <f t="shared" si="0"/>
        <v>6.3713489576408877E-2</v>
      </c>
      <c r="AF8" s="110">
        <f t="shared" si="1"/>
        <v>0.21899224502584991</v>
      </c>
    </row>
    <row r="9" spans="1:32" x14ac:dyDescent="0.25">
      <c r="A9" s="30" t="s">
        <v>14</v>
      </c>
      <c r="B9" s="69"/>
      <c r="C9" s="70"/>
      <c r="D9" s="71">
        <f>AD104</f>
        <v>68.758526603001371</v>
      </c>
      <c r="E9" s="72" t="s">
        <v>84</v>
      </c>
      <c r="F9" s="24"/>
      <c r="G9" s="73" t="s">
        <v>81</v>
      </c>
      <c r="H9" s="70"/>
      <c r="I9" s="69"/>
      <c r="J9" s="70"/>
      <c r="K9" s="69"/>
      <c r="L9" s="69"/>
      <c r="M9" s="74"/>
      <c r="N9" s="70"/>
      <c r="O9" s="71">
        <f>AD127</f>
        <v>50.809716599190281</v>
      </c>
      <c r="P9" s="72" t="s">
        <v>84</v>
      </c>
      <c r="S9" s="107" t="s">
        <v>7</v>
      </c>
      <c r="T9" s="108"/>
      <c r="U9" s="108"/>
      <c r="V9" s="108">
        <v>38054769</v>
      </c>
      <c r="W9" s="108">
        <v>39338181</v>
      </c>
      <c r="X9" s="108">
        <v>45116431</v>
      </c>
      <c r="Y9" s="108">
        <v>47668158</v>
      </c>
      <c r="Z9" s="108">
        <v>54292854</v>
      </c>
      <c r="AB9" s="109" t="str">
        <f>TEXT(Z9/1000000,"$#,###.0")&amp;" mil"</f>
        <v>$54.3 mil</v>
      </c>
      <c r="AD9" s="110">
        <f t="shared" si="0"/>
        <v>0.13897528828363792</v>
      </c>
      <c r="AF9" s="110">
        <f t="shared" si="1"/>
        <v>0.42670302373928481</v>
      </c>
    </row>
    <row r="10" spans="1:32" x14ac:dyDescent="0.25">
      <c r="A10" s="30" t="s">
        <v>17</v>
      </c>
      <c r="B10" s="69"/>
      <c r="C10" s="70"/>
      <c r="D10" s="71">
        <f>AD105</f>
        <v>12.210095497953615</v>
      </c>
      <c r="E10" s="72" t="s">
        <v>84</v>
      </c>
      <c r="F10" s="24"/>
      <c r="G10" s="73" t="s">
        <v>82</v>
      </c>
      <c r="H10" s="70"/>
      <c r="I10" s="69"/>
      <c r="J10" s="70"/>
      <c r="K10" s="69"/>
      <c r="L10" s="69"/>
      <c r="M10" s="74"/>
      <c r="N10" s="70"/>
      <c r="O10" s="71">
        <f>AD128</f>
        <v>48.886639676113361</v>
      </c>
      <c r="P10" s="72" t="s">
        <v>84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85</v>
      </c>
      <c r="H11" s="77"/>
      <c r="I11" s="78"/>
      <c r="J11" s="78"/>
      <c r="K11" s="78"/>
      <c r="L11" s="78"/>
      <c r="M11" s="69"/>
      <c r="N11" s="70"/>
      <c r="O11" s="71">
        <f>T130</f>
        <v>66.902834008097173</v>
      </c>
      <c r="P11" s="72" t="s">
        <v>84</v>
      </c>
      <c r="S11" s="107" t="s">
        <v>29</v>
      </c>
      <c r="T11" s="112"/>
      <c r="U11" s="112"/>
      <c r="V11" s="112">
        <v>947</v>
      </c>
      <c r="W11" s="112">
        <v>969</v>
      </c>
      <c r="X11" s="112">
        <v>1012</v>
      </c>
      <c r="Y11" s="112">
        <v>1050</v>
      </c>
      <c r="Z11" s="112">
        <v>1145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20.951417004048583</v>
      </c>
      <c r="P12" s="72" t="s">
        <v>84</v>
      </c>
      <c r="S12" s="107" t="s">
        <v>30</v>
      </c>
      <c r="T12" s="112"/>
      <c r="U12" s="112"/>
      <c r="V12" s="112">
        <v>348</v>
      </c>
      <c r="W12" s="112">
        <v>309</v>
      </c>
      <c r="X12" s="112">
        <v>346</v>
      </c>
      <c r="Y12" s="112">
        <v>341</v>
      </c>
      <c r="Z12" s="112">
        <v>328</v>
      </c>
    </row>
    <row r="13" spans="1:32" ht="15" customHeight="1" x14ac:dyDescent="0.25">
      <c r="A13" s="30" t="s">
        <v>19</v>
      </c>
      <c r="B13" s="70"/>
      <c r="C13" s="70"/>
      <c r="D13" s="71">
        <f>AD108</f>
        <v>22.783083219645292</v>
      </c>
      <c r="E13" s="72" t="s">
        <v>84</v>
      </c>
      <c r="F13" s="24"/>
      <c r="G13" s="142" t="s">
        <v>265</v>
      </c>
      <c r="H13" s="143"/>
      <c r="I13" s="143"/>
      <c r="J13" s="143"/>
      <c r="K13" s="143"/>
      <c r="L13" s="143"/>
      <c r="M13" s="79"/>
      <c r="N13" s="70"/>
      <c r="O13" s="71">
        <f>T132</f>
        <v>11.740890688259109</v>
      </c>
      <c r="P13" s="72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21.487039563437925</v>
      </c>
      <c r="E14" s="72" t="s">
        <v>84</v>
      </c>
      <c r="F14" s="24"/>
      <c r="G14" s="76" t="s">
        <v>94</v>
      </c>
      <c r="H14" s="69"/>
      <c r="I14" s="69"/>
      <c r="J14" s="69"/>
      <c r="K14" s="75"/>
      <c r="L14" s="70"/>
      <c r="M14" s="69"/>
      <c r="N14" s="70"/>
      <c r="O14" s="75" t="str">
        <f>AB118</f>
        <v>45.2</v>
      </c>
      <c r="P14" s="72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18.55388813096862</v>
      </c>
      <c r="E15" s="72" t="s">
        <v>84</v>
      </c>
      <c r="F15" s="24"/>
      <c r="G15" s="33" t="s">
        <v>259</v>
      </c>
      <c r="H15" s="70"/>
      <c r="I15" s="70"/>
      <c r="J15" s="70"/>
      <c r="K15" s="80"/>
      <c r="L15" s="70"/>
      <c r="M15" s="70"/>
      <c r="N15" s="70"/>
      <c r="O15" s="71">
        <f>AB38</f>
        <v>18.75</v>
      </c>
      <c r="P15" s="72" t="s">
        <v>84</v>
      </c>
      <c r="S15" s="115" t="s">
        <v>60</v>
      </c>
      <c r="T15" s="115"/>
      <c r="U15" s="116"/>
      <c r="V15" s="116">
        <v>179</v>
      </c>
      <c r="W15" s="116">
        <v>194</v>
      </c>
      <c r="X15" s="116">
        <v>234</v>
      </c>
      <c r="Y15" s="112">
        <v>238</v>
      </c>
      <c r="Z15" s="112">
        <v>242</v>
      </c>
      <c r="AB15" s="117">
        <f t="shared" ref="AB15:AB34" si="2">IF(Z15="np",0,Z15/$Z$34)</f>
        <v>0.16473791695030632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18.349249658935879</v>
      </c>
      <c r="E16" s="83" t="s">
        <v>84</v>
      </c>
      <c r="F16" s="24"/>
      <c r="G16" s="84" t="s">
        <v>260</v>
      </c>
      <c r="H16" s="35"/>
      <c r="I16" s="35"/>
      <c r="J16" s="35"/>
      <c r="K16" s="36"/>
      <c r="L16" s="35"/>
      <c r="M16" s="35"/>
      <c r="N16" s="35"/>
      <c r="O16" s="82">
        <f>AB37</f>
        <v>81.25</v>
      </c>
      <c r="P16" s="37" t="s">
        <v>84</v>
      </c>
      <c r="S16" s="115" t="s">
        <v>61</v>
      </c>
      <c r="T16" s="115"/>
      <c r="U16" s="116"/>
      <c r="V16" s="116">
        <v>0</v>
      </c>
      <c r="W16" s="116">
        <v>0</v>
      </c>
      <c r="X16" s="116">
        <v>3</v>
      </c>
      <c r="Y16" s="112">
        <v>3</v>
      </c>
      <c r="Z16" s="112">
        <v>6</v>
      </c>
      <c r="AB16" s="117">
        <f t="shared" si="2"/>
        <v>4.0844111640571815E-3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55</v>
      </c>
      <c r="W17" s="116">
        <v>46</v>
      </c>
      <c r="X17" s="116">
        <v>57</v>
      </c>
      <c r="Y17" s="112">
        <v>60</v>
      </c>
      <c r="Z17" s="112">
        <v>69</v>
      </c>
      <c r="AB17" s="117">
        <f t="shared" si="2"/>
        <v>4.6970728386657591E-2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268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63</v>
      </c>
      <c r="T18" s="115"/>
      <c r="U18" s="116"/>
      <c r="V18" s="116">
        <v>0</v>
      </c>
      <c r="W18" s="116">
        <v>0</v>
      </c>
      <c r="X18" s="116">
        <v>0</v>
      </c>
      <c r="Y18" s="112">
        <v>3</v>
      </c>
      <c r="Z18" s="112">
        <v>6</v>
      </c>
      <c r="AB18" s="117">
        <f t="shared" si="2"/>
        <v>4.0844111640571815E-3</v>
      </c>
    </row>
    <row r="19" spans="1:28" x14ac:dyDescent="0.25">
      <c r="A19" s="61" t="str">
        <f>$S$1&amp;" ("&amp;$V$2&amp;" to "&amp;$Z$2&amp;")"</f>
        <v>Robe (2017-18 to 2021-22)</v>
      </c>
      <c r="B19" s="61"/>
      <c r="C19" s="61"/>
      <c r="D19" s="61"/>
      <c r="E19" s="61"/>
      <c r="F19" s="61"/>
      <c r="G19" s="61" t="str">
        <f>$S$1&amp;" ("&amp;$V$2&amp;" to "&amp;$Z$2&amp;")"</f>
        <v>Robe (2017-18 to 2021-22)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64</v>
      </c>
      <c r="T19" s="115"/>
      <c r="U19" s="116"/>
      <c r="V19" s="116">
        <v>101</v>
      </c>
      <c r="W19" s="116">
        <v>98</v>
      </c>
      <c r="X19" s="116">
        <v>93</v>
      </c>
      <c r="Y19" s="112">
        <v>115</v>
      </c>
      <c r="Z19" s="112">
        <v>108</v>
      </c>
      <c r="AB19" s="117">
        <f t="shared" si="2"/>
        <v>7.3519400953029265E-2</v>
      </c>
    </row>
    <row r="20" spans="1:28" x14ac:dyDescent="0.25">
      <c r="S20" s="115" t="s">
        <v>65</v>
      </c>
      <c r="T20" s="115"/>
      <c r="U20" s="116"/>
      <c r="V20" s="116">
        <v>54</v>
      </c>
      <c r="W20" s="116">
        <v>62</v>
      </c>
      <c r="X20" s="116">
        <v>64</v>
      </c>
      <c r="Y20" s="112">
        <v>54</v>
      </c>
      <c r="Z20" s="112">
        <v>45</v>
      </c>
      <c r="AB20" s="117">
        <f t="shared" si="2"/>
        <v>3.0633083730428862E-2</v>
      </c>
    </row>
    <row r="21" spans="1:28" x14ac:dyDescent="0.25">
      <c r="S21" s="115" t="s">
        <v>66</v>
      </c>
      <c r="T21" s="115"/>
      <c r="U21" s="116"/>
      <c r="V21" s="116">
        <v>115</v>
      </c>
      <c r="W21" s="116">
        <v>90</v>
      </c>
      <c r="X21" s="116">
        <v>80</v>
      </c>
      <c r="Y21" s="112">
        <v>81</v>
      </c>
      <c r="Z21" s="112">
        <v>98</v>
      </c>
      <c r="AB21" s="117">
        <f t="shared" si="2"/>
        <v>6.6712049012933969E-2</v>
      </c>
    </row>
    <row r="22" spans="1:28" x14ac:dyDescent="0.25">
      <c r="S22" s="115" t="s">
        <v>67</v>
      </c>
      <c r="T22" s="115"/>
      <c r="U22" s="116"/>
      <c r="V22" s="116">
        <v>191</v>
      </c>
      <c r="W22" s="116">
        <v>238</v>
      </c>
      <c r="X22" s="116">
        <v>217</v>
      </c>
      <c r="Y22" s="112">
        <v>235</v>
      </c>
      <c r="Z22" s="112">
        <v>214</v>
      </c>
      <c r="AB22" s="117">
        <f t="shared" si="2"/>
        <v>0.14567733151803949</v>
      </c>
    </row>
    <row r="23" spans="1:28" x14ac:dyDescent="0.25">
      <c r="S23" s="115" t="s">
        <v>68</v>
      </c>
      <c r="T23" s="115"/>
      <c r="U23" s="116"/>
      <c r="V23" s="116">
        <v>48</v>
      </c>
      <c r="W23" s="116">
        <v>43</v>
      </c>
      <c r="X23" s="116">
        <v>55</v>
      </c>
      <c r="Y23" s="112">
        <v>47</v>
      </c>
      <c r="Z23" s="112">
        <v>51</v>
      </c>
      <c r="AB23" s="117">
        <f t="shared" si="2"/>
        <v>3.4717494894486042E-2</v>
      </c>
    </row>
    <row r="24" spans="1:28" x14ac:dyDescent="0.25">
      <c r="S24" s="115" t="s">
        <v>69</v>
      </c>
      <c r="T24" s="115"/>
      <c r="U24" s="116"/>
      <c r="V24" s="116">
        <v>0</v>
      </c>
      <c r="W24" s="116">
        <v>0</v>
      </c>
      <c r="X24" s="116">
        <v>5</v>
      </c>
      <c r="Y24" s="112">
        <v>3</v>
      </c>
      <c r="Z24" s="112">
        <v>5</v>
      </c>
      <c r="AB24" s="117">
        <f t="shared" si="2"/>
        <v>3.4036759700476512E-3</v>
      </c>
    </row>
    <row r="25" spans="1:28" x14ac:dyDescent="0.25">
      <c r="S25" s="115" t="s">
        <v>70</v>
      </c>
      <c r="T25" s="115"/>
      <c r="U25" s="116"/>
      <c r="V25" s="116">
        <v>27</v>
      </c>
      <c r="W25" s="116">
        <v>23</v>
      </c>
      <c r="X25" s="116">
        <v>24</v>
      </c>
      <c r="Y25" s="112">
        <v>29</v>
      </c>
      <c r="Z25" s="112">
        <v>35</v>
      </c>
      <c r="AB25" s="117">
        <f t="shared" si="2"/>
        <v>2.3825731790333562E-2</v>
      </c>
    </row>
    <row r="26" spans="1:28" x14ac:dyDescent="0.25">
      <c r="S26" s="115" t="s">
        <v>71</v>
      </c>
      <c r="T26" s="115"/>
      <c r="U26" s="116"/>
      <c r="V26" s="116">
        <v>25</v>
      </c>
      <c r="W26" s="116">
        <v>16</v>
      </c>
      <c r="X26" s="116">
        <v>27</v>
      </c>
      <c r="Y26" s="112">
        <v>31</v>
      </c>
      <c r="Z26" s="112">
        <v>25</v>
      </c>
      <c r="AB26" s="117">
        <f t="shared" si="2"/>
        <v>1.7018379850238258E-2</v>
      </c>
    </row>
    <row r="27" spans="1:28" x14ac:dyDescent="0.25">
      <c r="S27" s="115" t="s">
        <v>72</v>
      </c>
      <c r="T27" s="115"/>
      <c r="U27" s="116"/>
      <c r="V27" s="116">
        <v>34</v>
      </c>
      <c r="W27" s="116">
        <v>40</v>
      </c>
      <c r="X27" s="116">
        <v>40</v>
      </c>
      <c r="Y27" s="112">
        <v>46</v>
      </c>
      <c r="Z27" s="112">
        <v>54</v>
      </c>
      <c r="AB27" s="117">
        <f t="shared" si="2"/>
        <v>3.6759700476514633E-2</v>
      </c>
    </row>
    <row r="28" spans="1:28" x14ac:dyDescent="0.25">
      <c r="S28" s="115" t="s">
        <v>73</v>
      </c>
      <c r="T28" s="115"/>
      <c r="U28" s="116"/>
      <c r="V28" s="116">
        <v>44</v>
      </c>
      <c r="W28" s="116">
        <v>49</v>
      </c>
      <c r="X28" s="116">
        <v>50</v>
      </c>
      <c r="Y28" s="112">
        <v>50</v>
      </c>
      <c r="Z28" s="112">
        <v>65</v>
      </c>
      <c r="AB28" s="117">
        <f t="shared" si="2"/>
        <v>4.4247787610619468E-2</v>
      </c>
    </row>
    <row r="29" spans="1:28" x14ac:dyDescent="0.25">
      <c r="S29" s="115" t="s">
        <v>74</v>
      </c>
      <c r="T29" s="115"/>
      <c r="U29" s="116"/>
      <c r="V29" s="116">
        <v>51</v>
      </c>
      <c r="W29" s="116">
        <v>49</v>
      </c>
      <c r="X29" s="116">
        <v>42</v>
      </c>
      <c r="Y29" s="112">
        <v>44</v>
      </c>
      <c r="Z29" s="112">
        <v>67</v>
      </c>
      <c r="AB29" s="117">
        <f t="shared" si="2"/>
        <v>4.5609257998638526E-2</v>
      </c>
    </row>
    <row r="30" spans="1:28" x14ac:dyDescent="0.25">
      <c r="S30" s="115" t="s">
        <v>75</v>
      </c>
      <c r="T30" s="115"/>
      <c r="U30" s="116"/>
      <c r="V30" s="116">
        <v>54</v>
      </c>
      <c r="W30" s="116">
        <v>59</v>
      </c>
      <c r="X30" s="116">
        <v>62</v>
      </c>
      <c r="Y30" s="112">
        <v>70</v>
      </c>
      <c r="Z30" s="112">
        <v>75</v>
      </c>
      <c r="AB30" s="117">
        <f t="shared" si="2"/>
        <v>5.1055139550714772E-2</v>
      </c>
    </row>
    <row r="31" spans="1:28" x14ac:dyDescent="0.25">
      <c r="S31" s="115" t="s">
        <v>76</v>
      </c>
      <c r="T31" s="115"/>
      <c r="U31" s="116"/>
      <c r="V31" s="116">
        <v>47</v>
      </c>
      <c r="W31" s="116">
        <v>46</v>
      </c>
      <c r="X31" s="116">
        <v>62</v>
      </c>
      <c r="Y31" s="112">
        <v>61</v>
      </c>
      <c r="Z31" s="112">
        <v>68</v>
      </c>
      <c r="AB31" s="117">
        <f t="shared" si="2"/>
        <v>4.6289993192648059E-2</v>
      </c>
    </row>
    <row r="32" spans="1:28" ht="15.75" customHeight="1" x14ac:dyDescent="0.25">
      <c r="A32" s="61" t="str">
        <f>"Distribution of jobs per industry "&amp;"("&amp;Z2&amp;") *"</f>
        <v>Distribution of jobs per industry (2021-22)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77</v>
      </c>
      <c r="T32" s="115"/>
      <c r="U32" s="116"/>
      <c r="V32" s="116">
        <v>9</v>
      </c>
      <c r="W32" s="116">
        <v>16</v>
      </c>
      <c r="X32" s="116">
        <v>12</v>
      </c>
      <c r="Y32" s="112">
        <v>12</v>
      </c>
      <c r="Z32" s="112">
        <v>26</v>
      </c>
      <c r="AB32" s="117">
        <f t="shared" si="2"/>
        <v>1.7699115044247787E-2</v>
      </c>
    </row>
    <row r="33" spans="19:32" x14ac:dyDescent="0.25">
      <c r="S33" s="115" t="s">
        <v>78</v>
      </c>
      <c r="T33" s="115"/>
      <c r="U33" s="116"/>
      <c r="V33" s="116">
        <v>31</v>
      </c>
      <c r="W33" s="116">
        <v>22</v>
      </c>
      <c r="X33" s="116">
        <v>25</v>
      </c>
      <c r="Y33" s="112">
        <v>33</v>
      </c>
      <c r="Z33" s="112">
        <v>27</v>
      </c>
      <c r="AB33" s="117">
        <f t="shared" si="2"/>
        <v>1.8379850238257316E-2</v>
      </c>
    </row>
    <row r="34" spans="19:32" x14ac:dyDescent="0.25">
      <c r="S34" s="118" t="s">
        <v>53</v>
      </c>
      <c r="T34" s="118"/>
      <c r="U34" s="119"/>
      <c r="V34" s="119">
        <v>1295</v>
      </c>
      <c r="W34" s="119">
        <v>1275</v>
      </c>
      <c r="X34" s="119">
        <v>1358</v>
      </c>
      <c r="Y34" s="120">
        <v>1391</v>
      </c>
      <c r="Z34" s="120">
        <v>1469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737</v>
      </c>
      <c r="W37" s="112">
        <v>691</v>
      </c>
      <c r="X37" s="112">
        <v>758</v>
      </c>
      <c r="Y37" s="112">
        <v>759</v>
      </c>
      <c r="Z37" s="112">
        <v>806</v>
      </c>
      <c r="AB37" s="132">
        <f>Z37/Z40*100</f>
        <v>81.25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137</v>
      </c>
      <c r="W38" s="112">
        <v>162</v>
      </c>
      <c r="X38" s="112">
        <v>162</v>
      </c>
      <c r="Y38" s="112">
        <v>179</v>
      </c>
      <c r="Z38" s="112">
        <v>186</v>
      </c>
      <c r="AB38" s="132">
        <f>Z38/Z40*100</f>
        <v>18.75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874</v>
      </c>
      <c r="W40" s="112">
        <v>853</v>
      </c>
      <c r="X40" s="112">
        <v>920</v>
      </c>
      <c r="Y40" s="112">
        <v>938</v>
      </c>
      <c r="Z40" s="112">
        <v>992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6</v>
      </c>
      <c r="W44" s="112">
        <v>5</v>
      </c>
      <c r="X44" s="112">
        <v>8</v>
      </c>
      <c r="Y44" s="112">
        <v>10</v>
      </c>
      <c r="Z44" s="112">
        <v>6</v>
      </c>
    </row>
    <row r="45" spans="19:32" x14ac:dyDescent="0.25">
      <c r="S45" s="115" t="s">
        <v>37</v>
      </c>
      <c r="T45" s="115"/>
      <c r="U45" s="112"/>
      <c r="V45" s="112">
        <v>14</v>
      </c>
      <c r="W45" s="112">
        <v>12</v>
      </c>
      <c r="X45" s="112">
        <v>16</v>
      </c>
      <c r="Y45" s="112">
        <v>24</v>
      </c>
      <c r="Z45" s="112">
        <v>18</v>
      </c>
    </row>
    <row r="46" spans="19:32" x14ac:dyDescent="0.25">
      <c r="S46" s="115" t="s">
        <v>38</v>
      </c>
      <c r="T46" s="115"/>
      <c r="U46" s="112"/>
      <c r="V46" s="112">
        <v>31</v>
      </c>
      <c r="W46" s="112">
        <v>41</v>
      </c>
      <c r="X46" s="112">
        <v>44</v>
      </c>
      <c r="Y46" s="112">
        <v>58</v>
      </c>
      <c r="Z46" s="112">
        <v>62</v>
      </c>
    </row>
    <row r="47" spans="19:32" x14ac:dyDescent="0.25">
      <c r="S47" s="115" t="s">
        <v>39</v>
      </c>
      <c r="T47" s="115"/>
      <c r="U47" s="112"/>
      <c r="V47" s="112">
        <v>53</v>
      </c>
      <c r="W47" s="112">
        <v>61</v>
      </c>
      <c r="X47" s="112">
        <v>61</v>
      </c>
      <c r="Y47" s="112">
        <v>49</v>
      </c>
      <c r="Z47" s="112">
        <v>53</v>
      </c>
    </row>
    <row r="48" spans="19:32" x14ac:dyDescent="0.25">
      <c r="S48" s="115" t="s">
        <v>40</v>
      </c>
      <c r="T48" s="115"/>
      <c r="U48" s="112"/>
      <c r="V48" s="112">
        <v>48</v>
      </c>
      <c r="W48" s="112">
        <v>71</v>
      </c>
      <c r="X48" s="112">
        <v>87</v>
      </c>
      <c r="Y48" s="112">
        <v>79</v>
      </c>
      <c r="Z48" s="112">
        <v>87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61</v>
      </c>
      <c r="W49" s="112">
        <v>53</v>
      </c>
      <c r="X49" s="112">
        <v>41</v>
      </c>
      <c r="Y49" s="112">
        <v>39</v>
      </c>
      <c r="Z49" s="112">
        <v>42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Robe (2021-22)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35</v>
      </c>
      <c r="W50" s="112">
        <v>46</v>
      </c>
      <c r="X50" s="112">
        <v>45</v>
      </c>
      <c r="Y50" s="112">
        <v>59</v>
      </c>
      <c r="Z50" s="112">
        <v>65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47</v>
      </c>
      <c r="W51" s="112">
        <v>38</v>
      </c>
      <c r="X51" s="112">
        <v>33</v>
      </c>
      <c r="Y51" s="112">
        <v>35</v>
      </c>
      <c r="Z51" s="112">
        <v>38</v>
      </c>
    </row>
    <row r="52" spans="1:26" ht="15" customHeight="1" x14ac:dyDescent="0.25">
      <c r="S52" s="115" t="s">
        <v>44</v>
      </c>
      <c r="T52" s="115"/>
      <c r="U52" s="112"/>
      <c r="V52" s="112">
        <v>76</v>
      </c>
      <c r="W52" s="112">
        <v>55</v>
      </c>
      <c r="X52" s="112">
        <v>80</v>
      </c>
      <c r="Y52" s="112">
        <v>64</v>
      </c>
      <c r="Z52" s="112">
        <v>51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62</v>
      </c>
      <c r="W53" s="112">
        <v>47</v>
      </c>
      <c r="X53" s="112">
        <v>60</v>
      </c>
      <c r="Y53" s="112">
        <v>61</v>
      </c>
      <c r="Z53" s="112">
        <v>67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71</v>
      </c>
      <c r="W54" s="112">
        <v>53</v>
      </c>
      <c r="X54" s="112">
        <v>60</v>
      </c>
      <c r="Y54" s="112">
        <v>65</v>
      </c>
      <c r="Z54" s="112">
        <v>70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52</v>
      </c>
      <c r="W55" s="112">
        <v>58</v>
      </c>
      <c r="X55" s="112">
        <v>57</v>
      </c>
      <c r="Y55" s="112">
        <v>63</v>
      </c>
      <c r="Z55" s="112">
        <v>65</v>
      </c>
    </row>
    <row r="56" spans="1:26" ht="15" customHeight="1" x14ac:dyDescent="0.25">
      <c r="S56" s="115" t="s">
        <v>48</v>
      </c>
      <c r="T56" s="115"/>
      <c r="U56" s="112"/>
      <c r="V56" s="112">
        <v>43</v>
      </c>
      <c r="W56" s="112">
        <v>39</v>
      </c>
      <c r="X56" s="112">
        <v>44</v>
      </c>
      <c r="Y56" s="112">
        <v>41</v>
      </c>
      <c r="Z56" s="112">
        <v>28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20</v>
      </c>
      <c r="W57" s="112">
        <v>11</v>
      </c>
      <c r="X57" s="112">
        <v>23</v>
      </c>
      <c r="Y57" s="112">
        <v>23</v>
      </c>
      <c r="Z57" s="112">
        <v>22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13</v>
      </c>
      <c r="W58" s="112">
        <v>14</v>
      </c>
      <c r="X58" s="112">
        <v>13</v>
      </c>
      <c r="Y58" s="112">
        <v>13</v>
      </c>
      <c r="Z58" s="112">
        <v>13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3</v>
      </c>
      <c r="W59" s="112">
        <v>4</v>
      </c>
      <c r="X59" s="112">
        <v>4</v>
      </c>
      <c r="Y59" s="112">
        <v>7</v>
      </c>
      <c r="Z59" s="112">
        <v>11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6</v>
      </c>
      <c r="W60" s="112">
        <v>0</v>
      </c>
      <c r="X60" s="112">
        <v>0</v>
      </c>
      <c r="Y60" s="112">
        <v>5</v>
      </c>
      <c r="Z60" s="112">
        <v>8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643</v>
      </c>
      <c r="W61" s="112">
        <v>619</v>
      </c>
      <c r="X61" s="112">
        <v>671</v>
      </c>
      <c r="Y61" s="112">
        <v>695</v>
      </c>
      <c r="Z61" s="112">
        <v>718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5</v>
      </c>
      <c r="W63" s="112">
        <v>15</v>
      </c>
      <c r="X63" s="112">
        <v>14</v>
      </c>
      <c r="Y63" s="112">
        <v>16</v>
      </c>
      <c r="Z63" s="112">
        <v>9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11</v>
      </c>
      <c r="W64" s="112">
        <v>11</v>
      </c>
      <c r="X64" s="112">
        <v>20</v>
      </c>
      <c r="Y64" s="112">
        <v>21</v>
      </c>
      <c r="Z64" s="112">
        <v>37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Robe (2021-22)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25</v>
      </c>
      <c r="W65" s="112">
        <v>39</v>
      </c>
      <c r="X65" s="112">
        <v>36</v>
      </c>
      <c r="Y65" s="112">
        <v>35</v>
      </c>
      <c r="Z65" s="112">
        <v>29</v>
      </c>
    </row>
    <row r="66" spans="1:26" x14ac:dyDescent="0.25">
      <c r="S66" s="115" t="s">
        <v>39</v>
      </c>
      <c r="T66" s="115"/>
      <c r="U66" s="112"/>
      <c r="V66" s="112">
        <v>63</v>
      </c>
      <c r="W66" s="112">
        <v>57</v>
      </c>
      <c r="X66" s="112">
        <v>61</v>
      </c>
      <c r="Y66" s="112">
        <v>70</v>
      </c>
      <c r="Z66" s="112">
        <v>73</v>
      </c>
    </row>
    <row r="67" spans="1:26" x14ac:dyDescent="0.25">
      <c r="S67" s="115" t="s">
        <v>40</v>
      </c>
      <c r="T67" s="115"/>
      <c r="U67" s="112"/>
      <c r="V67" s="112">
        <v>56</v>
      </c>
      <c r="W67" s="112">
        <v>62</v>
      </c>
      <c r="X67" s="112">
        <v>57</v>
      </c>
      <c r="Y67" s="112">
        <v>65</v>
      </c>
      <c r="Z67" s="112">
        <v>69</v>
      </c>
    </row>
    <row r="68" spans="1:26" x14ac:dyDescent="0.25">
      <c r="S68" s="115" t="s">
        <v>41</v>
      </c>
      <c r="T68" s="115"/>
      <c r="U68" s="112"/>
      <c r="V68" s="112">
        <v>77</v>
      </c>
      <c r="W68" s="112">
        <v>84</v>
      </c>
      <c r="X68" s="112">
        <v>66</v>
      </c>
      <c r="Y68" s="112">
        <v>41</v>
      </c>
      <c r="Z68" s="112">
        <v>39</v>
      </c>
    </row>
    <row r="69" spans="1:26" x14ac:dyDescent="0.25">
      <c r="S69" s="115" t="s">
        <v>42</v>
      </c>
      <c r="T69" s="115"/>
      <c r="U69" s="112"/>
      <c r="V69" s="112">
        <v>39</v>
      </c>
      <c r="W69" s="112">
        <v>41</v>
      </c>
      <c r="X69" s="112">
        <v>46</v>
      </c>
      <c r="Y69" s="112">
        <v>56</v>
      </c>
      <c r="Z69" s="112">
        <v>77</v>
      </c>
    </row>
    <row r="70" spans="1:26" x14ac:dyDescent="0.25">
      <c r="S70" s="115" t="s">
        <v>43</v>
      </c>
      <c r="T70" s="115"/>
      <c r="U70" s="112"/>
      <c r="V70" s="112">
        <v>55</v>
      </c>
      <c r="W70" s="112">
        <v>55</v>
      </c>
      <c r="X70" s="112">
        <v>57</v>
      </c>
      <c r="Y70" s="112">
        <v>50</v>
      </c>
      <c r="Z70" s="112">
        <v>48</v>
      </c>
    </row>
    <row r="71" spans="1:26" x14ac:dyDescent="0.25">
      <c r="S71" s="115" t="s">
        <v>44</v>
      </c>
      <c r="T71" s="115"/>
      <c r="U71" s="112"/>
      <c r="V71" s="112">
        <v>47</v>
      </c>
      <c r="W71" s="112">
        <v>41</v>
      </c>
      <c r="X71" s="112">
        <v>45</v>
      </c>
      <c r="Y71" s="112">
        <v>47</v>
      </c>
      <c r="Z71" s="112">
        <v>66</v>
      </c>
    </row>
    <row r="72" spans="1:26" x14ac:dyDescent="0.25">
      <c r="S72" s="115" t="s">
        <v>45</v>
      </c>
      <c r="T72" s="115"/>
      <c r="U72" s="112"/>
      <c r="V72" s="112">
        <v>69</v>
      </c>
      <c r="W72" s="112">
        <v>61</v>
      </c>
      <c r="X72" s="112">
        <v>65</v>
      </c>
      <c r="Y72" s="112">
        <v>59</v>
      </c>
      <c r="Z72" s="112">
        <v>57</v>
      </c>
    </row>
    <row r="73" spans="1:26" x14ac:dyDescent="0.25">
      <c r="S73" s="115" t="s">
        <v>46</v>
      </c>
      <c r="T73" s="115"/>
      <c r="U73" s="112"/>
      <c r="V73" s="112">
        <v>66</v>
      </c>
      <c r="W73" s="112">
        <v>63</v>
      </c>
      <c r="X73" s="112">
        <v>77</v>
      </c>
      <c r="Y73" s="112">
        <v>89</v>
      </c>
      <c r="Z73" s="112">
        <v>97</v>
      </c>
    </row>
    <row r="74" spans="1:26" x14ac:dyDescent="0.25">
      <c r="S74" s="115" t="s">
        <v>47</v>
      </c>
      <c r="T74" s="115"/>
      <c r="U74" s="112"/>
      <c r="V74" s="112">
        <v>53</v>
      </c>
      <c r="W74" s="112">
        <v>54</v>
      </c>
      <c r="X74" s="112">
        <v>58</v>
      </c>
      <c r="Y74" s="112">
        <v>58</v>
      </c>
      <c r="Z74" s="112">
        <v>52</v>
      </c>
    </row>
    <row r="75" spans="1:26" x14ac:dyDescent="0.25">
      <c r="S75" s="115" t="s">
        <v>48</v>
      </c>
      <c r="T75" s="115"/>
      <c r="U75" s="112"/>
      <c r="V75" s="112">
        <v>44</v>
      </c>
      <c r="W75" s="112">
        <v>39</v>
      </c>
      <c r="X75" s="112">
        <v>37</v>
      </c>
      <c r="Y75" s="112">
        <v>42</v>
      </c>
      <c r="Z75" s="112">
        <v>45</v>
      </c>
    </row>
    <row r="76" spans="1:26" x14ac:dyDescent="0.25">
      <c r="S76" s="115" t="s">
        <v>49</v>
      </c>
      <c r="T76" s="115"/>
      <c r="U76" s="112"/>
      <c r="V76" s="112">
        <v>22</v>
      </c>
      <c r="W76" s="112">
        <v>20</v>
      </c>
      <c r="X76" s="112">
        <v>32</v>
      </c>
      <c r="Y76" s="112">
        <v>29</v>
      </c>
      <c r="Z76" s="112">
        <v>25</v>
      </c>
    </row>
    <row r="77" spans="1:26" x14ac:dyDescent="0.25">
      <c r="S77" s="115" t="s">
        <v>50</v>
      </c>
      <c r="T77" s="115"/>
      <c r="U77" s="112"/>
      <c r="V77" s="112">
        <v>12</v>
      </c>
      <c r="W77" s="112">
        <v>9</v>
      </c>
      <c r="X77" s="112">
        <v>9</v>
      </c>
      <c r="Y77" s="112">
        <v>11</v>
      </c>
      <c r="Z77" s="112">
        <v>11</v>
      </c>
    </row>
    <row r="78" spans="1:26" x14ac:dyDescent="0.25">
      <c r="S78" s="115" t="s">
        <v>51</v>
      </c>
      <c r="T78" s="115"/>
      <c r="U78" s="112"/>
      <c r="V78" s="112">
        <v>6</v>
      </c>
      <c r="W78" s="112">
        <v>4</v>
      </c>
      <c r="X78" s="112">
        <v>5</v>
      </c>
      <c r="Y78" s="112">
        <v>4</v>
      </c>
      <c r="Z78" s="112">
        <v>10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3</v>
      </c>
      <c r="Z79" s="112">
        <v>3</v>
      </c>
    </row>
    <row r="80" spans="1:26" x14ac:dyDescent="0.25">
      <c r="S80" s="118" t="s">
        <v>53</v>
      </c>
      <c r="T80" s="118"/>
      <c r="U80" s="112"/>
      <c r="V80" s="112">
        <v>649</v>
      </c>
      <c r="W80" s="112">
        <v>660</v>
      </c>
      <c r="X80" s="112">
        <v>688</v>
      </c>
      <c r="Y80" s="112">
        <v>696</v>
      </c>
      <c r="Z80" s="112">
        <v>752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Robe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49</v>
      </c>
      <c r="W83" s="112">
        <v>46</v>
      </c>
      <c r="X83" s="112">
        <v>50</v>
      </c>
      <c r="Y83" s="112">
        <v>53</v>
      </c>
      <c r="Z83" s="112">
        <v>56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190</v>
      </c>
      <c r="G84" s="140"/>
      <c r="H84" s="48"/>
      <c r="I84" s="48"/>
      <c r="J84" s="48"/>
      <c r="K84" s="48"/>
      <c r="L84" s="140" t="s">
        <v>0</v>
      </c>
      <c r="M84" s="140"/>
      <c r="N84" s="140" t="s">
        <v>190</v>
      </c>
      <c r="O84" s="140"/>
      <c r="S84" s="115" t="s">
        <v>57</v>
      </c>
      <c r="T84" s="115"/>
      <c r="U84" s="112"/>
      <c r="V84" s="112">
        <v>29</v>
      </c>
      <c r="W84" s="112">
        <v>20</v>
      </c>
      <c r="X84" s="112">
        <v>20</v>
      </c>
      <c r="Y84" s="112">
        <v>19</v>
      </c>
      <c r="Z84" s="112">
        <v>25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2017-18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2017-18</v>
      </c>
      <c r="O85" s="140"/>
      <c r="S85" s="115" t="s">
        <v>185</v>
      </c>
      <c r="T85" s="115"/>
      <c r="U85" s="112"/>
      <c r="V85" s="112">
        <v>51</v>
      </c>
      <c r="W85" s="112">
        <v>58</v>
      </c>
      <c r="X85" s="112">
        <v>67</v>
      </c>
      <c r="Y85" s="112">
        <v>71</v>
      </c>
      <c r="Z85" s="112">
        <v>89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1,466</v>
      </c>
      <c r="D86" s="94">
        <f t="shared" ref="D86:D91" si="4">AD4</f>
        <v>5.3918044572250245E-2</v>
      </c>
      <c r="E86" s="95">
        <f t="shared" ref="E86:E91" si="5">AD4</f>
        <v>5.3918044572250245E-2</v>
      </c>
      <c r="F86" s="94">
        <f t="shared" ref="F86:F91" si="6">AF4</f>
        <v>0.1346749226006192</v>
      </c>
      <c r="G86" s="95">
        <f t="shared" ref="G86:G91" si="7">AF4</f>
        <v>0.1346749226006192</v>
      </c>
      <c r="H86" s="97"/>
      <c r="I86" s="97"/>
      <c r="J86" s="139" t="str">
        <f>'State data for spotlight'!J4</f>
        <v>1,514,413</v>
      </c>
      <c r="K86" s="139"/>
      <c r="L86" s="94">
        <f>'State data for spotlight'!L4</f>
        <v>9.9608707048718825E-2</v>
      </c>
      <c r="M86" s="95">
        <f>'State data for spotlight'!L4</f>
        <v>9.9608707048718825E-2</v>
      </c>
      <c r="N86" s="94">
        <f>'State data for spotlight'!N4</f>
        <v>0.18326365128713196</v>
      </c>
      <c r="O86" s="95">
        <f>'State data for spotlight'!N4</f>
        <v>0.18326365128713196</v>
      </c>
      <c r="S86" s="115" t="s">
        <v>186</v>
      </c>
      <c r="T86" s="115"/>
      <c r="U86" s="112"/>
      <c r="V86" s="112">
        <v>17</v>
      </c>
      <c r="W86" s="112">
        <v>14</v>
      </c>
      <c r="X86" s="112">
        <v>18</v>
      </c>
      <c r="Y86" s="112">
        <v>18</v>
      </c>
      <c r="Z86" s="112">
        <v>26</v>
      </c>
    </row>
    <row r="87" spans="1:30" ht="15" customHeight="1" x14ac:dyDescent="0.25">
      <c r="A87" s="96" t="s">
        <v>4</v>
      </c>
      <c r="B87" s="49"/>
      <c r="C87" s="97" t="str">
        <f t="shared" si="3"/>
        <v>717</v>
      </c>
      <c r="D87" s="94">
        <f t="shared" si="4"/>
        <v>3.1654676258992875E-2</v>
      </c>
      <c r="E87" s="95">
        <f t="shared" si="5"/>
        <v>3.1654676258992875E-2</v>
      </c>
      <c r="F87" s="94">
        <f t="shared" si="6"/>
        <v>0.11335403726708071</v>
      </c>
      <c r="G87" s="95">
        <f t="shared" si="7"/>
        <v>0.11335403726708071</v>
      </c>
      <c r="H87" s="97"/>
      <c r="I87" s="97"/>
      <c r="J87" s="139" t="str">
        <f>'State data for spotlight'!J5</f>
        <v>761,173</v>
      </c>
      <c r="K87" s="139"/>
      <c r="L87" s="94">
        <f>'State data for spotlight'!L5</f>
        <v>8.820771036521724E-2</v>
      </c>
      <c r="M87" s="95">
        <f>'State data for spotlight'!L5</f>
        <v>8.820771036521724E-2</v>
      </c>
      <c r="N87" s="94">
        <f>'State data for spotlight'!N5</f>
        <v>0.15461673464868042</v>
      </c>
      <c r="O87" s="95">
        <f>'State data for spotlight'!N5</f>
        <v>0.15461673464868042</v>
      </c>
      <c r="S87" s="115" t="s">
        <v>187</v>
      </c>
      <c r="T87" s="115"/>
      <c r="U87" s="112"/>
      <c r="V87" s="112">
        <v>4</v>
      </c>
      <c r="W87" s="112">
        <v>7</v>
      </c>
      <c r="X87" s="112">
        <v>9</v>
      </c>
      <c r="Y87" s="112">
        <v>7</v>
      </c>
      <c r="Z87" s="112">
        <v>5</v>
      </c>
    </row>
    <row r="88" spans="1:30" ht="15" customHeight="1" x14ac:dyDescent="0.25">
      <c r="A88" s="96" t="s">
        <v>5</v>
      </c>
      <c r="B88" s="49"/>
      <c r="C88" s="97" t="str">
        <f t="shared" si="3"/>
        <v>751</v>
      </c>
      <c r="D88" s="94">
        <f t="shared" si="4"/>
        <v>7.9022988505747183E-2</v>
      </c>
      <c r="E88" s="95">
        <f t="shared" si="5"/>
        <v>7.9022988505747183E-2</v>
      </c>
      <c r="F88" s="94">
        <f t="shared" si="6"/>
        <v>0.15716486902927573</v>
      </c>
      <c r="G88" s="95">
        <f t="shared" si="7"/>
        <v>0.15716486902927573</v>
      </c>
      <c r="H88" s="97"/>
      <c r="I88" s="97"/>
      <c r="J88" s="139" t="str">
        <f>'State data for spotlight'!J6</f>
        <v>752,279</v>
      </c>
      <c r="K88" s="139"/>
      <c r="L88" s="94">
        <f>'State data for spotlight'!L6</f>
        <v>0.11150035312508311</v>
      </c>
      <c r="M88" s="95">
        <f>'State data for spotlight'!L6</f>
        <v>0.11150035312508311</v>
      </c>
      <c r="N88" s="94">
        <f>'State data for spotlight'!N6</f>
        <v>0.212174288554841</v>
      </c>
      <c r="O88" s="95">
        <f>'State data for spotlight'!N6</f>
        <v>0.212174288554841</v>
      </c>
      <c r="S88" s="115" t="s">
        <v>188</v>
      </c>
      <c r="T88" s="115"/>
      <c r="U88" s="112"/>
      <c r="V88" s="112">
        <v>22</v>
      </c>
      <c r="W88" s="112">
        <v>25</v>
      </c>
      <c r="X88" s="112">
        <v>23</v>
      </c>
      <c r="Y88" s="112">
        <v>18</v>
      </c>
      <c r="Z88" s="112">
        <v>16</v>
      </c>
    </row>
    <row r="89" spans="1:30" ht="15" customHeight="1" x14ac:dyDescent="0.25">
      <c r="A89" s="49" t="s">
        <v>6</v>
      </c>
      <c r="B89" s="49"/>
      <c r="C89" s="97" t="str">
        <f t="shared" si="3"/>
        <v>988</v>
      </c>
      <c r="D89" s="94">
        <f t="shared" si="4"/>
        <v>5.555555555555558E-2</v>
      </c>
      <c r="E89" s="95">
        <f t="shared" si="5"/>
        <v>5.555555555555558E-2</v>
      </c>
      <c r="F89" s="94">
        <f t="shared" si="6"/>
        <v>0.12785388127853881</v>
      </c>
      <c r="G89" s="95">
        <f t="shared" si="7"/>
        <v>0.12785388127853881</v>
      </c>
      <c r="H89" s="97"/>
      <c r="I89" s="97"/>
      <c r="J89" s="139" t="str">
        <f>'State data for spotlight'!J7</f>
        <v>1,001,542</v>
      </c>
      <c r="K89" s="139"/>
      <c r="L89" s="94">
        <f>'State data for spotlight'!L7</f>
        <v>4.4621130813623067E-2</v>
      </c>
      <c r="M89" s="95">
        <f>'State data for spotlight'!L7</f>
        <v>4.4621130813623067E-2</v>
      </c>
      <c r="N89" s="94">
        <f>'State data for spotlight'!N7</f>
        <v>9.6689701842120446E-2</v>
      </c>
      <c r="O89" s="95">
        <f>'State data for spotlight'!N7</f>
        <v>9.6689701842120446E-2</v>
      </c>
      <c r="S89" s="115" t="s">
        <v>189</v>
      </c>
      <c r="T89" s="115"/>
      <c r="U89" s="112"/>
      <c r="V89" s="112">
        <v>25</v>
      </c>
      <c r="W89" s="112">
        <v>25</v>
      </c>
      <c r="X89" s="112">
        <v>33</v>
      </c>
      <c r="Y89" s="112">
        <v>26</v>
      </c>
      <c r="Z89" s="112">
        <v>32</v>
      </c>
    </row>
    <row r="90" spans="1:30" ht="15" customHeight="1" x14ac:dyDescent="0.25">
      <c r="A90" s="49" t="s">
        <v>96</v>
      </c>
      <c r="B90" s="49"/>
      <c r="C90" s="97" t="str">
        <f t="shared" si="3"/>
        <v>$31,123</v>
      </c>
      <c r="D90" s="94">
        <f t="shared" si="4"/>
        <v>6.3713489576408877E-2</v>
      </c>
      <c r="E90" s="95">
        <f t="shared" si="5"/>
        <v>6.3713489576408877E-2</v>
      </c>
      <c r="F90" s="94">
        <f t="shared" si="6"/>
        <v>0.21899224502584991</v>
      </c>
      <c r="G90" s="95">
        <f t="shared" si="7"/>
        <v>0.21899224502584991</v>
      </c>
      <c r="H90" s="97"/>
      <c r="I90" s="97"/>
      <c r="J90" s="97"/>
      <c r="K90" s="97" t="str">
        <f>'State data for spotlight'!J8</f>
        <v>$45,481</v>
      </c>
      <c r="L90" s="94">
        <f>'State data for spotlight'!L8</f>
        <v>-7.6896036558571357E-4</v>
      </c>
      <c r="M90" s="95">
        <f>'State data for spotlight'!L8</f>
        <v>-7.6896036558571357E-4</v>
      </c>
      <c r="N90" s="94">
        <f>'State data for spotlight'!N8</f>
        <v>6.4433558502420718E-2</v>
      </c>
      <c r="O90" s="95">
        <f>'State data for spotlight'!N8</f>
        <v>6.4433558502420718E-2</v>
      </c>
      <c r="S90" s="115" t="s">
        <v>58</v>
      </c>
      <c r="T90" s="115"/>
      <c r="U90" s="112"/>
      <c r="V90" s="112">
        <v>80</v>
      </c>
      <c r="W90" s="112">
        <v>81</v>
      </c>
      <c r="X90" s="112">
        <v>85</v>
      </c>
      <c r="Y90" s="112">
        <v>82</v>
      </c>
      <c r="Z90" s="112">
        <v>87</v>
      </c>
    </row>
    <row r="91" spans="1:30" ht="15" customHeight="1" x14ac:dyDescent="0.25">
      <c r="A91" s="49" t="s">
        <v>7</v>
      </c>
      <c r="B91" s="49"/>
      <c r="C91" s="97" t="str">
        <f t="shared" si="3"/>
        <v>$54.3 mil</v>
      </c>
      <c r="D91" s="94">
        <f t="shared" si="4"/>
        <v>0.13897528828363792</v>
      </c>
      <c r="E91" s="95">
        <f t="shared" si="5"/>
        <v>0.13897528828363792</v>
      </c>
      <c r="F91" s="94">
        <f t="shared" si="6"/>
        <v>0.42670302373928481</v>
      </c>
      <c r="G91" s="95">
        <f t="shared" si="7"/>
        <v>0.42670302373928481</v>
      </c>
      <c r="H91" s="97"/>
      <c r="I91" s="97"/>
      <c r="J91" s="97"/>
      <c r="K91" s="97" t="str">
        <f>'State data for spotlight'!J9</f>
        <v>$63.1 bil</v>
      </c>
      <c r="L91" s="94">
        <f>'State data for spotlight'!L9</f>
        <v>8.5795971195826271E-2</v>
      </c>
      <c r="M91" s="95">
        <f>'State data for spotlight'!L9</f>
        <v>8.5795971195826271E-2</v>
      </c>
      <c r="N91" s="94">
        <f>'State data for spotlight'!N9</f>
        <v>0.25141602644572436</v>
      </c>
      <c r="O91" s="95">
        <f>'State data for spotlight'!N9</f>
        <v>0.25141602644572436</v>
      </c>
      <c r="S91" s="118" t="s">
        <v>53</v>
      </c>
      <c r="T91" s="118"/>
      <c r="U91" s="112"/>
      <c r="V91" s="112">
        <v>446</v>
      </c>
      <c r="W91" s="112">
        <v>427</v>
      </c>
      <c r="X91" s="112">
        <v>471</v>
      </c>
      <c r="Y91" s="112">
        <v>485</v>
      </c>
      <c r="Z91" s="112">
        <v>507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191</v>
      </c>
      <c r="S93" s="115" t="s">
        <v>56</v>
      </c>
      <c r="T93" s="115"/>
      <c r="U93" s="112"/>
      <c r="V93" s="112">
        <v>33</v>
      </c>
      <c r="W93" s="112">
        <v>28</v>
      </c>
      <c r="X93" s="112">
        <v>36</v>
      </c>
      <c r="Y93" s="112">
        <v>40</v>
      </c>
      <c r="Z93" s="112">
        <v>38</v>
      </c>
    </row>
    <row r="94" spans="1:30" ht="15" customHeight="1" x14ac:dyDescent="0.25">
      <c r="A94" s="135" t="s">
        <v>192</v>
      </c>
      <c r="S94" s="115" t="s">
        <v>57</v>
      </c>
      <c r="T94" s="115"/>
      <c r="U94" s="112"/>
      <c r="V94" s="112">
        <v>50</v>
      </c>
      <c r="W94" s="112">
        <v>54</v>
      </c>
      <c r="X94" s="112">
        <v>59</v>
      </c>
      <c r="Y94" s="112">
        <v>50</v>
      </c>
      <c r="Z94" s="112">
        <v>46</v>
      </c>
    </row>
    <row r="95" spans="1:30" ht="15" customHeight="1" x14ac:dyDescent="0.25">
      <c r="A95" s="136" t="s">
        <v>266</v>
      </c>
      <c r="S95" s="115" t="s">
        <v>185</v>
      </c>
      <c r="T95" s="115"/>
      <c r="U95" s="112"/>
      <c r="V95" s="112">
        <v>13</v>
      </c>
      <c r="W95" s="112">
        <v>17</v>
      </c>
      <c r="X95" s="112">
        <v>14</v>
      </c>
      <c r="Y95" s="112">
        <v>17</v>
      </c>
      <c r="Z95" s="112">
        <v>9</v>
      </c>
    </row>
    <row r="96" spans="1:30" ht="15" customHeight="1" x14ac:dyDescent="0.25">
      <c r="A96" s="134" t="s">
        <v>258</v>
      </c>
      <c r="S96" s="115" t="s">
        <v>186</v>
      </c>
      <c r="T96" s="115"/>
      <c r="U96" s="112"/>
      <c r="V96" s="112">
        <v>71</v>
      </c>
      <c r="W96" s="112">
        <v>68</v>
      </c>
      <c r="X96" s="112">
        <v>75</v>
      </c>
      <c r="Y96" s="112">
        <v>70</v>
      </c>
      <c r="Z96" s="112">
        <v>75</v>
      </c>
    </row>
    <row r="97" spans="1:32" ht="15" customHeight="1" x14ac:dyDescent="0.25">
      <c r="A97" s="136" t="s">
        <v>269</v>
      </c>
      <c r="S97" s="115" t="s">
        <v>187</v>
      </c>
      <c r="T97" s="115"/>
      <c r="U97" s="112"/>
      <c r="V97" s="112">
        <v>46</v>
      </c>
      <c r="W97" s="112">
        <v>44</v>
      </c>
      <c r="X97" s="112">
        <v>58</v>
      </c>
      <c r="Y97" s="112">
        <v>51</v>
      </c>
      <c r="Z97" s="112">
        <v>67</v>
      </c>
    </row>
    <row r="98" spans="1:32" ht="15" customHeight="1" x14ac:dyDescent="0.25">
      <c r="A98" s="136" t="s">
        <v>275</v>
      </c>
      <c r="S98" s="115" t="s">
        <v>188</v>
      </c>
      <c r="T98" s="115"/>
      <c r="U98" s="112"/>
      <c r="V98" s="112">
        <v>35</v>
      </c>
      <c r="W98" s="112">
        <v>36</v>
      </c>
      <c r="X98" s="112">
        <v>37</v>
      </c>
      <c r="Y98" s="112">
        <v>33</v>
      </c>
      <c r="Z98" s="112">
        <v>45</v>
      </c>
    </row>
    <row r="99" spans="1:32" ht="15" customHeight="1" x14ac:dyDescent="0.25">
      <c r="S99" s="115" t="s">
        <v>189</v>
      </c>
      <c r="T99" s="115"/>
      <c r="U99" s="112"/>
      <c r="V99" s="112">
        <v>3</v>
      </c>
      <c r="W99" s="112">
        <v>5</v>
      </c>
      <c r="X99" s="112">
        <v>7</v>
      </c>
      <c r="Y99" s="112">
        <v>5</v>
      </c>
      <c r="Z99" s="112">
        <v>6</v>
      </c>
    </row>
    <row r="100" spans="1:32" ht="15" customHeight="1" x14ac:dyDescent="0.25">
      <c r="S100" s="115" t="s">
        <v>58</v>
      </c>
      <c r="T100" s="115"/>
      <c r="U100" s="112"/>
      <c r="V100" s="112">
        <v>52</v>
      </c>
      <c r="W100" s="112">
        <v>53</v>
      </c>
      <c r="X100" s="112">
        <v>48</v>
      </c>
      <c r="Y100" s="112">
        <v>42</v>
      </c>
      <c r="Z100" s="112">
        <v>50</v>
      </c>
    </row>
    <row r="101" spans="1:32" x14ac:dyDescent="0.25">
      <c r="A101" s="18"/>
      <c r="S101" s="118" t="s">
        <v>53</v>
      </c>
      <c r="T101" s="118"/>
      <c r="U101" s="112"/>
      <c r="V101" s="112">
        <v>430</v>
      </c>
      <c r="W101" s="112">
        <v>422</v>
      </c>
      <c r="X101" s="112">
        <v>454</v>
      </c>
      <c r="Y101" s="112">
        <v>447</v>
      </c>
      <c r="Z101" s="112">
        <v>486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184</v>
      </c>
      <c r="W103" s="106" t="s">
        <v>193</v>
      </c>
      <c r="X103" s="106" t="s">
        <v>261</v>
      </c>
      <c r="Y103" s="106" t="s">
        <v>267</v>
      </c>
      <c r="Z103" s="106" t="s">
        <v>273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868</v>
      </c>
      <c r="W104" s="112">
        <v>914</v>
      </c>
      <c r="X104" s="112">
        <v>973</v>
      </c>
      <c r="Y104" s="112">
        <v>976</v>
      </c>
      <c r="Z104" s="112">
        <v>1008</v>
      </c>
      <c r="AB104" s="109" t="str">
        <f>TEXT(Z104,"###,###")</f>
        <v>1,008</v>
      </c>
      <c r="AD104" s="130">
        <f>Z104/($Z$4)*100</f>
        <v>68.758526603001371</v>
      </c>
      <c r="AF104" s="109"/>
    </row>
    <row r="105" spans="1:32" x14ac:dyDescent="0.25">
      <c r="S105" s="115" t="s">
        <v>17</v>
      </c>
      <c r="T105" s="115"/>
      <c r="U105" s="112"/>
      <c r="V105" s="112">
        <v>133</v>
      </c>
      <c r="W105" s="112">
        <v>141</v>
      </c>
      <c r="X105" s="112">
        <v>144</v>
      </c>
      <c r="Y105" s="112">
        <v>152</v>
      </c>
      <c r="Z105" s="112">
        <v>179</v>
      </c>
      <c r="AB105" s="109" t="str">
        <f>TEXT(Z105,"###,###")</f>
        <v>179</v>
      </c>
      <c r="AD105" s="130">
        <f>Z105/($Z$4)*100</f>
        <v>12.210095497953615</v>
      </c>
      <c r="AF105" s="109"/>
    </row>
    <row r="106" spans="1:32" x14ac:dyDescent="0.25">
      <c r="S106" s="118" t="s">
        <v>53</v>
      </c>
      <c r="T106" s="118"/>
      <c r="U106" s="120"/>
      <c r="V106" s="120">
        <v>1001</v>
      </c>
      <c r="W106" s="120">
        <v>1055</v>
      </c>
      <c r="X106" s="120">
        <v>1117</v>
      </c>
      <c r="Y106" s="120">
        <v>1128</v>
      </c>
      <c r="Z106" s="120">
        <v>1187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350</v>
      </c>
      <c r="W108" s="112">
        <v>291</v>
      </c>
      <c r="X108" s="112">
        <v>304</v>
      </c>
      <c r="Y108" s="112">
        <v>333</v>
      </c>
      <c r="Z108" s="112">
        <v>334</v>
      </c>
      <c r="AB108" s="109" t="str">
        <f>TEXT(Z108,"###,###")</f>
        <v>334</v>
      </c>
      <c r="AD108" s="130">
        <f>Z108/($Z$4)*100</f>
        <v>22.783083219645292</v>
      </c>
      <c r="AF108" s="109"/>
    </row>
    <row r="109" spans="1:32" x14ac:dyDescent="0.25">
      <c r="S109" s="115" t="s">
        <v>20</v>
      </c>
      <c r="T109" s="115"/>
      <c r="U109" s="112"/>
      <c r="V109" s="112">
        <v>294</v>
      </c>
      <c r="W109" s="112">
        <v>287</v>
      </c>
      <c r="X109" s="112">
        <v>317</v>
      </c>
      <c r="Y109" s="112">
        <v>327</v>
      </c>
      <c r="Z109" s="112">
        <v>315</v>
      </c>
      <c r="AB109" s="109" t="str">
        <f>TEXT(Z109,"###,###")</f>
        <v>315</v>
      </c>
      <c r="AD109" s="130">
        <f>Z109/($Z$4)*100</f>
        <v>21.487039563437925</v>
      </c>
      <c r="AF109" s="109"/>
    </row>
    <row r="110" spans="1:32" x14ac:dyDescent="0.25">
      <c r="S110" s="115" t="s">
        <v>21</v>
      </c>
      <c r="T110" s="115"/>
      <c r="U110" s="112"/>
      <c r="V110" s="112">
        <v>170</v>
      </c>
      <c r="W110" s="112">
        <v>257</v>
      </c>
      <c r="X110" s="112">
        <v>249</v>
      </c>
      <c r="Y110" s="112">
        <v>247</v>
      </c>
      <c r="Z110" s="112">
        <v>272</v>
      </c>
      <c r="AB110" s="109" t="str">
        <f>TEXT(Z110,"###,###")</f>
        <v>272</v>
      </c>
      <c r="AD110" s="130">
        <f>Z110/($Z$4)*100</f>
        <v>18.55388813096862</v>
      </c>
      <c r="AF110" s="109"/>
    </row>
    <row r="111" spans="1:32" x14ac:dyDescent="0.25">
      <c r="S111" s="115" t="s">
        <v>22</v>
      </c>
      <c r="T111" s="115"/>
      <c r="U111" s="112"/>
      <c r="V111" s="112">
        <v>182</v>
      </c>
      <c r="W111" s="112">
        <v>183</v>
      </c>
      <c r="X111" s="112">
        <v>180</v>
      </c>
      <c r="Y111" s="112">
        <v>221</v>
      </c>
      <c r="Z111" s="112">
        <v>269</v>
      </c>
      <c r="AB111" s="109" t="str">
        <f>TEXT(Z111,"###,###")</f>
        <v>269</v>
      </c>
      <c r="AD111" s="130">
        <f>Z111/($Z$4)*100</f>
        <v>18.349249658935879</v>
      </c>
      <c r="AF111" s="109"/>
    </row>
    <row r="112" spans="1:32" x14ac:dyDescent="0.25">
      <c r="S112" s="118" t="s">
        <v>53</v>
      </c>
      <c r="T112" s="118"/>
      <c r="U112" s="112"/>
      <c r="V112" s="112">
        <v>1292</v>
      </c>
      <c r="W112" s="112">
        <v>1275</v>
      </c>
      <c r="X112" s="112">
        <v>1363</v>
      </c>
      <c r="Y112" s="112">
        <v>1391</v>
      </c>
      <c r="Z112" s="112">
        <v>1469</v>
      </c>
    </row>
    <row r="113" spans="19:32" x14ac:dyDescent="0.25">
      <c r="AB113" s="125" t="s">
        <v>24</v>
      </c>
      <c r="AC113" s="106"/>
      <c r="AD113" s="106" t="s">
        <v>182</v>
      </c>
      <c r="AF113" s="106" t="s">
        <v>183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45.85</v>
      </c>
      <c r="W118" s="131">
        <v>44.68</v>
      </c>
      <c r="X118" s="131">
        <v>45.13</v>
      </c>
      <c r="Y118" s="131">
        <v>45.65</v>
      </c>
      <c r="Z118" s="131">
        <v>45.15</v>
      </c>
      <c r="AB118" s="109" t="str">
        <f>TEXT(Z118,"##.0")</f>
        <v>45.2</v>
      </c>
    </row>
    <row r="120" spans="19:32" x14ac:dyDescent="0.25">
      <c r="S120" s="101" t="s">
        <v>98</v>
      </c>
      <c r="T120" s="112"/>
      <c r="U120" s="112"/>
      <c r="V120" s="112">
        <v>531</v>
      </c>
      <c r="W120" s="112">
        <v>542</v>
      </c>
      <c r="X120" s="112">
        <v>577</v>
      </c>
      <c r="Y120" s="112">
        <v>594</v>
      </c>
      <c r="Z120" s="112">
        <v>661</v>
      </c>
      <c r="AB120" s="109" t="str">
        <f>TEXT(Z120,"###,###")</f>
        <v>661</v>
      </c>
    </row>
    <row r="121" spans="19:32" x14ac:dyDescent="0.25">
      <c r="S121" s="101" t="s">
        <v>99</v>
      </c>
      <c r="T121" s="112"/>
      <c r="U121" s="112"/>
      <c r="V121" s="112">
        <v>223</v>
      </c>
      <c r="W121" s="112">
        <v>192</v>
      </c>
      <c r="X121" s="112">
        <v>215</v>
      </c>
      <c r="Y121" s="112">
        <v>215</v>
      </c>
      <c r="Z121" s="112">
        <v>207</v>
      </c>
      <c r="AB121" s="109" t="str">
        <f>TEXT(Z121,"###,###")</f>
        <v>207</v>
      </c>
    </row>
    <row r="122" spans="19:32" x14ac:dyDescent="0.25">
      <c r="S122" s="101" t="s">
        <v>100</v>
      </c>
      <c r="T122" s="112"/>
      <c r="U122" s="112"/>
      <c r="V122" s="112">
        <v>126</v>
      </c>
      <c r="W122" s="112">
        <v>114</v>
      </c>
      <c r="X122" s="112">
        <v>136</v>
      </c>
      <c r="Y122" s="112">
        <v>124</v>
      </c>
      <c r="Z122" s="112">
        <v>116</v>
      </c>
      <c r="AB122" s="109" t="str">
        <f>TEXT(Z122,"###,###")</f>
        <v>116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657</v>
      </c>
      <c r="W124" s="112">
        <v>656</v>
      </c>
      <c r="X124" s="112">
        <v>713</v>
      </c>
      <c r="Y124" s="112">
        <v>718</v>
      </c>
      <c r="Z124" s="112">
        <v>777</v>
      </c>
      <c r="AB124" s="109" t="str">
        <f>TEXT(Z124,"###,###")</f>
        <v>777</v>
      </c>
      <c r="AD124" s="127">
        <f>Z124/$Z$7*100</f>
        <v>78.643724696356273</v>
      </c>
    </row>
    <row r="125" spans="19:32" x14ac:dyDescent="0.25">
      <c r="S125" s="101" t="s">
        <v>102</v>
      </c>
      <c r="T125" s="112"/>
      <c r="U125" s="112"/>
      <c r="V125" s="112">
        <v>349</v>
      </c>
      <c r="W125" s="112">
        <v>306</v>
      </c>
      <c r="X125" s="112">
        <v>351</v>
      </c>
      <c r="Y125" s="112">
        <v>339</v>
      </c>
      <c r="Z125" s="112">
        <v>323</v>
      </c>
      <c r="AB125" s="109" t="str">
        <f>TEXT(Z125,"###,###")</f>
        <v>323</v>
      </c>
      <c r="AD125" s="127">
        <f>Z125/$Z$7*100</f>
        <v>32.692307692307693</v>
      </c>
    </row>
    <row r="127" spans="19:32" x14ac:dyDescent="0.25">
      <c r="S127" s="101" t="s">
        <v>103</v>
      </c>
      <c r="T127" s="112"/>
      <c r="U127" s="112"/>
      <c r="V127" s="112">
        <v>449</v>
      </c>
      <c r="W127" s="112">
        <v>431</v>
      </c>
      <c r="X127" s="112">
        <v>470</v>
      </c>
      <c r="Y127" s="112">
        <v>487</v>
      </c>
      <c r="Z127" s="112">
        <v>502</v>
      </c>
      <c r="AB127" s="109" t="str">
        <f>TEXT(Z127,"###,###")</f>
        <v>502</v>
      </c>
      <c r="AD127" s="127">
        <f>Z127/$Z$7*100</f>
        <v>50.809716599190281</v>
      </c>
    </row>
    <row r="128" spans="19:32" x14ac:dyDescent="0.25">
      <c r="S128" s="101" t="s">
        <v>104</v>
      </c>
      <c r="T128" s="112"/>
      <c r="U128" s="112"/>
      <c r="V128" s="112">
        <v>427</v>
      </c>
      <c r="W128" s="112">
        <v>420</v>
      </c>
      <c r="X128" s="112">
        <v>448</v>
      </c>
      <c r="Y128" s="112">
        <v>447</v>
      </c>
      <c r="Z128" s="112">
        <v>483</v>
      </c>
      <c r="AB128" s="109" t="str">
        <f>TEXT(Z128,"###,###")</f>
        <v>483</v>
      </c>
      <c r="AD128" s="127">
        <f>Z128/$Z$7*100</f>
        <v>48.886639676113361</v>
      </c>
    </row>
    <row r="130" spans="19:20" x14ac:dyDescent="0.25">
      <c r="S130" s="101" t="s">
        <v>262</v>
      </c>
      <c r="T130" s="127">
        <v>66.902834008097173</v>
      </c>
    </row>
    <row r="131" spans="19:20" x14ac:dyDescent="0.25">
      <c r="S131" s="101" t="s">
        <v>263</v>
      </c>
      <c r="T131" s="127">
        <v>20.951417004048583</v>
      </c>
    </row>
    <row r="132" spans="19:20" x14ac:dyDescent="0.25">
      <c r="S132" s="101" t="s">
        <v>264</v>
      </c>
      <c r="T132" s="127">
        <v>11.740890688259109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FAC81806-ADF6-4077-908D-56090D513F2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F5B5AAD3-57BE-4EBE-9D0F-E9E2BD9391C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5A7234BD-10AE-4D4F-BDCF-A0169760467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D7314030-0CD9-4499-9EE8-14B1617B06A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1897A-79EE-4D9B-B3A6-52D42CE5F46A}">
  <sheetPr codeName="Sheet117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162</v>
      </c>
      <c r="T1" s="99"/>
      <c r="U1" s="99"/>
      <c r="V1" s="99"/>
      <c r="W1" s="99"/>
      <c r="X1" s="99"/>
      <c r="Y1" s="100" t="s">
        <v>242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184</v>
      </c>
      <c r="W2" s="103" t="s">
        <v>193</v>
      </c>
      <c r="X2" s="103" t="s">
        <v>261</v>
      </c>
      <c r="Y2" s="103" t="s">
        <v>267</v>
      </c>
      <c r="Z2" s="103" t="s">
        <v>273</v>
      </c>
      <c r="AB2" s="141" t="str">
        <f>$Z$2</f>
        <v>2021-22</v>
      </c>
      <c r="AC2" s="141"/>
      <c r="AD2" s="141"/>
      <c r="AE2" s="141"/>
      <c r="AF2" s="141"/>
    </row>
    <row r="3" spans="1:32" ht="15" customHeight="1" x14ac:dyDescent="0.25">
      <c r="A3" s="58" t="s">
        <v>272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162</v>
      </c>
      <c r="Y3" s="105" t="s">
        <v>242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10.53 Roxby Downs, South Australia,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3932</v>
      </c>
      <c r="W4" s="108">
        <v>3923</v>
      </c>
      <c r="X4" s="108">
        <v>3861</v>
      </c>
      <c r="Y4" s="108">
        <v>3930</v>
      </c>
      <c r="Z4" s="108">
        <v>3817</v>
      </c>
      <c r="AB4" s="109" t="str">
        <f>TEXT(Z4,"###,###")</f>
        <v>3,817</v>
      </c>
      <c r="AD4" s="110">
        <f>Z4/Y4-1</f>
        <v>-2.8753180661577615E-2</v>
      </c>
      <c r="AF4" s="110">
        <f>Z4/V4-1</f>
        <v>-2.9247202441505582E-2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2183</v>
      </c>
      <c r="W5" s="108">
        <v>2182</v>
      </c>
      <c r="X5" s="108">
        <v>2086</v>
      </c>
      <c r="Y5" s="108">
        <v>2121</v>
      </c>
      <c r="Z5" s="108">
        <v>2077</v>
      </c>
      <c r="AB5" s="109" t="str">
        <f>TEXT(Z5,"###,###")</f>
        <v>2,077</v>
      </c>
      <c r="AD5" s="110">
        <f t="shared" ref="AD5:AD9" si="0">Z5/Y5-1</f>
        <v>-2.0744931636020758E-2</v>
      </c>
      <c r="AF5" s="110">
        <f t="shared" ref="AF5:AF9" si="1">Z5/V5-1</f>
        <v>-4.8557031607879053E-2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1754</v>
      </c>
      <c r="W6" s="108">
        <v>1745</v>
      </c>
      <c r="X6" s="108">
        <v>1774</v>
      </c>
      <c r="Y6" s="108">
        <v>1808</v>
      </c>
      <c r="Z6" s="108">
        <v>1746</v>
      </c>
      <c r="AB6" s="109" t="str">
        <f>TEXT(Z6,"###,###")</f>
        <v>1,746</v>
      </c>
      <c r="AD6" s="110">
        <f t="shared" si="0"/>
        <v>-3.4292035398230114E-2</v>
      </c>
      <c r="AF6" s="110">
        <f t="shared" si="1"/>
        <v>-4.5610034207526073E-3</v>
      </c>
    </row>
    <row r="7" spans="1:32" ht="16.5" customHeight="1" thickBot="1" x14ac:dyDescent="0.3">
      <c r="A7" s="61" t="str">
        <f>"QUICK STATS for "&amp;Z2&amp;" *"</f>
        <v>QUICK STATS for 2021-22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2688</v>
      </c>
      <c r="W7" s="108">
        <v>2719</v>
      </c>
      <c r="X7" s="108">
        <v>2633</v>
      </c>
      <c r="Y7" s="108">
        <v>2583</v>
      </c>
      <c r="Z7" s="108">
        <v>2589</v>
      </c>
      <c r="AB7" s="109" t="str">
        <f>TEXT(Z7,"###,###")</f>
        <v>2,589</v>
      </c>
      <c r="AD7" s="110">
        <f t="shared" si="0"/>
        <v>2.3228803716608404E-3</v>
      </c>
      <c r="AF7" s="110">
        <f t="shared" si="1"/>
        <v>-3.6830357142857095E-2</v>
      </c>
    </row>
    <row r="8" spans="1:32" ht="17.25" customHeight="1" x14ac:dyDescent="0.25">
      <c r="A8" s="62" t="s">
        <v>12</v>
      </c>
      <c r="B8" s="63"/>
      <c r="C8" s="29"/>
      <c r="D8" s="64" t="str">
        <f>AB4</f>
        <v>3,817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2,589</v>
      </c>
      <c r="P8" s="65"/>
      <c r="S8" s="107" t="s">
        <v>83</v>
      </c>
      <c r="T8" s="108"/>
      <c r="U8" s="108"/>
      <c r="V8" s="108">
        <v>81214.14</v>
      </c>
      <c r="W8" s="108">
        <v>84850.5</v>
      </c>
      <c r="X8" s="108">
        <v>80799.63</v>
      </c>
      <c r="Y8" s="108">
        <v>81980</v>
      </c>
      <c r="Z8" s="108">
        <v>85410</v>
      </c>
      <c r="AB8" s="109" t="str">
        <f>TEXT(Z8,"$###,###")</f>
        <v>$85,410</v>
      </c>
      <c r="AD8" s="110">
        <f t="shared" si="0"/>
        <v>4.1839473042205366E-2</v>
      </c>
      <c r="AF8" s="110">
        <f t="shared" si="1"/>
        <v>5.1664156020121643E-2</v>
      </c>
    </row>
    <row r="9" spans="1:32" x14ac:dyDescent="0.25">
      <c r="A9" s="30" t="s">
        <v>14</v>
      </c>
      <c r="B9" s="69"/>
      <c r="C9" s="70"/>
      <c r="D9" s="71">
        <f>AD104</f>
        <v>88.682211160597319</v>
      </c>
      <c r="E9" s="72" t="s">
        <v>84</v>
      </c>
      <c r="F9" s="24"/>
      <c r="G9" s="73" t="s">
        <v>81</v>
      </c>
      <c r="H9" s="70"/>
      <c r="I9" s="69"/>
      <c r="J9" s="70"/>
      <c r="K9" s="69"/>
      <c r="L9" s="69"/>
      <c r="M9" s="74"/>
      <c r="N9" s="70"/>
      <c r="O9" s="71">
        <f>AD127</f>
        <v>57.01042873696408</v>
      </c>
      <c r="P9" s="72" t="s">
        <v>84</v>
      </c>
      <c r="S9" s="107" t="s">
        <v>7</v>
      </c>
      <c r="T9" s="108"/>
      <c r="U9" s="108"/>
      <c r="V9" s="108">
        <v>255570438</v>
      </c>
      <c r="W9" s="108">
        <v>265434313</v>
      </c>
      <c r="X9" s="108">
        <v>267295518</v>
      </c>
      <c r="Y9" s="108">
        <v>272136072</v>
      </c>
      <c r="Z9" s="108">
        <v>275856390</v>
      </c>
      <c r="AB9" s="109" t="str">
        <f>TEXT(Z9/1000000,"$#,###.0")&amp;" mil"</f>
        <v>$275.9 mil</v>
      </c>
      <c r="AD9" s="110">
        <f t="shared" si="0"/>
        <v>1.3670800686797602E-2</v>
      </c>
      <c r="AF9" s="110">
        <f t="shared" si="1"/>
        <v>7.937518970797397E-2</v>
      </c>
    </row>
    <row r="10" spans="1:32" x14ac:dyDescent="0.25">
      <c r="A10" s="30" t="s">
        <v>17</v>
      </c>
      <c r="B10" s="69"/>
      <c r="C10" s="70"/>
      <c r="D10" s="71">
        <f>AD105</f>
        <v>8.278752947340843</v>
      </c>
      <c r="E10" s="72" t="s">
        <v>84</v>
      </c>
      <c r="F10" s="24"/>
      <c r="G10" s="73" t="s">
        <v>82</v>
      </c>
      <c r="H10" s="70"/>
      <c r="I10" s="69"/>
      <c r="J10" s="70"/>
      <c r="K10" s="69"/>
      <c r="L10" s="69"/>
      <c r="M10" s="74"/>
      <c r="N10" s="70"/>
      <c r="O10" s="71">
        <f>AD128</f>
        <v>42.950946311317111</v>
      </c>
      <c r="P10" s="72" t="s">
        <v>84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85</v>
      </c>
      <c r="H11" s="77"/>
      <c r="I11" s="78"/>
      <c r="J11" s="78"/>
      <c r="K11" s="78"/>
      <c r="L11" s="78"/>
      <c r="M11" s="69"/>
      <c r="N11" s="70"/>
      <c r="O11" s="71">
        <f>T130</f>
        <v>94.0131324835844</v>
      </c>
      <c r="P11" s="72" t="s">
        <v>84</v>
      </c>
      <c r="S11" s="107" t="s">
        <v>29</v>
      </c>
      <c r="T11" s="112"/>
      <c r="U11" s="112"/>
      <c r="V11" s="112">
        <v>3793</v>
      </c>
      <c r="W11" s="112">
        <v>3761</v>
      </c>
      <c r="X11" s="112">
        <v>3713</v>
      </c>
      <c r="Y11" s="112">
        <v>3778</v>
      </c>
      <c r="Z11" s="112">
        <v>3666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1.3518733101583624</v>
      </c>
      <c r="P12" s="72" t="s">
        <v>84</v>
      </c>
      <c r="S12" s="107" t="s">
        <v>30</v>
      </c>
      <c r="T12" s="112"/>
      <c r="U12" s="112"/>
      <c r="V12" s="112">
        <v>141</v>
      </c>
      <c r="W12" s="112">
        <v>165</v>
      </c>
      <c r="X12" s="112">
        <v>143</v>
      </c>
      <c r="Y12" s="112">
        <v>152</v>
      </c>
      <c r="Z12" s="112">
        <v>151</v>
      </c>
    </row>
    <row r="13" spans="1:32" ht="15" customHeight="1" x14ac:dyDescent="0.25">
      <c r="A13" s="30" t="s">
        <v>19</v>
      </c>
      <c r="B13" s="70"/>
      <c r="C13" s="70"/>
      <c r="D13" s="71">
        <f>AD108</f>
        <v>6.4448519779931877</v>
      </c>
      <c r="E13" s="72" t="s">
        <v>84</v>
      </c>
      <c r="F13" s="24"/>
      <c r="G13" s="142" t="s">
        <v>265</v>
      </c>
      <c r="H13" s="143"/>
      <c r="I13" s="143"/>
      <c r="J13" s="143"/>
      <c r="K13" s="143"/>
      <c r="L13" s="143"/>
      <c r="M13" s="79"/>
      <c r="N13" s="70"/>
      <c r="O13" s="71">
        <f>T132</f>
        <v>4.5191193511008105</v>
      </c>
      <c r="P13" s="72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9.3528949436730411</v>
      </c>
      <c r="E14" s="72" t="s">
        <v>84</v>
      </c>
      <c r="F14" s="24"/>
      <c r="G14" s="76" t="s">
        <v>94</v>
      </c>
      <c r="H14" s="69"/>
      <c r="I14" s="69"/>
      <c r="J14" s="69"/>
      <c r="K14" s="75"/>
      <c r="L14" s="70"/>
      <c r="M14" s="69"/>
      <c r="N14" s="70"/>
      <c r="O14" s="75" t="str">
        <f>AB118</f>
        <v>38.1</v>
      </c>
      <c r="P14" s="72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24.810060256746137</v>
      </c>
      <c r="E15" s="72" t="s">
        <v>84</v>
      </c>
      <c r="F15" s="24"/>
      <c r="G15" s="33" t="s">
        <v>259</v>
      </c>
      <c r="H15" s="70"/>
      <c r="I15" s="70"/>
      <c r="J15" s="70"/>
      <c r="K15" s="80"/>
      <c r="L15" s="70"/>
      <c r="M15" s="70"/>
      <c r="N15" s="70"/>
      <c r="O15" s="71">
        <f>AB38</f>
        <v>18.561484918793504</v>
      </c>
      <c r="P15" s="72" t="s">
        <v>84</v>
      </c>
      <c r="S15" s="115" t="s">
        <v>60</v>
      </c>
      <c r="T15" s="115"/>
      <c r="U15" s="116"/>
      <c r="V15" s="116">
        <v>28</v>
      </c>
      <c r="W15" s="116">
        <v>32</v>
      </c>
      <c r="X15" s="116">
        <v>31</v>
      </c>
      <c r="Y15" s="112">
        <v>42</v>
      </c>
      <c r="Z15" s="112">
        <v>41</v>
      </c>
      <c r="AB15" s="117">
        <f t="shared" ref="AB15:AB34" si="2">IF(Z15="np",0,Z15/$Z$34)</f>
        <v>1.074141996332198E-2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56.536547026460568</v>
      </c>
      <c r="E16" s="83" t="s">
        <v>84</v>
      </c>
      <c r="F16" s="24"/>
      <c r="G16" s="84" t="s">
        <v>260</v>
      </c>
      <c r="H16" s="35"/>
      <c r="I16" s="35"/>
      <c r="J16" s="35"/>
      <c r="K16" s="36"/>
      <c r="L16" s="35"/>
      <c r="M16" s="35"/>
      <c r="N16" s="35"/>
      <c r="O16" s="82">
        <f>AB37</f>
        <v>81.438515081206504</v>
      </c>
      <c r="P16" s="37" t="s">
        <v>84</v>
      </c>
      <c r="S16" s="115" t="s">
        <v>61</v>
      </c>
      <c r="T16" s="115"/>
      <c r="U16" s="116"/>
      <c r="V16" s="116">
        <v>854</v>
      </c>
      <c r="W16" s="116">
        <v>905</v>
      </c>
      <c r="X16" s="116">
        <v>933</v>
      </c>
      <c r="Y16" s="112">
        <v>822</v>
      </c>
      <c r="Z16" s="112">
        <v>833</v>
      </c>
      <c r="AB16" s="117">
        <f t="shared" si="2"/>
        <v>0.21823421535237097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230</v>
      </c>
      <c r="W17" s="116">
        <v>324</v>
      </c>
      <c r="X17" s="116">
        <v>240</v>
      </c>
      <c r="Y17" s="112">
        <v>285</v>
      </c>
      <c r="Z17" s="112">
        <v>243</v>
      </c>
      <c r="AB17" s="117">
        <f t="shared" si="2"/>
        <v>6.3662562221640032E-2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268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63</v>
      </c>
      <c r="T18" s="115"/>
      <c r="U18" s="116"/>
      <c r="V18" s="116">
        <v>152</v>
      </c>
      <c r="W18" s="116">
        <v>143</v>
      </c>
      <c r="X18" s="116">
        <v>123</v>
      </c>
      <c r="Y18" s="112">
        <v>121</v>
      </c>
      <c r="Z18" s="112">
        <v>129</v>
      </c>
      <c r="AB18" s="117">
        <f t="shared" si="2"/>
        <v>3.3796175006549647E-2</v>
      </c>
    </row>
    <row r="19" spans="1:28" x14ac:dyDescent="0.25">
      <c r="A19" s="61" t="str">
        <f>$S$1&amp;" ("&amp;$V$2&amp;" to "&amp;$Z$2&amp;")"</f>
        <v>Roxby Downs (2017-18 to 2021-22)</v>
      </c>
      <c r="B19" s="61"/>
      <c r="C19" s="61"/>
      <c r="D19" s="61"/>
      <c r="E19" s="61"/>
      <c r="F19" s="61"/>
      <c r="G19" s="61" t="str">
        <f>$S$1&amp;" ("&amp;$V$2&amp;" to "&amp;$Z$2&amp;")"</f>
        <v>Roxby Downs (2017-18 to 2021-22)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64</v>
      </c>
      <c r="T19" s="115"/>
      <c r="U19" s="116"/>
      <c r="V19" s="116">
        <v>536</v>
      </c>
      <c r="W19" s="116">
        <v>484</v>
      </c>
      <c r="X19" s="116">
        <v>572</v>
      </c>
      <c r="Y19" s="112">
        <v>561</v>
      </c>
      <c r="Z19" s="112">
        <v>586</v>
      </c>
      <c r="AB19" s="117">
        <f t="shared" si="2"/>
        <v>0.15352370971967513</v>
      </c>
    </row>
    <row r="20" spans="1:28" x14ac:dyDescent="0.25">
      <c r="S20" s="115" t="s">
        <v>65</v>
      </c>
      <c r="T20" s="115"/>
      <c r="U20" s="116"/>
      <c r="V20" s="116">
        <v>68</v>
      </c>
      <c r="W20" s="116">
        <v>77</v>
      </c>
      <c r="X20" s="116">
        <v>86</v>
      </c>
      <c r="Y20" s="112">
        <v>71</v>
      </c>
      <c r="Z20" s="112">
        <v>63</v>
      </c>
      <c r="AB20" s="117">
        <f t="shared" si="2"/>
        <v>1.6505108724128897E-2</v>
      </c>
    </row>
    <row r="21" spans="1:28" x14ac:dyDescent="0.25">
      <c r="S21" s="115" t="s">
        <v>66</v>
      </c>
      <c r="T21" s="115"/>
      <c r="U21" s="116"/>
      <c r="V21" s="116">
        <v>242</v>
      </c>
      <c r="W21" s="116">
        <v>233</v>
      </c>
      <c r="X21" s="116">
        <v>226</v>
      </c>
      <c r="Y21" s="112">
        <v>207</v>
      </c>
      <c r="Z21" s="112">
        <v>264</v>
      </c>
      <c r="AB21" s="117">
        <f t="shared" si="2"/>
        <v>6.9164265129683003E-2</v>
      </c>
    </row>
    <row r="22" spans="1:28" x14ac:dyDescent="0.25">
      <c r="S22" s="115" t="s">
        <v>67</v>
      </c>
      <c r="T22" s="115"/>
      <c r="U22" s="116"/>
      <c r="V22" s="116">
        <v>325</v>
      </c>
      <c r="W22" s="116">
        <v>285</v>
      </c>
      <c r="X22" s="116">
        <v>272</v>
      </c>
      <c r="Y22" s="112">
        <v>385</v>
      </c>
      <c r="Z22" s="112">
        <v>307</v>
      </c>
      <c r="AB22" s="117">
        <f t="shared" si="2"/>
        <v>8.0429656798532881E-2</v>
      </c>
    </row>
    <row r="23" spans="1:28" x14ac:dyDescent="0.25">
      <c r="S23" s="115" t="s">
        <v>68</v>
      </c>
      <c r="T23" s="115"/>
      <c r="U23" s="116"/>
      <c r="V23" s="116">
        <v>68</v>
      </c>
      <c r="W23" s="116">
        <v>85</v>
      </c>
      <c r="X23" s="116">
        <v>76</v>
      </c>
      <c r="Y23" s="112">
        <v>77</v>
      </c>
      <c r="Z23" s="112">
        <v>71</v>
      </c>
      <c r="AB23" s="117">
        <f t="shared" si="2"/>
        <v>1.8600995546240503E-2</v>
      </c>
    </row>
    <row r="24" spans="1:28" x14ac:dyDescent="0.25">
      <c r="S24" s="115" t="s">
        <v>69</v>
      </c>
      <c r="T24" s="115"/>
      <c r="U24" s="116"/>
      <c r="V24" s="116">
        <v>7</v>
      </c>
      <c r="W24" s="116">
        <v>8</v>
      </c>
      <c r="X24" s="116">
        <v>6</v>
      </c>
      <c r="Y24" s="112">
        <v>3</v>
      </c>
      <c r="Z24" s="112">
        <v>6</v>
      </c>
      <c r="AB24" s="117">
        <f t="shared" si="2"/>
        <v>1.5719151165837044E-3</v>
      </c>
    </row>
    <row r="25" spans="1:28" x14ac:dyDescent="0.25">
      <c r="S25" s="115" t="s">
        <v>70</v>
      </c>
      <c r="T25" s="115"/>
      <c r="U25" s="116"/>
      <c r="V25" s="116">
        <v>37</v>
      </c>
      <c r="W25" s="116">
        <v>67</v>
      </c>
      <c r="X25" s="116">
        <v>53</v>
      </c>
      <c r="Y25" s="112">
        <v>52</v>
      </c>
      <c r="Z25" s="112">
        <v>67</v>
      </c>
      <c r="AB25" s="117">
        <f t="shared" si="2"/>
        <v>1.75530521351847E-2</v>
      </c>
    </row>
    <row r="26" spans="1:28" x14ac:dyDescent="0.25">
      <c r="S26" s="115" t="s">
        <v>71</v>
      </c>
      <c r="T26" s="115"/>
      <c r="U26" s="116"/>
      <c r="V26" s="116">
        <v>81</v>
      </c>
      <c r="W26" s="116">
        <v>34</v>
      </c>
      <c r="X26" s="116">
        <v>41</v>
      </c>
      <c r="Y26" s="112">
        <v>43</v>
      </c>
      <c r="Z26" s="112">
        <v>49</v>
      </c>
      <c r="AB26" s="117">
        <f t="shared" si="2"/>
        <v>1.2837306785433586E-2</v>
      </c>
    </row>
    <row r="27" spans="1:28" x14ac:dyDescent="0.25">
      <c r="S27" s="115" t="s">
        <v>72</v>
      </c>
      <c r="T27" s="115"/>
      <c r="U27" s="116"/>
      <c r="V27" s="116">
        <v>80</v>
      </c>
      <c r="W27" s="116">
        <v>93</v>
      </c>
      <c r="X27" s="116">
        <v>105</v>
      </c>
      <c r="Y27" s="112">
        <v>198</v>
      </c>
      <c r="Z27" s="112">
        <v>203</v>
      </c>
      <c r="AB27" s="117">
        <f t="shared" si="2"/>
        <v>5.3183128111082001E-2</v>
      </c>
    </row>
    <row r="28" spans="1:28" x14ac:dyDescent="0.25">
      <c r="S28" s="115" t="s">
        <v>73</v>
      </c>
      <c r="T28" s="115"/>
      <c r="U28" s="116"/>
      <c r="V28" s="116">
        <v>678</v>
      </c>
      <c r="W28" s="116">
        <v>605</v>
      </c>
      <c r="X28" s="116">
        <v>584</v>
      </c>
      <c r="Y28" s="112">
        <v>594</v>
      </c>
      <c r="Z28" s="112">
        <v>477</v>
      </c>
      <c r="AB28" s="117">
        <f t="shared" si="2"/>
        <v>0.12496725176840451</v>
      </c>
    </row>
    <row r="29" spans="1:28" x14ac:dyDescent="0.25">
      <c r="S29" s="115" t="s">
        <v>74</v>
      </c>
      <c r="T29" s="115"/>
      <c r="U29" s="116"/>
      <c r="V29" s="116">
        <v>47</v>
      </c>
      <c r="W29" s="116">
        <v>51</v>
      </c>
      <c r="X29" s="116">
        <v>49</v>
      </c>
      <c r="Y29" s="112">
        <v>38</v>
      </c>
      <c r="Z29" s="112">
        <v>55</v>
      </c>
      <c r="AB29" s="117">
        <f t="shared" si="2"/>
        <v>1.4409221902017291E-2</v>
      </c>
    </row>
    <row r="30" spans="1:28" x14ac:dyDescent="0.25">
      <c r="S30" s="115" t="s">
        <v>75</v>
      </c>
      <c r="T30" s="115"/>
      <c r="U30" s="116"/>
      <c r="V30" s="116">
        <v>234</v>
      </c>
      <c r="W30" s="116">
        <v>234</v>
      </c>
      <c r="X30" s="116">
        <v>208</v>
      </c>
      <c r="Y30" s="112">
        <v>167</v>
      </c>
      <c r="Z30" s="112">
        <v>154</v>
      </c>
      <c r="AB30" s="117">
        <f t="shared" si="2"/>
        <v>4.0345821325648415E-2</v>
      </c>
    </row>
    <row r="31" spans="1:28" x14ac:dyDescent="0.25">
      <c r="S31" s="115" t="s">
        <v>76</v>
      </c>
      <c r="T31" s="115"/>
      <c r="U31" s="116"/>
      <c r="V31" s="116">
        <v>129</v>
      </c>
      <c r="W31" s="116">
        <v>127</v>
      </c>
      <c r="X31" s="116">
        <v>152</v>
      </c>
      <c r="Y31" s="112">
        <v>140</v>
      </c>
      <c r="Z31" s="112">
        <v>158</v>
      </c>
      <c r="AB31" s="117">
        <f t="shared" si="2"/>
        <v>4.1393764736704218E-2</v>
      </c>
    </row>
    <row r="32" spans="1:28" ht="15.75" customHeight="1" x14ac:dyDescent="0.25">
      <c r="A32" s="61" t="str">
        <f>"Distribution of jobs per industry "&amp;"("&amp;Z2&amp;") *"</f>
        <v>Distribution of jobs per industry (2021-22)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77</v>
      </c>
      <c r="T32" s="115"/>
      <c r="U32" s="116"/>
      <c r="V32" s="116">
        <v>11</v>
      </c>
      <c r="W32" s="116">
        <v>9</v>
      </c>
      <c r="X32" s="116">
        <v>14</v>
      </c>
      <c r="Y32" s="112">
        <v>26</v>
      </c>
      <c r="Z32" s="112">
        <v>22</v>
      </c>
      <c r="AB32" s="117">
        <f t="shared" si="2"/>
        <v>5.763688760806916E-3</v>
      </c>
    </row>
    <row r="33" spans="19:32" x14ac:dyDescent="0.25">
      <c r="S33" s="115" t="s">
        <v>78</v>
      </c>
      <c r="T33" s="115"/>
      <c r="U33" s="116"/>
      <c r="V33" s="116">
        <v>75</v>
      </c>
      <c r="W33" s="116">
        <v>90</v>
      </c>
      <c r="X33" s="116">
        <v>62</v>
      </c>
      <c r="Y33" s="112">
        <v>62</v>
      </c>
      <c r="Z33" s="112">
        <v>67</v>
      </c>
      <c r="AB33" s="117">
        <f t="shared" si="2"/>
        <v>1.75530521351847E-2</v>
      </c>
    </row>
    <row r="34" spans="19:32" x14ac:dyDescent="0.25">
      <c r="S34" s="118" t="s">
        <v>53</v>
      </c>
      <c r="T34" s="118"/>
      <c r="U34" s="119"/>
      <c r="V34" s="119">
        <v>3933</v>
      </c>
      <c r="W34" s="119">
        <v>3926</v>
      </c>
      <c r="X34" s="119">
        <v>3859</v>
      </c>
      <c r="Y34" s="120">
        <v>3930</v>
      </c>
      <c r="Z34" s="120">
        <v>3817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2280</v>
      </c>
      <c r="W37" s="112">
        <v>2297</v>
      </c>
      <c r="X37" s="112">
        <v>2119</v>
      </c>
      <c r="Y37" s="112">
        <v>2032</v>
      </c>
      <c r="Z37" s="112">
        <v>2106</v>
      </c>
      <c r="AB37" s="132">
        <f>Z37/Z40*100</f>
        <v>81.438515081206504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407</v>
      </c>
      <c r="W38" s="112">
        <v>417</v>
      </c>
      <c r="X38" s="112">
        <v>518</v>
      </c>
      <c r="Y38" s="112">
        <v>549</v>
      </c>
      <c r="Z38" s="112">
        <v>480</v>
      </c>
      <c r="AB38" s="132">
        <f>Z38/Z40*100</f>
        <v>18.561484918793504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2687</v>
      </c>
      <c r="W40" s="112">
        <v>2714</v>
      </c>
      <c r="X40" s="112">
        <v>2637</v>
      </c>
      <c r="Y40" s="112">
        <v>2581</v>
      </c>
      <c r="Z40" s="112">
        <v>2586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5</v>
      </c>
      <c r="W44" s="112">
        <v>7</v>
      </c>
      <c r="X44" s="112">
        <v>0</v>
      </c>
      <c r="Y44" s="112">
        <v>7</v>
      </c>
      <c r="Z44" s="112">
        <v>9</v>
      </c>
    </row>
    <row r="45" spans="19:32" x14ac:dyDescent="0.25">
      <c r="S45" s="115" t="s">
        <v>37</v>
      </c>
      <c r="T45" s="115"/>
      <c r="U45" s="112"/>
      <c r="V45" s="112">
        <v>39</v>
      </c>
      <c r="W45" s="112">
        <v>28</v>
      </c>
      <c r="X45" s="112">
        <v>14</v>
      </c>
      <c r="Y45" s="112">
        <v>31</v>
      </c>
      <c r="Z45" s="112">
        <v>46</v>
      </c>
    </row>
    <row r="46" spans="19:32" x14ac:dyDescent="0.25">
      <c r="S46" s="115" t="s">
        <v>38</v>
      </c>
      <c r="T46" s="115"/>
      <c r="U46" s="112"/>
      <c r="V46" s="112">
        <v>92</v>
      </c>
      <c r="W46" s="112">
        <v>99</v>
      </c>
      <c r="X46" s="112">
        <v>106</v>
      </c>
      <c r="Y46" s="112">
        <v>88</v>
      </c>
      <c r="Z46" s="112">
        <v>86</v>
      </c>
    </row>
    <row r="47" spans="19:32" x14ac:dyDescent="0.25">
      <c r="S47" s="115" t="s">
        <v>39</v>
      </c>
      <c r="T47" s="115"/>
      <c r="U47" s="112"/>
      <c r="V47" s="112">
        <v>193</v>
      </c>
      <c r="W47" s="112">
        <v>185</v>
      </c>
      <c r="X47" s="112">
        <v>156</v>
      </c>
      <c r="Y47" s="112">
        <v>141</v>
      </c>
      <c r="Z47" s="112">
        <v>158</v>
      </c>
    </row>
    <row r="48" spans="19:32" x14ac:dyDescent="0.25">
      <c r="S48" s="115" t="s">
        <v>40</v>
      </c>
      <c r="T48" s="115"/>
      <c r="U48" s="112"/>
      <c r="V48" s="112">
        <v>367</v>
      </c>
      <c r="W48" s="112">
        <v>335</v>
      </c>
      <c r="X48" s="112">
        <v>335</v>
      </c>
      <c r="Y48" s="112">
        <v>333</v>
      </c>
      <c r="Z48" s="112">
        <v>271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326</v>
      </c>
      <c r="W49" s="112">
        <v>306</v>
      </c>
      <c r="X49" s="112">
        <v>300</v>
      </c>
      <c r="Y49" s="112">
        <v>340</v>
      </c>
      <c r="Z49" s="112">
        <v>340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Roxby Downs (2021-22)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269</v>
      </c>
      <c r="W50" s="112">
        <v>319</v>
      </c>
      <c r="X50" s="112">
        <v>315</v>
      </c>
      <c r="Y50" s="112">
        <v>318</v>
      </c>
      <c r="Z50" s="112">
        <v>325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231</v>
      </c>
      <c r="W51" s="112">
        <v>261</v>
      </c>
      <c r="X51" s="112">
        <v>226</v>
      </c>
      <c r="Y51" s="112">
        <v>209</v>
      </c>
      <c r="Z51" s="112">
        <v>218</v>
      </c>
    </row>
    <row r="52" spans="1:26" ht="15" customHeight="1" x14ac:dyDescent="0.25">
      <c r="S52" s="115" t="s">
        <v>44</v>
      </c>
      <c r="T52" s="115"/>
      <c r="U52" s="112"/>
      <c r="V52" s="112">
        <v>211</v>
      </c>
      <c r="W52" s="112">
        <v>192</v>
      </c>
      <c r="X52" s="112">
        <v>174</v>
      </c>
      <c r="Y52" s="112">
        <v>196</v>
      </c>
      <c r="Z52" s="112">
        <v>170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152</v>
      </c>
      <c r="W53" s="112">
        <v>172</v>
      </c>
      <c r="X53" s="112">
        <v>176</v>
      </c>
      <c r="Y53" s="112">
        <v>174</v>
      </c>
      <c r="Z53" s="112">
        <v>172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182</v>
      </c>
      <c r="W54" s="112">
        <v>170</v>
      </c>
      <c r="X54" s="112">
        <v>165</v>
      </c>
      <c r="Y54" s="112">
        <v>148</v>
      </c>
      <c r="Z54" s="112">
        <v>142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66</v>
      </c>
      <c r="W55" s="112">
        <v>67</v>
      </c>
      <c r="X55" s="112">
        <v>85</v>
      </c>
      <c r="Y55" s="112">
        <v>104</v>
      </c>
      <c r="Z55" s="112">
        <v>103</v>
      </c>
    </row>
    <row r="56" spans="1:26" ht="15" customHeight="1" x14ac:dyDescent="0.25">
      <c r="S56" s="115" t="s">
        <v>48</v>
      </c>
      <c r="T56" s="115"/>
      <c r="U56" s="112"/>
      <c r="V56" s="112">
        <v>28</v>
      </c>
      <c r="W56" s="112">
        <v>33</v>
      </c>
      <c r="X56" s="112">
        <v>28</v>
      </c>
      <c r="Y56" s="112">
        <v>25</v>
      </c>
      <c r="Z56" s="112">
        <v>21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7</v>
      </c>
      <c r="W57" s="112">
        <v>8</v>
      </c>
      <c r="X57" s="112">
        <v>7</v>
      </c>
      <c r="Y57" s="112">
        <v>7</v>
      </c>
      <c r="Z57" s="112">
        <v>11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0</v>
      </c>
      <c r="W58" s="112">
        <v>0</v>
      </c>
      <c r="X58" s="112">
        <v>0</v>
      </c>
      <c r="Y58" s="112">
        <v>0</v>
      </c>
      <c r="Z58" s="112">
        <v>0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0</v>
      </c>
      <c r="Y59" s="112">
        <v>0</v>
      </c>
      <c r="Z59" s="112">
        <v>0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0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2181</v>
      </c>
      <c r="W61" s="112">
        <v>2178</v>
      </c>
      <c r="X61" s="112">
        <v>2086</v>
      </c>
      <c r="Y61" s="112">
        <v>2121</v>
      </c>
      <c r="Z61" s="112">
        <v>2074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4</v>
      </c>
      <c r="W63" s="112">
        <v>6</v>
      </c>
      <c r="X63" s="112">
        <v>0</v>
      </c>
      <c r="Y63" s="112">
        <v>4</v>
      </c>
      <c r="Z63" s="112">
        <v>11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46</v>
      </c>
      <c r="W64" s="112">
        <v>35</v>
      </c>
      <c r="X64" s="112">
        <v>43</v>
      </c>
      <c r="Y64" s="112">
        <v>42</v>
      </c>
      <c r="Z64" s="112">
        <v>45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Roxby Downs (2021-22)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75</v>
      </c>
      <c r="W65" s="112">
        <v>69</v>
      </c>
      <c r="X65" s="112">
        <v>135</v>
      </c>
      <c r="Y65" s="112">
        <v>131</v>
      </c>
      <c r="Z65" s="112">
        <v>117</v>
      </c>
    </row>
    <row r="66" spans="1:26" x14ac:dyDescent="0.25">
      <c r="S66" s="115" t="s">
        <v>39</v>
      </c>
      <c r="T66" s="115"/>
      <c r="U66" s="112"/>
      <c r="V66" s="112">
        <v>167</v>
      </c>
      <c r="W66" s="112">
        <v>165</v>
      </c>
      <c r="X66" s="112">
        <v>146</v>
      </c>
      <c r="Y66" s="112">
        <v>143</v>
      </c>
      <c r="Z66" s="112">
        <v>123</v>
      </c>
    </row>
    <row r="67" spans="1:26" x14ac:dyDescent="0.25">
      <c r="S67" s="115" t="s">
        <v>40</v>
      </c>
      <c r="T67" s="115"/>
      <c r="U67" s="112"/>
      <c r="V67" s="112">
        <v>298</v>
      </c>
      <c r="W67" s="112">
        <v>308</v>
      </c>
      <c r="X67" s="112">
        <v>273</v>
      </c>
      <c r="Y67" s="112">
        <v>267</v>
      </c>
      <c r="Z67" s="112">
        <v>245</v>
      </c>
    </row>
    <row r="68" spans="1:26" x14ac:dyDescent="0.25">
      <c r="S68" s="115" t="s">
        <v>41</v>
      </c>
      <c r="T68" s="115"/>
      <c r="U68" s="112"/>
      <c r="V68" s="112">
        <v>297</v>
      </c>
      <c r="W68" s="112">
        <v>312</v>
      </c>
      <c r="X68" s="112">
        <v>282</v>
      </c>
      <c r="Y68" s="112">
        <v>304</v>
      </c>
      <c r="Z68" s="112">
        <v>325</v>
      </c>
    </row>
    <row r="69" spans="1:26" x14ac:dyDescent="0.25">
      <c r="S69" s="115" t="s">
        <v>42</v>
      </c>
      <c r="T69" s="115"/>
      <c r="U69" s="112"/>
      <c r="V69" s="112">
        <v>270</v>
      </c>
      <c r="W69" s="112">
        <v>256</v>
      </c>
      <c r="X69" s="112">
        <v>277</v>
      </c>
      <c r="Y69" s="112">
        <v>268</v>
      </c>
      <c r="Z69" s="112">
        <v>267</v>
      </c>
    </row>
    <row r="70" spans="1:26" x14ac:dyDescent="0.25">
      <c r="S70" s="115" t="s">
        <v>43</v>
      </c>
      <c r="T70" s="115"/>
      <c r="U70" s="112"/>
      <c r="V70" s="112">
        <v>149</v>
      </c>
      <c r="W70" s="112">
        <v>189</v>
      </c>
      <c r="X70" s="112">
        <v>188</v>
      </c>
      <c r="Y70" s="112">
        <v>185</v>
      </c>
      <c r="Z70" s="112">
        <v>179</v>
      </c>
    </row>
    <row r="71" spans="1:26" x14ac:dyDescent="0.25">
      <c r="S71" s="115" t="s">
        <v>44</v>
      </c>
      <c r="T71" s="115"/>
      <c r="U71" s="112"/>
      <c r="V71" s="112">
        <v>143</v>
      </c>
      <c r="W71" s="112">
        <v>134</v>
      </c>
      <c r="X71" s="112">
        <v>138</v>
      </c>
      <c r="Y71" s="112">
        <v>152</v>
      </c>
      <c r="Z71" s="112">
        <v>138</v>
      </c>
    </row>
    <row r="72" spans="1:26" x14ac:dyDescent="0.25">
      <c r="S72" s="115" t="s">
        <v>45</v>
      </c>
      <c r="T72" s="115"/>
      <c r="U72" s="112"/>
      <c r="V72" s="112">
        <v>131</v>
      </c>
      <c r="W72" s="112">
        <v>121</v>
      </c>
      <c r="X72" s="112">
        <v>117</v>
      </c>
      <c r="Y72" s="112">
        <v>135</v>
      </c>
      <c r="Z72" s="112">
        <v>127</v>
      </c>
    </row>
    <row r="73" spans="1:26" x14ac:dyDescent="0.25">
      <c r="S73" s="115" t="s">
        <v>46</v>
      </c>
      <c r="T73" s="115"/>
      <c r="U73" s="112"/>
      <c r="V73" s="112">
        <v>127</v>
      </c>
      <c r="W73" s="112">
        <v>109</v>
      </c>
      <c r="X73" s="112">
        <v>109</v>
      </c>
      <c r="Y73" s="112">
        <v>104</v>
      </c>
      <c r="Z73" s="112">
        <v>92</v>
      </c>
    </row>
    <row r="74" spans="1:26" x14ac:dyDescent="0.25">
      <c r="S74" s="115" t="s">
        <v>47</v>
      </c>
      <c r="T74" s="115"/>
      <c r="U74" s="112"/>
      <c r="V74" s="112">
        <v>34</v>
      </c>
      <c r="W74" s="112">
        <v>39</v>
      </c>
      <c r="X74" s="112">
        <v>41</v>
      </c>
      <c r="Y74" s="112">
        <v>65</v>
      </c>
      <c r="Z74" s="112">
        <v>63</v>
      </c>
    </row>
    <row r="75" spans="1:26" x14ac:dyDescent="0.25">
      <c r="S75" s="115" t="s">
        <v>48</v>
      </c>
      <c r="T75" s="115"/>
      <c r="U75" s="112"/>
      <c r="V75" s="112">
        <v>8</v>
      </c>
      <c r="W75" s="112">
        <v>10</v>
      </c>
      <c r="X75" s="112">
        <v>11</v>
      </c>
      <c r="Y75" s="112">
        <v>8</v>
      </c>
      <c r="Z75" s="112">
        <v>12</v>
      </c>
    </row>
    <row r="76" spans="1:26" x14ac:dyDescent="0.25">
      <c r="S76" s="115" t="s">
        <v>49</v>
      </c>
      <c r="T76" s="115"/>
      <c r="U76" s="112"/>
      <c r="V76" s="112">
        <v>0</v>
      </c>
      <c r="W76" s="112">
        <v>0</v>
      </c>
      <c r="X76" s="112">
        <v>0</v>
      </c>
      <c r="Y76" s="112">
        <v>0</v>
      </c>
      <c r="Z76" s="112">
        <v>0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0</v>
      </c>
      <c r="X77" s="112">
        <v>0</v>
      </c>
      <c r="Y77" s="112">
        <v>0</v>
      </c>
      <c r="Z77" s="112">
        <v>0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0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1755</v>
      </c>
      <c r="W80" s="112">
        <v>1745</v>
      </c>
      <c r="X80" s="112">
        <v>1769</v>
      </c>
      <c r="Y80" s="112">
        <v>1808</v>
      </c>
      <c r="Z80" s="112">
        <v>1741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Roxby Downs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115</v>
      </c>
      <c r="W83" s="112">
        <v>96</v>
      </c>
      <c r="X83" s="112">
        <v>96</v>
      </c>
      <c r="Y83" s="112">
        <v>98</v>
      </c>
      <c r="Z83" s="112">
        <v>99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190</v>
      </c>
      <c r="G84" s="140"/>
      <c r="H84" s="48"/>
      <c r="I84" s="48"/>
      <c r="J84" s="48"/>
      <c r="K84" s="48"/>
      <c r="L84" s="140" t="s">
        <v>0</v>
      </c>
      <c r="M84" s="140"/>
      <c r="N84" s="140" t="s">
        <v>190</v>
      </c>
      <c r="O84" s="140"/>
      <c r="S84" s="115" t="s">
        <v>57</v>
      </c>
      <c r="T84" s="115"/>
      <c r="U84" s="112"/>
      <c r="V84" s="112">
        <v>110</v>
      </c>
      <c r="W84" s="112">
        <v>125</v>
      </c>
      <c r="X84" s="112">
        <v>117</v>
      </c>
      <c r="Y84" s="112">
        <v>108</v>
      </c>
      <c r="Z84" s="112">
        <v>108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2017-18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2017-18</v>
      </c>
      <c r="O85" s="140"/>
      <c r="S85" s="115" t="s">
        <v>185</v>
      </c>
      <c r="T85" s="115"/>
      <c r="U85" s="112"/>
      <c r="V85" s="112">
        <v>566</v>
      </c>
      <c r="W85" s="112">
        <v>538</v>
      </c>
      <c r="X85" s="112">
        <v>514</v>
      </c>
      <c r="Y85" s="112">
        <v>495</v>
      </c>
      <c r="Z85" s="112">
        <v>512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3,817</v>
      </c>
      <c r="D86" s="94">
        <f t="shared" ref="D86:D91" si="4">AD4</f>
        <v>-2.8753180661577615E-2</v>
      </c>
      <c r="E86" s="95">
        <f t="shared" ref="E86:E91" si="5">AD4</f>
        <v>-2.8753180661577615E-2</v>
      </c>
      <c r="F86" s="94">
        <f t="shared" ref="F86:F91" si="6">AF4</f>
        <v>-2.9247202441505582E-2</v>
      </c>
      <c r="G86" s="95">
        <f t="shared" ref="G86:G91" si="7">AF4</f>
        <v>-2.9247202441505582E-2</v>
      </c>
      <c r="H86" s="97"/>
      <c r="I86" s="97"/>
      <c r="J86" s="139" t="str">
        <f>'State data for spotlight'!J4</f>
        <v>1,514,413</v>
      </c>
      <c r="K86" s="139"/>
      <c r="L86" s="94">
        <f>'State data for spotlight'!L4</f>
        <v>9.9608707048718825E-2</v>
      </c>
      <c r="M86" s="95">
        <f>'State data for spotlight'!L4</f>
        <v>9.9608707048718825E-2</v>
      </c>
      <c r="N86" s="94">
        <f>'State data for spotlight'!N4</f>
        <v>0.18326365128713196</v>
      </c>
      <c r="O86" s="95">
        <f>'State data for spotlight'!N4</f>
        <v>0.18326365128713196</v>
      </c>
      <c r="S86" s="115" t="s">
        <v>186</v>
      </c>
      <c r="T86" s="115"/>
      <c r="U86" s="112"/>
      <c r="V86" s="112">
        <v>23</v>
      </c>
      <c r="W86" s="112">
        <v>31</v>
      </c>
      <c r="X86" s="112">
        <v>30</v>
      </c>
      <c r="Y86" s="112">
        <v>38</v>
      </c>
      <c r="Z86" s="112">
        <v>35</v>
      </c>
    </row>
    <row r="87" spans="1:30" ht="15" customHeight="1" x14ac:dyDescent="0.25">
      <c r="A87" s="96" t="s">
        <v>4</v>
      </c>
      <c r="B87" s="49"/>
      <c r="C87" s="97" t="str">
        <f t="shared" si="3"/>
        <v>2,077</v>
      </c>
      <c r="D87" s="94">
        <f t="shared" si="4"/>
        <v>-2.0744931636020758E-2</v>
      </c>
      <c r="E87" s="95">
        <f t="shared" si="5"/>
        <v>-2.0744931636020758E-2</v>
      </c>
      <c r="F87" s="94">
        <f t="shared" si="6"/>
        <v>-4.8557031607879053E-2</v>
      </c>
      <c r="G87" s="95">
        <f t="shared" si="7"/>
        <v>-4.8557031607879053E-2</v>
      </c>
      <c r="H87" s="97"/>
      <c r="I87" s="97"/>
      <c r="J87" s="139" t="str">
        <f>'State data for spotlight'!J5</f>
        <v>761,173</v>
      </c>
      <c r="K87" s="139"/>
      <c r="L87" s="94">
        <f>'State data for spotlight'!L5</f>
        <v>8.820771036521724E-2</v>
      </c>
      <c r="M87" s="95">
        <f>'State data for spotlight'!L5</f>
        <v>8.820771036521724E-2</v>
      </c>
      <c r="N87" s="94">
        <f>'State data for spotlight'!N5</f>
        <v>0.15461673464868042</v>
      </c>
      <c r="O87" s="95">
        <f>'State data for spotlight'!N5</f>
        <v>0.15461673464868042</v>
      </c>
      <c r="S87" s="115" t="s">
        <v>187</v>
      </c>
      <c r="T87" s="115"/>
      <c r="U87" s="112"/>
      <c r="V87" s="112">
        <v>25</v>
      </c>
      <c r="W87" s="112">
        <v>21</v>
      </c>
      <c r="X87" s="112">
        <v>20</v>
      </c>
      <c r="Y87" s="112">
        <v>21</v>
      </c>
      <c r="Z87" s="112">
        <v>23</v>
      </c>
    </row>
    <row r="88" spans="1:30" ht="15" customHeight="1" x14ac:dyDescent="0.25">
      <c r="A88" s="96" t="s">
        <v>5</v>
      </c>
      <c r="B88" s="49"/>
      <c r="C88" s="97" t="str">
        <f t="shared" si="3"/>
        <v>1,746</v>
      </c>
      <c r="D88" s="94">
        <f t="shared" si="4"/>
        <v>-3.4292035398230114E-2</v>
      </c>
      <c r="E88" s="95">
        <f t="shared" si="5"/>
        <v>-3.4292035398230114E-2</v>
      </c>
      <c r="F88" s="94">
        <f t="shared" si="6"/>
        <v>-4.5610034207526073E-3</v>
      </c>
      <c r="G88" s="95">
        <f t="shared" si="7"/>
        <v>-4.5610034207526073E-3</v>
      </c>
      <c r="H88" s="97"/>
      <c r="I88" s="97"/>
      <c r="J88" s="139" t="str">
        <f>'State data for spotlight'!J6</f>
        <v>752,279</v>
      </c>
      <c r="K88" s="139"/>
      <c r="L88" s="94">
        <f>'State data for spotlight'!L6</f>
        <v>0.11150035312508311</v>
      </c>
      <c r="M88" s="95">
        <f>'State data for spotlight'!L6</f>
        <v>0.11150035312508311</v>
      </c>
      <c r="N88" s="94">
        <f>'State data for spotlight'!N6</f>
        <v>0.212174288554841</v>
      </c>
      <c r="O88" s="95">
        <f>'State data for spotlight'!N6</f>
        <v>0.212174288554841</v>
      </c>
      <c r="S88" s="115" t="s">
        <v>188</v>
      </c>
      <c r="T88" s="115"/>
      <c r="U88" s="112"/>
      <c r="V88" s="112">
        <v>27</v>
      </c>
      <c r="W88" s="112">
        <v>23</v>
      </c>
      <c r="X88" s="112">
        <v>22</v>
      </c>
      <c r="Y88" s="112">
        <v>25</v>
      </c>
      <c r="Z88" s="112">
        <v>29</v>
      </c>
    </row>
    <row r="89" spans="1:30" ht="15" customHeight="1" x14ac:dyDescent="0.25">
      <c r="A89" s="49" t="s">
        <v>6</v>
      </c>
      <c r="B89" s="49"/>
      <c r="C89" s="97" t="str">
        <f t="shared" si="3"/>
        <v>2,589</v>
      </c>
      <c r="D89" s="94">
        <f t="shared" si="4"/>
        <v>2.3228803716608404E-3</v>
      </c>
      <c r="E89" s="95">
        <f t="shared" si="5"/>
        <v>2.3228803716608404E-3</v>
      </c>
      <c r="F89" s="94">
        <f t="shared" si="6"/>
        <v>-3.6830357142857095E-2</v>
      </c>
      <c r="G89" s="95">
        <f t="shared" si="7"/>
        <v>-3.6830357142857095E-2</v>
      </c>
      <c r="H89" s="97"/>
      <c r="I89" s="97"/>
      <c r="J89" s="139" t="str">
        <f>'State data for spotlight'!J7</f>
        <v>1,001,542</v>
      </c>
      <c r="K89" s="139"/>
      <c r="L89" s="94">
        <f>'State data for spotlight'!L7</f>
        <v>4.4621130813623067E-2</v>
      </c>
      <c r="M89" s="95">
        <f>'State data for spotlight'!L7</f>
        <v>4.4621130813623067E-2</v>
      </c>
      <c r="N89" s="94">
        <f>'State data for spotlight'!N7</f>
        <v>9.6689701842120446E-2</v>
      </c>
      <c r="O89" s="95">
        <f>'State data for spotlight'!N7</f>
        <v>9.6689701842120446E-2</v>
      </c>
      <c r="S89" s="115" t="s">
        <v>189</v>
      </c>
      <c r="T89" s="115"/>
      <c r="U89" s="112"/>
      <c r="V89" s="112">
        <v>403</v>
      </c>
      <c r="W89" s="112">
        <v>415</v>
      </c>
      <c r="X89" s="112">
        <v>395</v>
      </c>
      <c r="Y89" s="112">
        <v>369</v>
      </c>
      <c r="Z89" s="112">
        <v>350</v>
      </c>
    </row>
    <row r="90" spans="1:30" ht="15" customHeight="1" x14ac:dyDescent="0.25">
      <c r="A90" s="49" t="s">
        <v>96</v>
      </c>
      <c r="B90" s="49"/>
      <c r="C90" s="97" t="str">
        <f t="shared" si="3"/>
        <v>$85,410</v>
      </c>
      <c r="D90" s="94">
        <f t="shared" si="4"/>
        <v>4.1839473042205366E-2</v>
      </c>
      <c r="E90" s="95">
        <f t="shared" si="5"/>
        <v>4.1839473042205366E-2</v>
      </c>
      <c r="F90" s="94">
        <f t="shared" si="6"/>
        <v>5.1664156020121643E-2</v>
      </c>
      <c r="G90" s="95">
        <f t="shared" si="7"/>
        <v>5.1664156020121643E-2</v>
      </c>
      <c r="H90" s="97"/>
      <c r="I90" s="97"/>
      <c r="J90" s="97"/>
      <c r="K90" s="97" t="str">
        <f>'State data for spotlight'!J8</f>
        <v>$45,481</v>
      </c>
      <c r="L90" s="94">
        <f>'State data for spotlight'!L8</f>
        <v>-7.6896036558571357E-4</v>
      </c>
      <c r="M90" s="95">
        <f>'State data for spotlight'!L8</f>
        <v>-7.6896036558571357E-4</v>
      </c>
      <c r="N90" s="94">
        <f>'State data for spotlight'!N8</f>
        <v>6.4433558502420718E-2</v>
      </c>
      <c r="O90" s="95">
        <f>'State data for spotlight'!N8</f>
        <v>6.4433558502420718E-2</v>
      </c>
      <c r="S90" s="115" t="s">
        <v>58</v>
      </c>
      <c r="T90" s="115"/>
      <c r="U90" s="112"/>
      <c r="V90" s="112">
        <v>178</v>
      </c>
      <c r="W90" s="112">
        <v>188</v>
      </c>
      <c r="X90" s="112">
        <v>185</v>
      </c>
      <c r="Y90" s="112">
        <v>191</v>
      </c>
      <c r="Z90" s="112">
        <v>186</v>
      </c>
    </row>
    <row r="91" spans="1:30" ht="15" customHeight="1" x14ac:dyDescent="0.25">
      <c r="A91" s="49" t="s">
        <v>7</v>
      </c>
      <c r="B91" s="49"/>
      <c r="C91" s="97" t="str">
        <f t="shared" si="3"/>
        <v>$275.9 mil</v>
      </c>
      <c r="D91" s="94">
        <f t="shared" si="4"/>
        <v>1.3670800686797602E-2</v>
      </c>
      <c r="E91" s="95">
        <f t="shared" si="5"/>
        <v>1.3670800686797602E-2</v>
      </c>
      <c r="F91" s="94">
        <f t="shared" si="6"/>
        <v>7.937518970797397E-2</v>
      </c>
      <c r="G91" s="95">
        <f t="shared" si="7"/>
        <v>7.937518970797397E-2</v>
      </c>
      <c r="H91" s="97"/>
      <c r="I91" s="97"/>
      <c r="J91" s="97"/>
      <c r="K91" s="97" t="str">
        <f>'State data for spotlight'!J9</f>
        <v>$63.1 bil</v>
      </c>
      <c r="L91" s="94">
        <f>'State data for spotlight'!L9</f>
        <v>8.5795971195826271E-2</v>
      </c>
      <c r="M91" s="95">
        <f>'State data for spotlight'!L9</f>
        <v>8.5795971195826271E-2</v>
      </c>
      <c r="N91" s="94">
        <f>'State data for spotlight'!N9</f>
        <v>0.25141602644572436</v>
      </c>
      <c r="O91" s="95">
        <f>'State data for spotlight'!N9</f>
        <v>0.25141602644572436</v>
      </c>
      <c r="S91" s="118" t="s">
        <v>53</v>
      </c>
      <c r="T91" s="118"/>
      <c r="U91" s="112"/>
      <c r="V91" s="112">
        <v>1560</v>
      </c>
      <c r="W91" s="112">
        <v>1559</v>
      </c>
      <c r="X91" s="112">
        <v>1503</v>
      </c>
      <c r="Y91" s="112">
        <v>1478</v>
      </c>
      <c r="Z91" s="112">
        <v>1474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191</v>
      </c>
      <c r="S93" s="115" t="s">
        <v>56</v>
      </c>
      <c r="T93" s="115"/>
      <c r="U93" s="112"/>
      <c r="V93" s="112">
        <v>82</v>
      </c>
      <c r="W93" s="112">
        <v>89</v>
      </c>
      <c r="X93" s="112">
        <v>80</v>
      </c>
      <c r="Y93" s="112">
        <v>65</v>
      </c>
      <c r="Z93" s="112">
        <v>74</v>
      </c>
    </row>
    <row r="94" spans="1:30" ht="15" customHeight="1" x14ac:dyDescent="0.25">
      <c r="A94" s="135" t="s">
        <v>192</v>
      </c>
      <c r="S94" s="115" t="s">
        <v>57</v>
      </c>
      <c r="T94" s="115"/>
      <c r="U94" s="112"/>
      <c r="V94" s="112">
        <v>174</v>
      </c>
      <c r="W94" s="112">
        <v>169</v>
      </c>
      <c r="X94" s="112">
        <v>167</v>
      </c>
      <c r="Y94" s="112">
        <v>146</v>
      </c>
      <c r="Z94" s="112">
        <v>152</v>
      </c>
    </row>
    <row r="95" spans="1:30" ht="15" customHeight="1" x14ac:dyDescent="0.25">
      <c r="A95" s="136" t="s">
        <v>266</v>
      </c>
      <c r="S95" s="115" t="s">
        <v>185</v>
      </c>
      <c r="T95" s="115"/>
      <c r="U95" s="112"/>
      <c r="V95" s="112">
        <v>96</v>
      </c>
      <c r="W95" s="112">
        <v>104</v>
      </c>
      <c r="X95" s="112">
        <v>111</v>
      </c>
      <c r="Y95" s="112">
        <v>111</v>
      </c>
      <c r="Z95" s="112">
        <v>121</v>
      </c>
    </row>
    <row r="96" spans="1:30" ht="15" customHeight="1" x14ac:dyDescent="0.25">
      <c r="A96" s="134" t="s">
        <v>258</v>
      </c>
      <c r="S96" s="115" t="s">
        <v>186</v>
      </c>
      <c r="T96" s="115"/>
      <c r="U96" s="112"/>
      <c r="V96" s="112">
        <v>135</v>
      </c>
      <c r="W96" s="112">
        <v>153</v>
      </c>
      <c r="X96" s="112">
        <v>137</v>
      </c>
      <c r="Y96" s="112">
        <v>104</v>
      </c>
      <c r="Z96" s="112">
        <v>117</v>
      </c>
    </row>
    <row r="97" spans="1:32" ht="15" customHeight="1" x14ac:dyDescent="0.25">
      <c r="A97" s="136" t="s">
        <v>269</v>
      </c>
      <c r="S97" s="115" t="s">
        <v>187</v>
      </c>
      <c r="T97" s="115"/>
      <c r="U97" s="112"/>
      <c r="V97" s="112">
        <v>194</v>
      </c>
      <c r="W97" s="112">
        <v>208</v>
      </c>
      <c r="X97" s="112">
        <v>187</v>
      </c>
      <c r="Y97" s="112">
        <v>195</v>
      </c>
      <c r="Z97" s="112">
        <v>175</v>
      </c>
    </row>
    <row r="98" spans="1:32" ht="15" customHeight="1" x14ac:dyDescent="0.25">
      <c r="A98" s="136" t="s">
        <v>275</v>
      </c>
      <c r="S98" s="115" t="s">
        <v>188</v>
      </c>
      <c r="T98" s="115"/>
      <c r="U98" s="112"/>
      <c r="V98" s="112">
        <v>106</v>
      </c>
      <c r="W98" s="112">
        <v>89</v>
      </c>
      <c r="X98" s="112">
        <v>85</v>
      </c>
      <c r="Y98" s="112">
        <v>85</v>
      </c>
      <c r="Z98" s="112">
        <v>84</v>
      </c>
    </row>
    <row r="99" spans="1:32" ht="15" customHeight="1" x14ac:dyDescent="0.25">
      <c r="S99" s="115" t="s">
        <v>189</v>
      </c>
      <c r="T99" s="115"/>
      <c r="U99" s="112"/>
      <c r="V99" s="112">
        <v>98</v>
      </c>
      <c r="W99" s="112">
        <v>116</v>
      </c>
      <c r="X99" s="112">
        <v>111</v>
      </c>
      <c r="Y99" s="112">
        <v>120</v>
      </c>
      <c r="Z99" s="112">
        <v>132</v>
      </c>
    </row>
    <row r="100" spans="1:32" ht="15" customHeight="1" x14ac:dyDescent="0.25">
      <c r="S100" s="115" t="s">
        <v>58</v>
      </c>
      <c r="T100" s="115"/>
      <c r="U100" s="112"/>
      <c r="V100" s="112">
        <v>134</v>
      </c>
      <c r="W100" s="112">
        <v>124</v>
      </c>
      <c r="X100" s="112">
        <v>140</v>
      </c>
      <c r="Y100" s="112">
        <v>147</v>
      </c>
      <c r="Z100" s="112">
        <v>139</v>
      </c>
    </row>
    <row r="101" spans="1:32" x14ac:dyDescent="0.25">
      <c r="A101" s="18"/>
      <c r="S101" s="118" t="s">
        <v>53</v>
      </c>
      <c r="T101" s="118"/>
      <c r="U101" s="112"/>
      <c r="V101" s="112">
        <v>1128</v>
      </c>
      <c r="W101" s="112">
        <v>1153</v>
      </c>
      <c r="X101" s="112">
        <v>1135</v>
      </c>
      <c r="Y101" s="112">
        <v>1107</v>
      </c>
      <c r="Z101" s="112">
        <v>1115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184</v>
      </c>
      <c r="W103" s="106" t="s">
        <v>193</v>
      </c>
      <c r="X103" s="106" t="s">
        <v>261</v>
      </c>
      <c r="Y103" s="106" t="s">
        <v>267</v>
      </c>
      <c r="Z103" s="106" t="s">
        <v>273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3453</v>
      </c>
      <c r="W104" s="112">
        <v>3491</v>
      </c>
      <c r="X104" s="112">
        <v>3519</v>
      </c>
      <c r="Y104" s="112">
        <v>3516</v>
      </c>
      <c r="Z104" s="112">
        <v>3385</v>
      </c>
      <c r="AB104" s="109" t="str">
        <f>TEXT(Z104,"###,###")</f>
        <v>3,385</v>
      </c>
      <c r="AD104" s="130">
        <f>Z104/($Z$4)*100</f>
        <v>88.682211160597319</v>
      </c>
      <c r="AF104" s="109"/>
    </row>
    <row r="105" spans="1:32" x14ac:dyDescent="0.25">
      <c r="S105" s="115" t="s">
        <v>17</v>
      </c>
      <c r="T105" s="115"/>
      <c r="U105" s="112"/>
      <c r="V105" s="112">
        <v>352</v>
      </c>
      <c r="W105" s="112">
        <v>328</v>
      </c>
      <c r="X105" s="112">
        <v>337</v>
      </c>
      <c r="Y105" s="112">
        <v>296</v>
      </c>
      <c r="Z105" s="112">
        <v>316</v>
      </c>
      <c r="AB105" s="109" t="str">
        <f>TEXT(Z105,"###,###")</f>
        <v>316</v>
      </c>
      <c r="AD105" s="130">
        <f>Z105/($Z$4)*100</f>
        <v>8.278752947340843</v>
      </c>
      <c r="AF105" s="109"/>
    </row>
    <row r="106" spans="1:32" x14ac:dyDescent="0.25">
      <c r="S106" s="118" t="s">
        <v>53</v>
      </c>
      <c r="T106" s="118"/>
      <c r="U106" s="120"/>
      <c r="V106" s="120">
        <v>3805</v>
      </c>
      <c r="W106" s="120">
        <v>3819</v>
      </c>
      <c r="X106" s="120">
        <v>3856</v>
      </c>
      <c r="Y106" s="120">
        <v>3812</v>
      </c>
      <c r="Z106" s="120">
        <v>3701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347</v>
      </c>
      <c r="W108" s="112">
        <v>231</v>
      </c>
      <c r="X108" s="112">
        <v>240</v>
      </c>
      <c r="Y108" s="112">
        <v>271</v>
      </c>
      <c r="Z108" s="112">
        <v>246</v>
      </c>
      <c r="AB108" s="109" t="str">
        <f>TEXT(Z108,"###,###")</f>
        <v>246</v>
      </c>
      <c r="AD108" s="130">
        <f>Z108/($Z$4)*100</f>
        <v>6.4448519779931877</v>
      </c>
      <c r="AF108" s="109"/>
    </row>
    <row r="109" spans="1:32" x14ac:dyDescent="0.25">
      <c r="S109" s="115" t="s">
        <v>20</v>
      </c>
      <c r="T109" s="115"/>
      <c r="U109" s="112"/>
      <c r="V109" s="112">
        <v>466</v>
      </c>
      <c r="W109" s="112">
        <v>270</v>
      </c>
      <c r="X109" s="112">
        <v>331</v>
      </c>
      <c r="Y109" s="112">
        <v>383</v>
      </c>
      <c r="Z109" s="112">
        <v>357</v>
      </c>
      <c r="AB109" s="109" t="str">
        <f>TEXT(Z109,"###,###")</f>
        <v>357</v>
      </c>
      <c r="AD109" s="130">
        <f>Z109/($Z$4)*100</f>
        <v>9.3528949436730411</v>
      </c>
      <c r="AF109" s="109"/>
    </row>
    <row r="110" spans="1:32" x14ac:dyDescent="0.25">
      <c r="S110" s="115" t="s">
        <v>21</v>
      </c>
      <c r="T110" s="115"/>
      <c r="U110" s="112"/>
      <c r="V110" s="112">
        <v>602</v>
      </c>
      <c r="W110" s="112">
        <v>859</v>
      </c>
      <c r="X110" s="112">
        <v>845</v>
      </c>
      <c r="Y110" s="112">
        <v>899</v>
      </c>
      <c r="Z110" s="112">
        <v>947</v>
      </c>
      <c r="AB110" s="109" t="str">
        <f>TEXT(Z110,"###,###")</f>
        <v>947</v>
      </c>
      <c r="AD110" s="130">
        <f>Z110/($Z$4)*100</f>
        <v>24.810060256746137</v>
      </c>
      <c r="AF110" s="109"/>
    </row>
    <row r="111" spans="1:32" x14ac:dyDescent="0.25">
      <c r="S111" s="115" t="s">
        <v>22</v>
      </c>
      <c r="T111" s="115"/>
      <c r="U111" s="112"/>
      <c r="V111" s="112">
        <v>2382</v>
      </c>
      <c r="W111" s="112">
        <v>2430</v>
      </c>
      <c r="X111" s="112">
        <v>2339</v>
      </c>
      <c r="Y111" s="112">
        <v>2259</v>
      </c>
      <c r="Z111" s="112">
        <v>2158</v>
      </c>
      <c r="AB111" s="109" t="str">
        <f>TEXT(Z111,"###,###")</f>
        <v>2,158</v>
      </c>
      <c r="AD111" s="130">
        <f>Z111/($Z$4)*100</f>
        <v>56.536547026460568</v>
      </c>
      <c r="AF111" s="109"/>
    </row>
    <row r="112" spans="1:32" x14ac:dyDescent="0.25">
      <c r="S112" s="118" t="s">
        <v>53</v>
      </c>
      <c r="T112" s="118"/>
      <c r="U112" s="112"/>
      <c r="V112" s="112">
        <v>3932</v>
      </c>
      <c r="W112" s="112">
        <v>3923</v>
      </c>
      <c r="X112" s="112">
        <v>3856</v>
      </c>
      <c r="Y112" s="112">
        <v>3930</v>
      </c>
      <c r="Z112" s="112">
        <v>3818</v>
      </c>
    </row>
    <row r="113" spans="19:32" x14ac:dyDescent="0.25">
      <c r="AB113" s="125" t="s">
        <v>24</v>
      </c>
      <c r="AC113" s="106"/>
      <c r="AD113" s="106" t="s">
        <v>182</v>
      </c>
      <c r="AF113" s="106" t="s">
        <v>183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37.4</v>
      </c>
      <c r="W118" s="131">
        <v>37.590000000000003</v>
      </c>
      <c r="X118" s="131">
        <v>37.89</v>
      </c>
      <c r="Y118" s="131">
        <v>38.200000000000003</v>
      </c>
      <c r="Z118" s="131">
        <v>38.1</v>
      </c>
      <c r="AB118" s="109" t="str">
        <f>TEXT(Z118,"##.0")</f>
        <v>38.1</v>
      </c>
    </row>
    <row r="120" spans="19:32" x14ac:dyDescent="0.25">
      <c r="S120" s="101" t="s">
        <v>98</v>
      </c>
      <c r="T120" s="112"/>
      <c r="U120" s="112"/>
      <c r="V120" s="112">
        <v>2548</v>
      </c>
      <c r="W120" s="112">
        <v>2554</v>
      </c>
      <c r="X120" s="112">
        <v>2495</v>
      </c>
      <c r="Y120" s="112">
        <v>2436</v>
      </c>
      <c r="Z120" s="112">
        <v>2434</v>
      </c>
      <c r="AB120" s="109" t="str">
        <f>TEXT(Z120,"###,###")</f>
        <v>2,434</v>
      </c>
    </row>
    <row r="121" spans="19:32" x14ac:dyDescent="0.25">
      <c r="S121" s="101" t="s">
        <v>99</v>
      </c>
      <c r="T121" s="112"/>
      <c r="U121" s="112"/>
      <c r="V121" s="112">
        <v>29</v>
      </c>
      <c r="W121" s="112">
        <v>37</v>
      </c>
      <c r="X121" s="112">
        <v>23</v>
      </c>
      <c r="Y121" s="112">
        <v>43</v>
      </c>
      <c r="Z121" s="112">
        <v>35</v>
      </c>
      <c r="AB121" s="109" t="str">
        <f>TEXT(Z121,"###,###")</f>
        <v>35</v>
      </c>
    </row>
    <row r="122" spans="19:32" x14ac:dyDescent="0.25">
      <c r="S122" s="101" t="s">
        <v>100</v>
      </c>
      <c r="T122" s="112"/>
      <c r="U122" s="112"/>
      <c r="V122" s="112">
        <v>117</v>
      </c>
      <c r="W122" s="112">
        <v>127</v>
      </c>
      <c r="X122" s="112">
        <v>121</v>
      </c>
      <c r="Y122" s="112">
        <v>113</v>
      </c>
      <c r="Z122" s="112">
        <v>117</v>
      </c>
      <c r="AB122" s="109" t="str">
        <f>TEXT(Z122,"###,###")</f>
        <v>117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2665</v>
      </c>
      <c r="W124" s="112">
        <v>2681</v>
      </c>
      <c r="X124" s="112">
        <v>2616</v>
      </c>
      <c r="Y124" s="112">
        <v>2549</v>
      </c>
      <c r="Z124" s="112">
        <v>2551</v>
      </c>
      <c r="AB124" s="109" t="str">
        <f>TEXT(Z124,"###,###")</f>
        <v>2,551</v>
      </c>
      <c r="AD124" s="127">
        <f>Z124/$Z$7*100</f>
        <v>98.532251834685198</v>
      </c>
    </row>
    <row r="125" spans="19:32" x14ac:dyDescent="0.25">
      <c r="S125" s="101" t="s">
        <v>102</v>
      </c>
      <c r="T125" s="112"/>
      <c r="U125" s="112"/>
      <c r="V125" s="112">
        <v>146</v>
      </c>
      <c r="W125" s="112">
        <v>164</v>
      </c>
      <c r="X125" s="112">
        <v>144</v>
      </c>
      <c r="Y125" s="112">
        <v>156</v>
      </c>
      <c r="Z125" s="112">
        <v>152</v>
      </c>
      <c r="AB125" s="109" t="str">
        <f>TEXT(Z125,"###,###")</f>
        <v>152</v>
      </c>
      <c r="AD125" s="127">
        <f>Z125/$Z$7*100</f>
        <v>5.8709926612591739</v>
      </c>
    </row>
    <row r="127" spans="19:32" x14ac:dyDescent="0.25">
      <c r="S127" s="101" t="s">
        <v>103</v>
      </c>
      <c r="T127" s="112"/>
      <c r="U127" s="112"/>
      <c r="V127" s="112">
        <v>1562</v>
      </c>
      <c r="W127" s="112">
        <v>1563</v>
      </c>
      <c r="X127" s="112">
        <v>1502</v>
      </c>
      <c r="Y127" s="112">
        <v>1476</v>
      </c>
      <c r="Z127" s="112">
        <v>1476</v>
      </c>
      <c r="AB127" s="109" t="str">
        <f>TEXT(Z127,"###,###")</f>
        <v>1,476</v>
      </c>
      <c r="AD127" s="127">
        <f>Z127/$Z$7*100</f>
        <v>57.01042873696408</v>
      </c>
    </row>
    <row r="128" spans="19:32" x14ac:dyDescent="0.25">
      <c r="S128" s="101" t="s">
        <v>104</v>
      </c>
      <c r="T128" s="112"/>
      <c r="U128" s="112"/>
      <c r="V128" s="112">
        <v>1129</v>
      </c>
      <c r="W128" s="112">
        <v>1157</v>
      </c>
      <c r="X128" s="112">
        <v>1134</v>
      </c>
      <c r="Y128" s="112">
        <v>1111</v>
      </c>
      <c r="Z128" s="112">
        <v>1112</v>
      </c>
      <c r="AB128" s="109" t="str">
        <f>TEXT(Z128,"###,###")</f>
        <v>1,112</v>
      </c>
      <c r="AD128" s="127">
        <f>Z128/$Z$7*100</f>
        <v>42.950946311317111</v>
      </c>
    </row>
    <row r="130" spans="19:20" x14ac:dyDescent="0.25">
      <c r="S130" s="101" t="s">
        <v>262</v>
      </c>
      <c r="T130" s="127">
        <v>94.0131324835844</v>
      </c>
    </row>
    <row r="131" spans="19:20" x14ac:dyDescent="0.25">
      <c r="S131" s="101" t="s">
        <v>263</v>
      </c>
      <c r="T131" s="127">
        <v>1.3518733101583624</v>
      </c>
    </row>
    <row r="132" spans="19:20" x14ac:dyDescent="0.25">
      <c r="S132" s="101" t="s">
        <v>264</v>
      </c>
      <c r="T132" s="127">
        <v>4.5191193511008105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10FBA8E6-09D9-4D2C-98E7-9CCC96AB760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B80E135D-E874-41B9-8C21-541849E16F5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F1FCB9BD-5F66-4816-92CC-9CFBBE15583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4A1147AE-C0A5-4C70-A9D5-C43515404CC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49C9EE-6AFA-4BDE-92E4-40CB8BD4306A}">
  <sheetPr codeName="Sheet118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163</v>
      </c>
      <c r="T1" s="99"/>
      <c r="U1" s="99"/>
      <c r="V1" s="99"/>
      <c r="W1" s="99"/>
      <c r="X1" s="99"/>
      <c r="Y1" s="100" t="s">
        <v>243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184</v>
      </c>
      <c r="W2" s="103" t="s">
        <v>193</v>
      </c>
      <c r="X2" s="103" t="s">
        <v>261</v>
      </c>
      <c r="Y2" s="103" t="s">
        <v>267</v>
      </c>
      <c r="Z2" s="103" t="s">
        <v>273</v>
      </c>
      <c r="AB2" s="141" t="str">
        <f>$Z$2</f>
        <v>2021-22</v>
      </c>
      <c r="AC2" s="141"/>
      <c r="AD2" s="141"/>
      <c r="AE2" s="141"/>
      <c r="AF2" s="141"/>
    </row>
    <row r="3" spans="1:32" ht="15" customHeight="1" x14ac:dyDescent="0.25">
      <c r="A3" s="58" t="s">
        <v>272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163</v>
      </c>
      <c r="Y3" s="105" t="s">
        <v>243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10.54 Salisbury, South Australia,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97240</v>
      </c>
      <c r="W4" s="108">
        <v>98222</v>
      </c>
      <c r="X4" s="108">
        <v>99125</v>
      </c>
      <c r="Y4" s="108">
        <v>105235</v>
      </c>
      <c r="Z4" s="108">
        <v>119398</v>
      </c>
      <c r="AB4" s="109" t="str">
        <f>TEXT(Z4,"###,###")</f>
        <v>119,398</v>
      </c>
      <c r="AD4" s="110">
        <f>Z4/Y4-1</f>
        <v>0.13458450135411226</v>
      </c>
      <c r="AF4" s="110">
        <f>Z4/V4-1</f>
        <v>0.22786918963389557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52989</v>
      </c>
      <c r="W5" s="108">
        <v>53049</v>
      </c>
      <c r="X5" s="108">
        <v>53675</v>
      </c>
      <c r="Y5" s="108">
        <v>57052</v>
      </c>
      <c r="Z5" s="108">
        <v>63990</v>
      </c>
      <c r="AB5" s="109" t="str">
        <f>TEXT(Z5,"###,###")</f>
        <v>63,990</v>
      </c>
      <c r="AD5" s="110">
        <f t="shared" ref="AD5:AD9" si="0">Z5/Y5-1</f>
        <v>0.12160835728808816</v>
      </c>
      <c r="AF5" s="110">
        <f t="shared" ref="AF5:AF9" si="1">Z5/V5-1</f>
        <v>0.2076091264224651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44243</v>
      </c>
      <c r="W6" s="108">
        <v>45174</v>
      </c>
      <c r="X6" s="108">
        <v>45448</v>
      </c>
      <c r="Y6" s="108">
        <v>48131</v>
      </c>
      <c r="Z6" s="108">
        <v>55337</v>
      </c>
      <c r="AB6" s="109" t="str">
        <f>TEXT(Z6,"###,###")</f>
        <v>55,337</v>
      </c>
      <c r="AD6" s="110">
        <f t="shared" si="0"/>
        <v>0.14971639899441103</v>
      </c>
      <c r="AF6" s="110">
        <f t="shared" si="1"/>
        <v>0.25075153131568828</v>
      </c>
    </row>
    <row r="7" spans="1:32" ht="16.5" customHeight="1" thickBot="1" x14ac:dyDescent="0.3">
      <c r="A7" s="61" t="str">
        <f>"QUICK STATS for "&amp;Z2&amp;" *"</f>
        <v>QUICK STATS for 2021-22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71012</v>
      </c>
      <c r="W7" s="108">
        <v>71848</v>
      </c>
      <c r="X7" s="108">
        <v>72970</v>
      </c>
      <c r="Y7" s="108">
        <v>74402</v>
      </c>
      <c r="Z7" s="108">
        <v>78555</v>
      </c>
      <c r="AB7" s="109" t="str">
        <f>TEXT(Z7,"###,###")</f>
        <v>78,555</v>
      </c>
      <c r="AD7" s="110">
        <f t="shared" si="0"/>
        <v>5.5818391978710302E-2</v>
      </c>
      <c r="AF7" s="110">
        <f t="shared" si="1"/>
        <v>0.10622148369289697</v>
      </c>
    </row>
    <row r="8" spans="1:32" ht="17.25" customHeight="1" x14ac:dyDescent="0.25">
      <c r="A8" s="62" t="s">
        <v>12</v>
      </c>
      <c r="B8" s="63"/>
      <c r="C8" s="29"/>
      <c r="D8" s="64" t="str">
        <f>AB4</f>
        <v>119,398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78,555</v>
      </c>
      <c r="P8" s="65"/>
      <c r="S8" s="107" t="s">
        <v>83</v>
      </c>
      <c r="T8" s="108"/>
      <c r="U8" s="108"/>
      <c r="V8" s="108">
        <v>44229</v>
      </c>
      <c r="W8" s="108">
        <v>45077</v>
      </c>
      <c r="X8" s="108">
        <v>44723.47</v>
      </c>
      <c r="Y8" s="108">
        <v>45782</v>
      </c>
      <c r="Z8" s="108">
        <v>44826</v>
      </c>
      <c r="AB8" s="109" t="str">
        <f>TEXT(Z8,"$###,###")</f>
        <v>$44,826</v>
      </c>
      <c r="AD8" s="110">
        <f t="shared" si="0"/>
        <v>-2.0881569175658532E-2</v>
      </c>
      <c r="AF8" s="110">
        <f t="shared" si="1"/>
        <v>1.3497931221596593E-2</v>
      </c>
    </row>
    <row r="9" spans="1:32" x14ac:dyDescent="0.25">
      <c r="A9" s="30" t="s">
        <v>14</v>
      </c>
      <c r="B9" s="69"/>
      <c r="C9" s="70"/>
      <c r="D9" s="71">
        <f>AD104</f>
        <v>81.56669290942898</v>
      </c>
      <c r="E9" s="72" t="s">
        <v>84</v>
      </c>
      <c r="F9" s="24"/>
      <c r="G9" s="73" t="s">
        <v>81</v>
      </c>
      <c r="H9" s="70"/>
      <c r="I9" s="69"/>
      <c r="J9" s="70"/>
      <c r="K9" s="69"/>
      <c r="L9" s="69"/>
      <c r="M9" s="74"/>
      <c r="N9" s="70"/>
      <c r="O9" s="71">
        <f>AD127</f>
        <v>53.978741009483798</v>
      </c>
      <c r="P9" s="72" t="s">
        <v>84</v>
      </c>
      <c r="S9" s="107" t="s">
        <v>7</v>
      </c>
      <c r="T9" s="108"/>
      <c r="U9" s="108"/>
      <c r="V9" s="108">
        <v>3518369293</v>
      </c>
      <c r="W9" s="108">
        <v>3635894783</v>
      </c>
      <c r="X9" s="108">
        <v>3777820303</v>
      </c>
      <c r="Y9" s="108">
        <v>3960251107</v>
      </c>
      <c r="Z9" s="108">
        <v>4327830685</v>
      </c>
      <c r="AB9" s="109" t="str">
        <f>TEXT(Z9/1000000,"$#,###.0")&amp;" mil"</f>
        <v>$4,327.8 mil</v>
      </c>
      <c r="AD9" s="110">
        <f t="shared" si="0"/>
        <v>9.2817240136687129E-2</v>
      </c>
      <c r="AF9" s="110">
        <f t="shared" si="1"/>
        <v>0.23006720573945172</v>
      </c>
    </row>
    <row r="10" spans="1:32" x14ac:dyDescent="0.25">
      <c r="A10" s="30" t="s">
        <v>17</v>
      </c>
      <c r="B10" s="69"/>
      <c r="C10" s="70"/>
      <c r="D10" s="71">
        <f>AD105</f>
        <v>12.697867635973804</v>
      </c>
      <c r="E10" s="72" t="s">
        <v>84</v>
      </c>
      <c r="F10" s="24"/>
      <c r="G10" s="73" t="s">
        <v>82</v>
      </c>
      <c r="H10" s="70"/>
      <c r="I10" s="69"/>
      <c r="J10" s="70"/>
      <c r="K10" s="69"/>
      <c r="L10" s="69"/>
      <c r="M10" s="74"/>
      <c r="N10" s="70"/>
      <c r="O10" s="71">
        <f>AD128</f>
        <v>45.939787410094837</v>
      </c>
      <c r="P10" s="72" t="s">
        <v>84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85</v>
      </c>
      <c r="H11" s="77"/>
      <c r="I11" s="78"/>
      <c r="J11" s="78"/>
      <c r="K11" s="78"/>
      <c r="L11" s="78"/>
      <c r="M11" s="69"/>
      <c r="N11" s="70"/>
      <c r="O11" s="71">
        <f>T130</f>
        <v>86.216026987461021</v>
      </c>
      <c r="P11" s="72" t="s">
        <v>84</v>
      </c>
      <c r="S11" s="107" t="s">
        <v>29</v>
      </c>
      <c r="T11" s="112"/>
      <c r="U11" s="112"/>
      <c r="V11" s="112">
        <v>88693</v>
      </c>
      <c r="W11" s="112">
        <v>89307</v>
      </c>
      <c r="X11" s="112">
        <v>89727</v>
      </c>
      <c r="Y11" s="112">
        <v>95334</v>
      </c>
      <c r="Z11" s="112">
        <v>108565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6.4209789319585004</v>
      </c>
      <c r="P12" s="72" t="s">
        <v>84</v>
      </c>
      <c r="S12" s="107" t="s">
        <v>30</v>
      </c>
      <c r="T12" s="112"/>
      <c r="U12" s="112"/>
      <c r="V12" s="112">
        <v>8550</v>
      </c>
      <c r="W12" s="112">
        <v>8919</v>
      </c>
      <c r="X12" s="112">
        <v>9392</v>
      </c>
      <c r="Y12" s="112">
        <v>9901</v>
      </c>
      <c r="Z12" s="112">
        <v>10831</v>
      </c>
    </row>
    <row r="13" spans="1:32" ht="15" customHeight="1" x14ac:dyDescent="0.25">
      <c r="A13" s="30" t="s">
        <v>19</v>
      </c>
      <c r="B13" s="70"/>
      <c r="C13" s="70"/>
      <c r="D13" s="71">
        <f>AD108</f>
        <v>11.820130990468853</v>
      </c>
      <c r="E13" s="72" t="s">
        <v>84</v>
      </c>
      <c r="F13" s="24"/>
      <c r="G13" s="142" t="s">
        <v>265</v>
      </c>
      <c r="H13" s="143"/>
      <c r="I13" s="143"/>
      <c r="J13" s="143"/>
      <c r="K13" s="143"/>
      <c r="L13" s="143"/>
      <c r="M13" s="79"/>
      <c r="N13" s="70"/>
      <c r="O13" s="71">
        <f>T132</f>
        <v>7.3655400674686522</v>
      </c>
      <c r="P13" s="72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12.5429236670631</v>
      </c>
      <c r="E14" s="72" t="s">
        <v>84</v>
      </c>
      <c r="F14" s="24"/>
      <c r="G14" s="76" t="s">
        <v>94</v>
      </c>
      <c r="H14" s="69"/>
      <c r="I14" s="69"/>
      <c r="J14" s="69"/>
      <c r="K14" s="75"/>
      <c r="L14" s="70"/>
      <c r="M14" s="69"/>
      <c r="N14" s="70"/>
      <c r="O14" s="75" t="str">
        <f>AB118</f>
        <v>39.2</v>
      </c>
      <c r="P14" s="72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22.718135982177255</v>
      </c>
      <c r="E15" s="72" t="s">
        <v>84</v>
      </c>
      <c r="F15" s="24"/>
      <c r="G15" s="33" t="s">
        <v>259</v>
      </c>
      <c r="H15" s="70"/>
      <c r="I15" s="70"/>
      <c r="J15" s="70"/>
      <c r="K15" s="80"/>
      <c r="L15" s="70"/>
      <c r="M15" s="70"/>
      <c r="N15" s="70"/>
      <c r="O15" s="71">
        <f>AB38</f>
        <v>19.737009598004025</v>
      </c>
      <c r="P15" s="72" t="s">
        <v>84</v>
      </c>
      <c r="S15" s="115" t="s">
        <v>60</v>
      </c>
      <c r="T15" s="115"/>
      <c r="U15" s="116"/>
      <c r="V15" s="116">
        <v>1368</v>
      </c>
      <c r="W15" s="116">
        <v>1479</v>
      </c>
      <c r="X15" s="116">
        <v>1559</v>
      </c>
      <c r="Y15" s="112">
        <v>1807</v>
      </c>
      <c r="Z15" s="112">
        <v>1754</v>
      </c>
      <c r="AB15" s="117">
        <f t="shared" ref="AB15:AB34" si="2">IF(Z15="np",0,Z15/$Z$34)</f>
        <v>1.4690117252931323E-2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47.181694835759394</v>
      </c>
      <c r="E16" s="83" t="s">
        <v>84</v>
      </c>
      <c r="F16" s="24"/>
      <c r="G16" s="84" t="s">
        <v>260</v>
      </c>
      <c r="H16" s="35"/>
      <c r="I16" s="35"/>
      <c r="J16" s="35"/>
      <c r="K16" s="36"/>
      <c r="L16" s="35"/>
      <c r="M16" s="35"/>
      <c r="N16" s="35"/>
      <c r="O16" s="82">
        <f>AB37</f>
        <v>80.262990401995978</v>
      </c>
      <c r="P16" s="37" t="s">
        <v>84</v>
      </c>
      <c r="S16" s="115" t="s">
        <v>61</v>
      </c>
      <c r="T16" s="115"/>
      <c r="U16" s="116"/>
      <c r="V16" s="116">
        <v>416</v>
      </c>
      <c r="W16" s="116">
        <v>390</v>
      </c>
      <c r="X16" s="116">
        <v>432</v>
      </c>
      <c r="Y16" s="112">
        <v>387</v>
      </c>
      <c r="Z16" s="112">
        <v>483</v>
      </c>
      <c r="AB16" s="117">
        <f t="shared" si="2"/>
        <v>4.0452261306532667E-3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8770</v>
      </c>
      <c r="W17" s="116">
        <v>8741</v>
      </c>
      <c r="X17" s="116">
        <v>8576</v>
      </c>
      <c r="Y17" s="112">
        <v>9183</v>
      </c>
      <c r="Z17" s="112">
        <v>9902</v>
      </c>
      <c r="AB17" s="117">
        <f t="shared" si="2"/>
        <v>8.2931323283082073E-2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268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63</v>
      </c>
      <c r="T18" s="115"/>
      <c r="U18" s="116"/>
      <c r="V18" s="116">
        <v>783</v>
      </c>
      <c r="W18" s="116">
        <v>824</v>
      </c>
      <c r="X18" s="116">
        <v>727</v>
      </c>
      <c r="Y18" s="112">
        <v>845</v>
      </c>
      <c r="Z18" s="112">
        <v>977</v>
      </c>
      <c r="AB18" s="117">
        <f t="shared" si="2"/>
        <v>8.1825795644891123E-3</v>
      </c>
    </row>
    <row r="19" spans="1:28" x14ac:dyDescent="0.25">
      <c r="A19" s="61" t="str">
        <f>$S$1&amp;" ("&amp;$V$2&amp;" to "&amp;$Z$2&amp;")"</f>
        <v>Salisbury (2017-18 to 2021-22)</v>
      </c>
      <c r="B19" s="61"/>
      <c r="C19" s="61"/>
      <c r="D19" s="61"/>
      <c r="E19" s="61"/>
      <c r="F19" s="61"/>
      <c r="G19" s="61" t="str">
        <f>$S$1&amp;" ("&amp;$V$2&amp;" to "&amp;$Z$2&amp;")"</f>
        <v>Salisbury (2017-18 to 2021-22)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64</v>
      </c>
      <c r="T19" s="115"/>
      <c r="U19" s="116"/>
      <c r="V19" s="116">
        <v>6895</v>
      </c>
      <c r="W19" s="116">
        <v>6850</v>
      </c>
      <c r="X19" s="116">
        <v>6865</v>
      </c>
      <c r="Y19" s="112">
        <v>7267</v>
      </c>
      <c r="Z19" s="112">
        <v>7825</v>
      </c>
      <c r="AB19" s="117">
        <f t="shared" si="2"/>
        <v>6.5536013400335005E-2</v>
      </c>
    </row>
    <row r="20" spans="1:28" x14ac:dyDescent="0.25">
      <c r="S20" s="115" t="s">
        <v>65</v>
      </c>
      <c r="T20" s="115"/>
      <c r="U20" s="116"/>
      <c r="V20" s="116">
        <v>4400</v>
      </c>
      <c r="W20" s="116">
        <v>4163</v>
      </c>
      <c r="X20" s="116">
        <v>4215</v>
      </c>
      <c r="Y20" s="112">
        <v>4380</v>
      </c>
      <c r="Z20" s="112">
        <v>4686</v>
      </c>
      <c r="AB20" s="117">
        <f t="shared" si="2"/>
        <v>3.9246231155778896E-2</v>
      </c>
    </row>
    <row r="21" spans="1:28" x14ac:dyDescent="0.25">
      <c r="S21" s="115" t="s">
        <v>66</v>
      </c>
      <c r="T21" s="115"/>
      <c r="U21" s="116"/>
      <c r="V21" s="116">
        <v>9761</v>
      </c>
      <c r="W21" s="116">
        <v>9693</v>
      </c>
      <c r="X21" s="116">
        <v>10517</v>
      </c>
      <c r="Y21" s="112">
        <v>10640</v>
      </c>
      <c r="Z21" s="112">
        <v>12188</v>
      </c>
      <c r="AB21" s="117">
        <f t="shared" si="2"/>
        <v>0.10207705192629815</v>
      </c>
    </row>
    <row r="22" spans="1:28" x14ac:dyDescent="0.25">
      <c r="S22" s="115" t="s">
        <v>67</v>
      </c>
      <c r="T22" s="115"/>
      <c r="U22" s="116"/>
      <c r="V22" s="116">
        <v>6056</v>
      </c>
      <c r="W22" s="116">
        <v>5943</v>
      </c>
      <c r="X22" s="116">
        <v>6140</v>
      </c>
      <c r="Y22" s="112">
        <v>6915</v>
      </c>
      <c r="Z22" s="112">
        <v>8230</v>
      </c>
      <c r="AB22" s="117">
        <f t="shared" si="2"/>
        <v>6.8927973199329987E-2</v>
      </c>
    </row>
    <row r="23" spans="1:28" x14ac:dyDescent="0.25">
      <c r="S23" s="115" t="s">
        <v>68</v>
      </c>
      <c r="T23" s="115"/>
      <c r="U23" s="116"/>
      <c r="V23" s="116">
        <v>5241</v>
      </c>
      <c r="W23" s="116">
        <v>5421</v>
      </c>
      <c r="X23" s="116">
        <v>5637</v>
      </c>
      <c r="Y23" s="112">
        <v>6189</v>
      </c>
      <c r="Z23" s="112">
        <v>7132</v>
      </c>
      <c r="AB23" s="117">
        <f t="shared" si="2"/>
        <v>5.9731993299832496E-2</v>
      </c>
    </row>
    <row r="24" spans="1:28" x14ac:dyDescent="0.25">
      <c r="S24" s="115" t="s">
        <v>69</v>
      </c>
      <c r="T24" s="115"/>
      <c r="U24" s="116"/>
      <c r="V24" s="116">
        <v>846</v>
      </c>
      <c r="W24" s="116">
        <v>970</v>
      </c>
      <c r="X24" s="116">
        <v>1025</v>
      </c>
      <c r="Y24" s="112">
        <v>836</v>
      </c>
      <c r="Z24" s="112">
        <v>953</v>
      </c>
      <c r="AB24" s="117">
        <f t="shared" si="2"/>
        <v>7.9815745393634844E-3</v>
      </c>
    </row>
    <row r="25" spans="1:28" x14ac:dyDescent="0.25">
      <c r="S25" s="115" t="s">
        <v>70</v>
      </c>
      <c r="T25" s="115"/>
      <c r="U25" s="116"/>
      <c r="V25" s="116">
        <v>2775</v>
      </c>
      <c r="W25" s="116">
        <v>2797</v>
      </c>
      <c r="X25" s="116">
        <v>2948</v>
      </c>
      <c r="Y25" s="112">
        <v>3225</v>
      </c>
      <c r="Z25" s="112">
        <v>3613</v>
      </c>
      <c r="AB25" s="117">
        <f t="shared" si="2"/>
        <v>3.0259631490787271E-2</v>
      </c>
    </row>
    <row r="26" spans="1:28" x14ac:dyDescent="0.25">
      <c r="S26" s="115" t="s">
        <v>71</v>
      </c>
      <c r="T26" s="115"/>
      <c r="U26" s="116"/>
      <c r="V26" s="116">
        <v>1312</v>
      </c>
      <c r="W26" s="116">
        <v>1427</v>
      </c>
      <c r="X26" s="116">
        <v>1430</v>
      </c>
      <c r="Y26" s="112">
        <v>1475</v>
      </c>
      <c r="Z26" s="112">
        <v>1543</v>
      </c>
      <c r="AB26" s="117">
        <f t="shared" si="2"/>
        <v>1.2922948073701843E-2</v>
      </c>
    </row>
    <row r="27" spans="1:28" x14ac:dyDescent="0.25">
      <c r="S27" s="115" t="s">
        <v>72</v>
      </c>
      <c r="T27" s="115"/>
      <c r="U27" s="116"/>
      <c r="V27" s="116">
        <v>4354</v>
      </c>
      <c r="W27" s="116">
        <v>4637</v>
      </c>
      <c r="X27" s="116">
        <v>4774</v>
      </c>
      <c r="Y27" s="112">
        <v>5136</v>
      </c>
      <c r="Z27" s="112">
        <v>5955</v>
      </c>
      <c r="AB27" s="117">
        <f t="shared" si="2"/>
        <v>4.9874371859296482E-2</v>
      </c>
    </row>
    <row r="28" spans="1:28" x14ac:dyDescent="0.25">
      <c r="S28" s="115" t="s">
        <v>73</v>
      </c>
      <c r="T28" s="115"/>
      <c r="U28" s="116"/>
      <c r="V28" s="116">
        <v>11134</v>
      </c>
      <c r="W28" s="116">
        <v>11358</v>
      </c>
      <c r="X28" s="116">
        <v>11575</v>
      </c>
      <c r="Y28" s="112">
        <v>12736</v>
      </c>
      <c r="Z28" s="112">
        <v>15252</v>
      </c>
      <c r="AB28" s="117">
        <f t="shared" si="2"/>
        <v>0.12773869346733668</v>
      </c>
    </row>
    <row r="29" spans="1:28" x14ac:dyDescent="0.25">
      <c r="S29" s="115" t="s">
        <v>74</v>
      </c>
      <c r="T29" s="115"/>
      <c r="U29" s="116"/>
      <c r="V29" s="116">
        <v>6077</v>
      </c>
      <c r="W29" s="116">
        <v>6312</v>
      </c>
      <c r="X29" s="116">
        <v>5622</v>
      </c>
      <c r="Y29" s="112">
        <v>5495</v>
      </c>
      <c r="Z29" s="112">
        <v>6605</v>
      </c>
      <c r="AB29" s="117">
        <f t="shared" si="2"/>
        <v>5.5318257956448909E-2</v>
      </c>
    </row>
    <row r="30" spans="1:28" x14ac:dyDescent="0.25">
      <c r="S30" s="115" t="s">
        <v>75</v>
      </c>
      <c r="T30" s="115"/>
      <c r="U30" s="116"/>
      <c r="V30" s="116">
        <v>5738</v>
      </c>
      <c r="W30" s="116">
        <v>5632</v>
      </c>
      <c r="X30" s="116">
        <v>5765</v>
      </c>
      <c r="Y30" s="112">
        <v>5772</v>
      </c>
      <c r="Z30" s="112">
        <v>6123</v>
      </c>
      <c r="AB30" s="117">
        <f t="shared" si="2"/>
        <v>5.1281407035175877E-2</v>
      </c>
    </row>
    <row r="31" spans="1:28" x14ac:dyDescent="0.25">
      <c r="S31" s="115" t="s">
        <v>76</v>
      </c>
      <c r="T31" s="115"/>
      <c r="U31" s="116"/>
      <c r="V31" s="116">
        <v>11931</v>
      </c>
      <c r="W31" s="116">
        <v>12672</v>
      </c>
      <c r="X31" s="116">
        <v>13364</v>
      </c>
      <c r="Y31" s="112">
        <v>15250</v>
      </c>
      <c r="Z31" s="112">
        <v>17786</v>
      </c>
      <c r="AB31" s="117">
        <f t="shared" si="2"/>
        <v>0.14896147403685092</v>
      </c>
    </row>
    <row r="32" spans="1:28" ht="15.75" customHeight="1" x14ac:dyDescent="0.25">
      <c r="A32" s="61" t="str">
        <f>"Distribution of jobs per industry "&amp;"("&amp;Z2&amp;") *"</f>
        <v>Distribution of jobs per industry (2021-22)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77</v>
      </c>
      <c r="T32" s="115"/>
      <c r="U32" s="116"/>
      <c r="V32" s="116">
        <v>1281</v>
      </c>
      <c r="W32" s="116">
        <v>1351</v>
      </c>
      <c r="X32" s="116">
        <v>1317</v>
      </c>
      <c r="Y32" s="112">
        <v>1312</v>
      </c>
      <c r="Z32" s="112">
        <v>1454</v>
      </c>
      <c r="AB32" s="117">
        <f t="shared" si="2"/>
        <v>1.2177554438860972E-2</v>
      </c>
    </row>
    <row r="33" spans="19:32" x14ac:dyDescent="0.25">
      <c r="S33" s="115" t="s">
        <v>78</v>
      </c>
      <c r="T33" s="115"/>
      <c r="U33" s="116"/>
      <c r="V33" s="116">
        <v>3478</v>
      </c>
      <c r="W33" s="116">
        <v>3710</v>
      </c>
      <c r="X33" s="116">
        <v>3729</v>
      </c>
      <c r="Y33" s="112">
        <v>4098</v>
      </c>
      <c r="Z33" s="112">
        <v>4739</v>
      </c>
      <c r="AB33" s="117">
        <f t="shared" si="2"/>
        <v>3.9690117252931326E-2</v>
      </c>
    </row>
    <row r="34" spans="19:32" x14ac:dyDescent="0.25">
      <c r="S34" s="118" t="s">
        <v>53</v>
      </c>
      <c r="T34" s="118"/>
      <c r="U34" s="119"/>
      <c r="V34" s="119">
        <v>97238</v>
      </c>
      <c r="W34" s="119">
        <v>98227</v>
      </c>
      <c r="X34" s="119">
        <v>99124</v>
      </c>
      <c r="Y34" s="120">
        <v>105235</v>
      </c>
      <c r="Z34" s="120">
        <v>119400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60956</v>
      </c>
      <c r="W37" s="112">
        <v>61258</v>
      </c>
      <c r="X37" s="112">
        <v>61583</v>
      </c>
      <c r="Y37" s="112">
        <v>62190</v>
      </c>
      <c r="Z37" s="112">
        <v>63053</v>
      </c>
      <c r="AB37" s="132">
        <f>Z37/Z40*100</f>
        <v>80.262990401995978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10054</v>
      </c>
      <c r="W38" s="112">
        <v>10588</v>
      </c>
      <c r="X38" s="112">
        <v>11392</v>
      </c>
      <c r="Y38" s="112">
        <v>12209</v>
      </c>
      <c r="Z38" s="112">
        <v>15505</v>
      </c>
      <c r="AB38" s="132">
        <f>Z38/Z40*100</f>
        <v>19.737009598004025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71010</v>
      </c>
      <c r="W40" s="112">
        <v>71846</v>
      </c>
      <c r="X40" s="112">
        <v>72975</v>
      </c>
      <c r="Y40" s="112">
        <v>74399</v>
      </c>
      <c r="Z40" s="112">
        <v>78558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30</v>
      </c>
      <c r="W44" s="112">
        <v>33</v>
      </c>
      <c r="X44" s="112">
        <v>38</v>
      </c>
      <c r="Y44" s="112">
        <v>67</v>
      </c>
      <c r="Z44" s="112">
        <v>64</v>
      </c>
    </row>
    <row r="45" spans="19:32" x14ac:dyDescent="0.25">
      <c r="S45" s="115" t="s">
        <v>37</v>
      </c>
      <c r="T45" s="115"/>
      <c r="U45" s="112"/>
      <c r="V45" s="112">
        <v>704</v>
      </c>
      <c r="W45" s="112">
        <v>751</v>
      </c>
      <c r="X45" s="112">
        <v>732</v>
      </c>
      <c r="Y45" s="112">
        <v>866</v>
      </c>
      <c r="Z45" s="112">
        <v>1205</v>
      </c>
    </row>
    <row r="46" spans="19:32" x14ac:dyDescent="0.25">
      <c r="S46" s="115" t="s">
        <v>38</v>
      </c>
      <c r="T46" s="115"/>
      <c r="U46" s="112"/>
      <c r="V46" s="112">
        <v>2684</v>
      </c>
      <c r="W46" s="112">
        <v>2610</v>
      </c>
      <c r="X46" s="112">
        <v>2622</v>
      </c>
      <c r="Y46" s="112">
        <v>2921</v>
      </c>
      <c r="Z46" s="112">
        <v>3750</v>
      </c>
    </row>
    <row r="47" spans="19:32" x14ac:dyDescent="0.25">
      <c r="S47" s="115" t="s">
        <v>39</v>
      </c>
      <c r="T47" s="115"/>
      <c r="U47" s="112"/>
      <c r="V47" s="112">
        <v>5507</v>
      </c>
      <c r="W47" s="112">
        <v>5338</v>
      </c>
      <c r="X47" s="112">
        <v>5413</v>
      </c>
      <c r="Y47" s="112">
        <v>5834</v>
      </c>
      <c r="Z47" s="112">
        <v>7134</v>
      </c>
    </row>
    <row r="48" spans="19:32" x14ac:dyDescent="0.25">
      <c r="S48" s="115" t="s">
        <v>40</v>
      </c>
      <c r="T48" s="115"/>
      <c r="U48" s="112"/>
      <c r="V48" s="112">
        <v>7103</v>
      </c>
      <c r="W48" s="112">
        <v>7188</v>
      </c>
      <c r="X48" s="112">
        <v>7567</v>
      </c>
      <c r="Y48" s="112">
        <v>8614</v>
      </c>
      <c r="Z48" s="112">
        <v>10077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7035</v>
      </c>
      <c r="W49" s="112">
        <v>7053</v>
      </c>
      <c r="X49" s="112">
        <v>6932</v>
      </c>
      <c r="Y49" s="112">
        <v>7390</v>
      </c>
      <c r="Z49" s="112">
        <v>8360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Salisbury (2021-22)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6729</v>
      </c>
      <c r="W50" s="112">
        <v>6830</v>
      </c>
      <c r="X50" s="112">
        <v>6820</v>
      </c>
      <c r="Y50" s="112">
        <v>7090</v>
      </c>
      <c r="Z50" s="112">
        <v>7613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5272</v>
      </c>
      <c r="W51" s="112">
        <v>5380</v>
      </c>
      <c r="X51" s="112">
        <v>5580</v>
      </c>
      <c r="Y51" s="112">
        <v>5926</v>
      </c>
      <c r="Z51" s="112">
        <v>6381</v>
      </c>
    </row>
    <row r="52" spans="1:26" ht="15" customHeight="1" x14ac:dyDescent="0.25">
      <c r="S52" s="115" t="s">
        <v>44</v>
      </c>
      <c r="T52" s="115"/>
      <c r="U52" s="112"/>
      <c r="V52" s="112">
        <v>5183</v>
      </c>
      <c r="W52" s="112">
        <v>5064</v>
      </c>
      <c r="X52" s="112">
        <v>5124</v>
      </c>
      <c r="Y52" s="112">
        <v>5013</v>
      </c>
      <c r="Z52" s="112">
        <v>5249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4534</v>
      </c>
      <c r="W53" s="112">
        <v>4482</v>
      </c>
      <c r="X53" s="112">
        <v>4429</v>
      </c>
      <c r="Y53" s="112">
        <v>4637</v>
      </c>
      <c r="Z53" s="112">
        <v>4993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3883</v>
      </c>
      <c r="W54" s="112">
        <v>3937</v>
      </c>
      <c r="X54" s="112">
        <v>3930</v>
      </c>
      <c r="Y54" s="112">
        <v>4004</v>
      </c>
      <c r="Z54" s="112">
        <v>4085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2642</v>
      </c>
      <c r="W55" s="112">
        <v>2687</v>
      </c>
      <c r="X55" s="112">
        <v>2741</v>
      </c>
      <c r="Y55" s="112">
        <v>2888</v>
      </c>
      <c r="Z55" s="112">
        <v>3010</v>
      </c>
    </row>
    <row r="56" spans="1:26" ht="15" customHeight="1" x14ac:dyDescent="0.25">
      <c r="S56" s="115" t="s">
        <v>48</v>
      </c>
      <c r="T56" s="115"/>
      <c r="U56" s="112"/>
      <c r="V56" s="112">
        <v>1162</v>
      </c>
      <c r="W56" s="112">
        <v>1164</v>
      </c>
      <c r="X56" s="112">
        <v>1198</v>
      </c>
      <c r="Y56" s="112">
        <v>1217</v>
      </c>
      <c r="Z56" s="112">
        <v>1405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333</v>
      </c>
      <c r="W57" s="112">
        <v>360</v>
      </c>
      <c r="X57" s="112">
        <v>383</v>
      </c>
      <c r="Y57" s="112">
        <v>421</v>
      </c>
      <c r="Z57" s="112">
        <v>460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117</v>
      </c>
      <c r="W58" s="112">
        <v>112</v>
      </c>
      <c r="X58" s="112">
        <v>105</v>
      </c>
      <c r="Y58" s="112">
        <v>107</v>
      </c>
      <c r="Z58" s="112">
        <v>137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50</v>
      </c>
      <c r="W59" s="112">
        <v>45</v>
      </c>
      <c r="X59" s="112">
        <v>38</v>
      </c>
      <c r="Y59" s="112">
        <v>35</v>
      </c>
      <c r="Z59" s="112">
        <v>41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22</v>
      </c>
      <c r="W60" s="112">
        <v>23</v>
      </c>
      <c r="X60" s="112">
        <v>24</v>
      </c>
      <c r="Y60" s="112">
        <v>22</v>
      </c>
      <c r="Z60" s="112">
        <v>21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52991</v>
      </c>
      <c r="W61" s="112">
        <v>53051</v>
      </c>
      <c r="X61" s="112">
        <v>53678</v>
      </c>
      <c r="Y61" s="112">
        <v>57052</v>
      </c>
      <c r="Z61" s="112">
        <v>63989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57</v>
      </c>
      <c r="W63" s="112">
        <v>54</v>
      </c>
      <c r="X63" s="112">
        <v>67</v>
      </c>
      <c r="Y63" s="112">
        <v>75</v>
      </c>
      <c r="Z63" s="112">
        <v>119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880</v>
      </c>
      <c r="W64" s="112">
        <v>1061</v>
      </c>
      <c r="X64" s="112">
        <v>1015</v>
      </c>
      <c r="Y64" s="112">
        <v>1166</v>
      </c>
      <c r="Z64" s="112">
        <v>1520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Salisbury (2021-22)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2754</v>
      </c>
      <c r="W65" s="112">
        <v>2628</v>
      </c>
      <c r="X65" s="112">
        <v>2504</v>
      </c>
      <c r="Y65" s="112">
        <v>2785</v>
      </c>
      <c r="Z65" s="112">
        <v>3595</v>
      </c>
    </row>
    <row r="66" spans="1:26" x14ac:dyDescent="0.25">
      <c r="S66" s="115" t="s">
        <v>39</v>
      </c>
      <c r="T66" s="115"/>
      <c r="U66" s="112"/>
      <c r="V66" s="112">
        <v>4760</v>
      </c>
      <c r="W66" s="112">
        <v>4925</v>
      </c>
      <c r="X66" s="112">
        <v>4867</v>
      </c>
      <c r="Y66" s="112">
        <v>5215</v>
      </c>
      <c r="Z66" s="112">
        <v>6188</v>
      </c>
    </row>
    <row r="67" spans="1:26" x14ac:dyDescent="0.25">
      <c r="S67" s="115" t="s">
        <v>40</v>
      </c>
      <c r="T67" s="115"/>
      <c r="U67" s="112"/>
      <c r="V67" s="112">
        <v>5807</v>
      </c>
      <c r="W67" s="112">
        <v>5923</v>
      </c>
      <c r="X67" s="112">
        <v>6024</v>
      </c>
      <c r="Y67" s="112">
        <v>6588</v>
      </c>
      <c r="Z67" s="112">
        <v>8053</v>
      </c>
    </row>
    <row r="68" spans="1:26" x14ac:dyDescent="0.25">
      <c r="S68" s="115" t="s">
        <v>41</v>
      </c>
      <c r="T68" s="115"/>
      <c r="U68" s="112"/>
      <c r="V68" s="112">
        <v>5596</v>
      </c>
      <c r="W68" s="112">
        <v>5674</v>
      </c>
      <c r="X68" s="112">
        <v>5788</v>
      </c>
      <c r="Y68" s="112">
        <v>6248</v>
      </c>
      <c r="Z68" s="112">
        <v>7069</v>
      </c>
    </row>
    <row r="69" spans="1:26" x14ac:dyDescent="0.25">
      <c r="S69" s="115" t="s">
        <v>42</v>
      </c>
      <c r="T69" s="115"/>
      <c r="U69" s="112"/>
      <c r="V69" s="112">
        <v>5014</v>
      </c>
      <c r="W69" s="112">
        <v>5262</v>
      </c>
      <c r="X69" s="112">
        <v>5410</v>
      </c>
      <c r="Y69" s="112">
        <v>5735</v>
      </c>
      <c r="Z69" s="112">
        <v>6416</v>
      </c>
    </row>
    <row r="70" spans="1:26" x14ac:dyDescent="0.25">
      <c r="S70" s="115" t="s">
        <v>43</v>
      </c>
      <c r="T70" s="115"/>
      <c r="U70" s="112"/>
      <c r="V70" s="112">
        <v>4146</v>
      </c>
      <c r="W70" s="112">
        <v>4235</v>
      </c>
      <c r="X70" s="112">
        <v>4301</v>
      </c>
      <c r="Y70" s="112">
        <v>4598</v>
      </c>
      <c r="Z70" s="112">
        <v>5330</v>
      </c>
    </row>
    <row r="71" spans="1:26" x14ac:dyDescent="0.25">
      <c r="S71" s="115" t="s">
        <v>44</v>
      </c>
      <c r="T71" s="115"/>
      <c r="U71" s="112"/>
      <c r="V71" s="112">
        <v>4203</v>
      </c>
      <c r="W71" s="112">
        <v>4254</v>
      </c>
      <c r="X71" s="112">
        <v>4283</v>
      </c>
      <c r="Y71" s="112">
        <v>4283</v>
      </c>
      <c r="Z71" s="112">
        <v>4598</v>
      </c>
    </row>
    <row r="72" spans="1:26" x14ac:dyDescent="0.25">
      <c r="S72" s="115" t="s">
        <v>45</v>
      </c>
      <c r="T72" s="115"/>
      <c r="U72" s="112"/>
      <c r="V72" s="112">
        <v>3964</v>
      </c>
      <c r="W72" s="112">
        <v>3956</v>
      </c>
      <c r="X72" s="112">
        <v>3844</v>
      </c>
      <c r="Y72" s="112">
        <v>3965</v>
      </c>
      <c r="Z72" s="112">
        <v>4360</v>
      </c>
    </row>
    <row r="73" spans="1:26" x14ac:dyDescent="0.25">
      <c r="S73" s="115" t="s">
        <v>46</v>
      </c>
      <c r="T73" s="115"/>
      <c r="U73" s="112"/>
      <c r="V73" s="112">
        <v>3427</v>
      </c>
      <c r="W73" s="112">
        <v>3500</v>
      </c>
      <c r="X73" s="112">
        <v>3530</v>
      </c>
      <c r="Y73" s="112">
        <v>3564</v>
      </c>
      <c r="Z73" s="112">
        <v>3733</v>
      </c>
    </row>
    <row r="74" spans="1:26" x14ac:dyDescent="0.25">
      <c r="S74" s="115" t="s">
        <v>47</v>
      </c>
      <c r="T74" s="115"/>
      <c r="U74" s="112"/>
      <c r="V74" s="112">
        <v>2306</v>
      </c>
      <c r="W74" s="112">
        <v>2310</v>
      </c>
      <c r="X74" s="112">
        <v>2358</v>
      </c>
      <c r="Y74" s="112">
        <v>2400</v>
      </c>
      <c r="Z74" s="112">
        <v>2670</v>
      </c>
    </row>
    <row r="75" spans="1:26" x14ac:dyDescent="0.25">
      <c r="S75" s="115" t="s">
        <v>48</v>
      </c>
      <c r="T75" s="115"/>
      <c r="U75" s="112"/>
      <c r="V75" s="112">
        <v>889</v>
      </c>
      <c r="W75" s="112">
        <v>951</v>
      </c>
      <c r="X75" s="112">
        <v>997</v>
      </c>
      <c r="Y75" s="112">
        <v>1071</v>
      </c>
      <c r="Z75" s="112">
        <v>1193</v>
      </c>
    </row>
    <row r="76" spans="1:26" x14ac:dyDescent="0.25">
      <c r="S76" s="115" t="s">
        <v>49</v>
      </c>
      <c r="T76" s="115"/>
      <c r="U76" s="112"/>
      <c r="V76" s="112">
        <v>245</v>
      </c>
      <c r="W76" s="112">
        <v>246</v>
      </c>
      <c r="X76" s="112">
        <v>272</v>
      </c>
      <c r="Y76" s="112">
        <v>289</v>
      </c>
      <c r="Z76" s="112">
        <v>330</v>
      </c>
    </row>
    <row r="77" spans="1:26" x14ac:dyDescent="0.25">
      <c r="S77" s="115" t="s">
        <v>50</v>
      </c>
      <c r="T77" s="115"/>
      <c r="U77" s="112"/>
      <c r="V77" s="112">
        <v>121</v>
      </c>
      <c r="W77" s="112">
        <v>102</v>
      </c>
      <c r="X77" s="112">
        <v>102</v>
      </c>
      <c r="Y77" s="112">
        <v>77</v>
      </c>
      <c r="Z77" s="112">
        <v>84</v>
      </c>
    </row>
    <row r="78" spans="1:26" x14ac:dyDescent="0.25">
      <c r="S78" s="115" t="s">
        <v>51</v>
      </c>
      <c r="T78" s="115"/>
      <c r="U78" s="112"/>
      <c r="V78" s="112">
        <v>53</v>
      </c>
      <c r="W78" s="112">
        <v>50</v>
      </c>
      <c r="X78" s="112">
        <v>48</v>
      </c>
      <c r="Y78" s="112">
        <v>42</v>
      </c>
      <c r="Z78" s="112">
        <v>47</v>
      </c>
    </row>
    <row r="79" spans="1:26" x14ac:dyDescent="0.25">
      <c r="S79" s="115" t="s">
        <v>52</v>
      </c>
      <c r="T79" s="115"/>
      <c r="U79" s="112"/>
      <c r="V79" s="112">
        <v>36</v>
      </c>
      <c r="W79" s="112">
        <v>37</v>
      </c>
      <c r="X79" s="112">
        <v>34</v>
      </c>
      <c r="Y79" s="112">
        <v>30</v>
      </c>
      <c r="Z79" s="112">
        <v>31</v>
      </c>
    </row>
    <row r="80" spans="1:26" x14ac:dyDescent="0.25">
      <c r="S80" s="118" t="s">
        <v>53</v>
      </c>
      <c r="T80" s="118"/>
      <c r="U80" s="112"/>
      <c r="V80" s="112">
        <v>44245</v>
      </c>
      <c r="W80" s="112">
        <v>45172</v>
      </c>
      <c r="X80" s="112">
        <v>45447</v>
      </c>
      <c r="Y80" s="112">
        <v>48131</v>
      </c>
      <c r="Z80" s="112">
        <v>55336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Salisbury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3342</v>
      </c>
      <c r="W83" s="112">
        <v>3315</v>
      </c>
      <c r="X83" s="112">
        <v>3433</v>
      </c>
      <c r="Y83" s="112">
        <v>3399</v>
      </c>
      <c r="Z83" s="112">
        <v>3509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190</v>
      </c>
      <c r="G84" s="140"/>
      <c r="H84" s="48"/>
      <c r="I84" s="48"/>
      <c r="J84" s="48"/>
      <c r="K84" s="48"/>
      <c r="L84" s="140" t="s">
        <v>0</v>
      </c>
      <c r="M84" s="140"/>
      <c r="N84" s="140" t="s">
        <v>190</v>
      </c>
      <c r="O84" s="140"/>
      <c r="S84" s="115" t="s">
        <v>57</v>
      </c>
      <c r="T84" s="115"/>
      <c r="U84" s="112"/>
      <c r="V84" s="112">
        <v>3510</v>
      </c>
      <c r="W84" s="112">
        <v>3550</v>
      </c>
      <c r="X84" s="112">
        <v>3675</v>
      </c>
      <c r="Y84" s="112">
        <v>3754</v>
      </c>
      <c r="Z84" s="112">
        <v>4117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2017-18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2017-18</v>
      </c>
      <c r="O85" s="140"/>
      <c r="S85" s="115" t="s">
        <v>185</v>
      </c>
      <c r="T85" s="115"/>
      <c r="U85" s="112"/>
      <c r="V85" s="112">
        <v>6613</v>
      </c>
      <c r="W85" s="112">
        <v>6706</v>
      </c>
      <c r="X85" s="112">
        <v>6738</v>
      </c>
      <c r="Y85" s="112">
        <v>6844</v>
      </c>
      <c r="Z85" s="112">
        <v>7156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119,398</v>
      </c>
      <c r="D86" s="94">
        <f t="shared" ref="D86:D91" si="4">AD4</f>
        <v>0.13458450135411226</v>
      </c>
      <c r="E86" s="95">
        <f t="shared" ref="E86:E91" si="5">AD4</f>
        <v>0.13458450135411226</v>
      </c>
      <c r="F86" s="94">
        <f t="shared" ref="F86:F91" si="6">AF4</f>
        <v>0.22786918963389557</v>
      </c>
      <c r="G86" s="95">
        <f t="shared" ref="G86:G91" si="7">AF4</f>
        <v>0.22786918963389557</v>
      </c>
      <c r="H86" s="97"/>
      <c r="I86" s="97"/>
      <c r="J86" s="139" t="str">
        <f>'State data for spotlight'!J4</f>
        <v>1,514,413</v>
      </c>
      <c r="K86" s="139"/>
      <c r="L86" s="94">
        <f>'State data for spotlight'!L4</f>
        <v>9.9608707048718825E-2</v>
      </c>
      <c r="M86" s="95">
        <f>'State data for spotlight'!L4</f>
        <v>9.9608707048718825E-2</v>
      </c>
      <c r="N86" s="94">
        <f>'State data for spotlight'!N4</f>
        <v>0.18326365128713196</v>
      </c>
      <c r="O86" s="95">
        <f>'State data for spotlight'!N4</f>
        <v>0.18326365128713196</v>
      </c>
      <c r="S86" s="115" t="s">
        <v>186</v>
      </c>
      <c r="T86" s="115"/>
      <c r="U86" s="112"/>
      <c r="V86" s="112">
        <v>2640</v>
      </c>
      <c r="W86" s="112">
        <v>2704</v>
      </c>
      <c r="X86" s="112">
        <v>2822</v>
      </c>
      <c r="Y86" s="112">
        <v>3001</v>
      </c>
      <c r="Z86" s="112">
        <v>3152</v>
      </c>
    </row>
    <row r="87" spans="1:30" ht="15" customHeight="1" x14ac:dyDescent="0.25">
      <c r="A87" s="96" t="s">
        <v>4</v>
      </c>
      <c r="B87" s="49"/>
      <c r="C87" s="97" t="str">
        <f t="shared" si="3"/>
        <v>63,990</v>
      </c>
      <c r="D87" s="94">
        <f t="shared" si="4"/>
        <v>0.12160835728808816</v>
      </c>
      <c r="E87" s="95">
        <f t="shared" si="5"/>
        <v>0.12160835728808816</v>
      </c>
      <c r="F87" s="94">
        <f t="shared" si="6"/>
        <v>0.2076091264224651</v>
      </c>
      <c r="G87" s="95">
        <f t="shared" si="7"/>
        <v>0.2076091264224651</v>
      </c>
      <c r="H87" s="97"/>
      <c r="I87" s="97"/>
      <c r="J87" s="139" t="str">
        <f>'State data for spotlight'!J5</f>
        <v>761,173</v>
      </c>
      <c r="K87" s="139"/>
      <c r="L87" s="94">
        <f>'State data for spotlight'!L5</f>
        <v>8.820771036521724E-2</v>
      </c>
      <c r="M87" s="95">
        <f>'State data for spotlight'!L5</f>
        <v>8.820771036521724E-2</v>
      </c>
      <c r="N87" s="94">
        <f>'State data for spotlight'!N5</f>
        <v>0.15461673464868042</v>
      </c>
      <c r="O87" s="95">
        <f>'State data for spotlight'!N5</f>
        <v>0.15461673464868042</v>
      </c>
      <c r="S87" s="115" t="s">
        <v>187</v>
      </c>
      <c r="T87" s="115"/>
      <c r="U87" s="112"/>
      <c r="V87" s="112">
        <v>1969</v>
      </c>
      <c r="W87" s="112">
        <v>2021</v>
      </c>
      <c r="X87" s="112">
        <v>1981</v>
      </c>
      <c r="Y87" s="112">
        <v>1957</v>
      </c>
      <c r="Z87" s="112">
        <v>2087</v>
      </c>
    </row>
    <row r="88" spans="1:30" ht="15" customHeight="1" x14ac:dyDescent="0.25">
      <c r="A88" s="96" t="s">
        <v>5</v>
      </c>
      <c r="B88" s="49"/>
      <c r="C88" s="97" t="str">
        <f t="shared" si="3"/>
        <v>55,337</v>
      </c>
      <c r="D88" s="94">
        <f t="shared" si="4"/>
        <v>0.14971639899441103</v>
      </c>
      <c r="E88" s="95">
        <f t="shared" si="5"/>
        <v>0.14971639899441103</v>
      </c>
      <c r="F88" s="94">
        <f t="shared" si="6"/>
        <v>0.25075153131568828</v>
      </c>
      <c r="G88" s="95">
        <f t="shared" si="7"/>
        <v>0.25075153131568828</v>
      </c>
      <c r="H88" s="97"/>
      <c r="I88" s="97"/>
      <c r="J88" s="139" t="str">
        <f>'State data for spotlight'!J6</f>
        <v>752,279</v>
      </c>
      <c r="K88" s="139"/>
      <c r="L88" s="94">
        <f>'State data for spotlight'!L6</f>
        <v>0.11150035312508311</v>
      </c>
      <c r="M88" s="95">
        <f>'State data for spotlight'!L6</f>
        <v>0.11150035312508311</v>
      </c>
      <c r="N88" s="94">
        <f>'State data for spotlight'!N6</f>
        <v>0.212174288554841</v>
      </c>
      <c r="O88" s="95">
        <f>'State data for spotlight'!N6</f>
        <v>0.212174288554841</v>
      </c>
      <c r="S88" s="115" t="s">
        <v>188</v>
      </c>
      <c r="T88" s="115"/>
      <c r="U88" s="112"/>
      <c r="V88" s="112">
        <v>2045</v>
      </c>
      <c r="W88" s="112">
        <v>2030</v>
      </c>
      <c r="X88" s="112">
        <v>2135</v>
      </c>
      <c r="Y88" s="112">
        <v>2190</v>
      </c>
      <c r="Z88" s="112">
        <v>2316</v>
      </c>
    </row>
    <row r="89" spans="1:30" ht="15" customHeight="1" x14ac:dyDescent="0.25">
      <c r="A89" s="49" t="s">
        <v>6</v>
      </c>
      <c r="B89" s="49"/>
      <c r="C89" s="97" t="str">
        <f t="shared" si="3"/>
        <v>78,555</v>
      </c>
      <c r="D89" s="94">
        <f t="shared" si="4"/>
        <v>5.5818391978710302E-2</v>
      </c>
      <c r="E89" s="95">
        <f t="shared" si="5"/>
        <v>5.5818391978710302E-2</v>
      </c>
      <c r="F89" s="94">
        <f t="shared" si="6"/>
        <v>0.10622148369289697</v>
      </c>
      <c r="G89" s="95">
        <f t="shared" si="7"/>
        <v>0.10622148369289697</v>
      </c>
      <c r="H89" s="97"/>
      <c r="I89" s="97"/>
      <c r="J89" s="139" t="str">
        <f>'State data for spotlight'!J7</f>
        <v>1,001,542</v>
      </c>
      <c r="K89" s="139"/>
      <c r="L89" s="94">
        <f>'State data for spotlight'!L7</f>
        <v>4.4621130813623067E-2</v>
      </c>
      <c r="M89" s="95">
        <f>'State data for spotlight'!L7</f>
        <v>4.4621130813623067E-2</v>
      </c>
      <c r="N89" s="94">
        <f>'State data for spotlight'!N7</f>
        <v>9.6689701842120446E-2</v>
      </c>
      <c r="O89" s="95">
        <f>'State data for spotlight'!N7</f>
        <v>9.6689701842120446E-2</v>
      </c>
      <c r="S89" s="115" t="s">
        <v>189</v>
      </c>
      <c r="T89" s="115"/>
      <c r="U89" s="112"/>
      <c r="V89" s="112">
        <v>5082</v>
      </c>
      <c r="W89" s="112">
        <v>5204</v>
      </c>
      <c r="X89" s="112">
        <v>5200</v>
      </c>
      <c r="Y89" s="112">
        <v>5252</v>
      </c>
      <c r="Z89" s="112">
        <v>5478</v>
      </c>
    </row>
    <row r="90" spans="1:30" ht="15" customHeight="1" x14ac:dyDescent="0.25">
      <c r="A90" s="49" t="s">
        <v>96</v>
      </c>
      <c r="B90" s="49"/>
      <c r="C90" s="97" t="str">
        <f t="shared" si="3"/>
        <v>$44,826</v>
      </c>
      <c r="D90" s="94">
        <f t="shared" si="4"/>
        <v>-2.0881569175658532E-2</v>
      </c>
      <c r="E90" s="95">
        <f t="shared" si="5"/>
        <v>-2.0881569175658532E-2</v>
      </c>
      <c r="F90" s="94">
        <f t="shared" si="6"/>
        <v>1.3497931221596593E-2</v>
      </c>
      <c r="G90" s="95">
        <f t="shared" si="7"/>
        <v>1.3497931221596593E-2</v>
      </c>
      <c r="H90" s="97"/>
      <c r="I90" s="97"/>
      <c r="J90" s="97"/>
      <c r="K90" s="97" t="str">
        <f>'State data for spotlight'!J8</f>
        <v>$45,481</v>
      </c>
      <c r="L90" s="94">
        <f>'State data for spotlight'!L8</f>
        <v>-7.6896036558571357E-4</v>
      </c>
      <c r="M90" s="95">
        <f>'State data for spotlight'!L8</f>
        <v>-7.6896036558571357E-4</v>
      </c>
      <c r="N90" s="94">
        <f>'State data for spotlight'!N8</f>
        <v>6.4433558502420718E-2</v>
      </c>
      <c r="O90" s="95">
        <f>'State data for spotlight'!N8</f>
        <v>6.4433558502420718E-2</v>
      </c>
      <c r="S90" s="115" t="s">
        <v>58</v>
      </c>
      <c r="T90" s="115"/>
      <c r="U90" s="112"/>
      <c r="V90" s="112">
        <v>6459</v>
      </c>
      <c r="W90" s="112">
        <v>6698</v>
      </c>
      <c r="X90" s="112">
        <v>6750</v>
      </c>
      <c r="Y90" s="112">
        <v>7098</v>
      </c>
      <c r="Z90" s="112">
        <v>7545</v>
      </c>
    </row>
    <row r="91" spans="1:30" ht="15" customHeight="1" x14ac:dyDescent="0.25">
      <c r="A91" s="49" t="s">
        <v>7</v>
      </c>
      <c r="B91" s="49"/>
      <c r="C91" s="97" t="str">
        <f t="shared" si="3"/>
        <v>$4,327.8 mil</v>
      </c>
      <c r="D91" s="94">
        <f t="shared" si="4"/>
        <v>9.2817240136687129E-2</v>
      </c>
      <c r="E91" s="95">
        <f t="shared" si="5"/>
        <v>9.2817240136687129E-2</v>
      </c>
      <c r="F91" s="94">
        <f t="shared" si="6"/>
        <v>0.23006720573945172</v>
      </c>
      <c r="G91" s="95">
        <f t="shared" si="7"/>
        <v>0.23006720573945172</v>
      </c>
      <c r="H91" s="97"/>
      <c r="I91" s="97"/>
      <c r="J91" s="97"/>
      <c r="K91" s="97" t="str">
        <f>'State data for spotlight'!J9</f>
        <v>$63.1 bil</v>
      </c>
      <c r="L91" s="94">
        <f>'State data for spotlight'!L9</f>
        <v>8.5795971195826271E-2</v>
      </c>
      <c r="M91" s="95">
        <f>'State data for spotlight'!L9</f>
        <v>8.5795971195826271E-2</v>
      </c>
      <c r="N91" s="94">
        <f>'State data for spotlight'!N9</f>
        <v>0.25141602644572436</v>
      </c>
      <c r="O91" s="95">
        <f>'State data for spotlight'!N9</f>
        <v>0.25141602644572436</v>
      </c>
      <c r="S91" s="118" t="s">
        <v>53</v>
      </c>
      <c r="T91" s="118"/>
      <c r="U91" s="112"/>
      <c r="V91" s="112">
        <v>38406</v>
      </c>
      <c r="W91" s="112">
        <v>38783</v>
      </c>
      <c r="X91" s="112">
        <v>39484</v>
      </c>
      <c r="Y91" s="112">
        <v>40194</v>
      </c>
      <c r="Z91" s="112">
        <v>42402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191</v>
      </c>
      <c r="S93" s="115" t="s">
        <v>56</v>
      </c>
      <c r="T93" s="115"/>
      <c r="U93" s="112"/>
      <c r="V93" s="112">
        <v>2404</v>
      </c>
      <c r="W93" s="112">
        <v>2488</v>
      </c>
      <c r="X93" s="112">
        <v>2472</v>
      </c>
      <c r="Y93" s="112">
        <v>2483</v>
      </c>
      <c r="Z93" s="112">
        <v>2593</v>
      </c>
    </row>
    <row r="94" spans="1:30" ht="15" customHeight="1" x14ac:dyDescent="0.25">
      <c r="A94" s="135" t="s">
        <v>192</v>
      </c>
      <c r="S94" s="115" t="s">
        <v>57</v>
      </c>
      <c r="T94" s="115"/>
      <c r="U94" s="112"/>
      <c r="V94" s="112">
        <v>4709</v>
      </c>
      <c r="W94" s="112">
        <v>4883</v>
      </c>
      <c r="X94" s="112">
        <v>4989</v>
      </c>
      <c r="Y94" s="112">
        <v>5033</v>
      </c>
      <c r="Z94" s="112">
        <v>5456</v>
      </c>
    </row>
    <row r="95" spans="1:30" ht="15" customHeight="1" x14ac:dyDescent="0.25">
      <c r="A95" s="136" t="s">
        <v>266</v>
      </c>
      <c r="S95" s="115" t="s">
        <v>185</v>
      </c>
      <c r="T95" s="115"/>
      <c r="U95" s="112"/>
      <c r="V95" s="112">
        <v>1103</v>
      </c>
      <c r="W95" s="112">
        <v>1161</v>
      </c>
      <c r="X95" s="112">
        <v>1229</v>
      </c>
      <c r="Y95" s="112">
        <v>1326</v>
      </c>
      <c r="Z95" s="112">
        <v>1482</v>
      </c>
    </row>
    <row r="96" spans="1:30" ht="15" customHeight="1" x14ac:dyDescent="0.25">
      <c r="A96" s="134" t="s">
        <v>258</v>
      </c>
      <c r="S96" s="115" t="s">
        <v>186</v>
      </c>
      <c r="T96" s="115"/>
      <c r="U96" s="112"/>
      <c r="V96" s="112">
        <v>6259</v>
      </c>
      <c r="W96" s="112">
        <v>6564</v>
      </c>
      <c r="X96" s="112">
        <v>6797</v>
      </c>
      <c r="Y96" s="112">
        <v>7166</v>
      </c>
      <c r="Z96" s="112">
        <v>7610</v>
      </c>
    </row>
    <row r="97" spans="1:32" ht="15" customHeight="1" x14ac:dyDescent="0.25">
      <c r="A97" s="136" t="s">
        <v>269</v>
      </c>
      <c r="S97" s="115" t="s">
        <v>187</v>
      </c>
      <c r="T97" s="115"/>
      <c r="U97" s="112"/>
      <c r="V97" s="112">
        <v>6047</v>
      </c>
      <c r="W97" s="112">
        <v>5991</v>
      </c>
      <c r="X97" s="112">
        <v>5899</v>
      </c>
      <c r="Y97" s="112">
        <v>5835</v>
      </c>
      <c r="Z97" s="112">
        <v>5966</v>
      </c>
    </row>
    <row r="98" spans="1:32" ht="15" customHeight="1" x14ac:dyDescent="0.25">
      <c r="A98" s="136" t="s">
        <v>275</v>
      </c>
      <c r="S98" s="115" t="s">
        <v>188</v>
      </c>
      <c r="T98" s="115"/>
      <c r="U98" s="112"/>
      <c r="V98" s="112">
        <v>3702</v>
      </c>
      <c r="W98" s="112">
        <v>3658</v>
      </c>
      <c r="X98" s="112">
        <v>3679</v>
      </c>
      <c r="Y98" s="112">
        <v>3675</v>
      </c>
      <c r="Z98" s="112">
        <v>3775</v>
      </c>
    </row>
    <row r="99" spans="1:32" ht="15" customHeight="1" x14ac:dyDescent="0.25">
      <c r="S99" s="115" t="s">
        <v>189</v>
      </c>
      <c r="T99" s="115"/>
      <c r="U99" s="112"/>
      <c r="V99" s="112">
        <v>399</v>
      </c>
      <c r="W99" s="112">
        <v>400</v>
      </c>
      <c r="X99" s="112">
        <v>425</v>
      </c>
      <c r="Y99" s="112">
        <v>443</v>
      </c>
      <c r="Z99" s="112">
        <v>488</v>
      </c>
    </row>
    <row r="100" spans="1:32" ht="15" customHeight="1" x14ac:dyDescent="0.25">
      <c r="S100" s="115" t="s">
        <v>58</v>
      </c>
      <c r="T100" s="115"/>
      <c r="U100" s="112"/>
      <c r="V100" s="112">
        <v>3575</v>
      </c>
      <c r="W100" s="112">
        <v>3706</v>
      </c>
      <c r="X100" s="112">
        <v>3851</v>
      </c>
      <c r="Y100" s="112">
        <v>4093</v>
      </c>
      <c r="Z100" s="112">
        <v>4322</v>
      </c>
    </row>
    <row r="101" spans="1:32" x14ac:dyDescent="0.25">
      <c r="A101" s="18"/>
      <c r="S101" s="118" t="s">
        <v>53</v>
      </c>
      <c r="T101" s="118"/>
      <c r="U101" s="112"/>
      <c r="V101" s="112">
        <v>32608</v>
      </c>
      <c r="W101" s="112">
        <v>33067</v>
      </c>
      <c r="X101" s="112">
        <v>33489</v>
      </c>
      <c r="Y101" s="112">
        <v>34159</v>
      </c>
      <c r="Z101" s="112">
        <v>36089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184</v>
      </c>
      <c r="W103" s="106" t="s">
        <v>193</v>
      </c>
      <c r="X103" s="106" t="s">
        <v>261</v>
      </c>
      <c r="Y103" s="106" t="s">
        <v>267</v>
      </c>
      <c r="Z103" s="106" t="s">
        <v>273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76190</v>
      </c>
      <c r="W104" s="112">
        <v>77813</v>
      </c>
      <c r="X104" s="112">
        <v>84174</v>
      </c>
      <c r="Y104" s="112">
        <v>85487</v>
      </c>
      <c r="Z104" s="112">
        <v>97389</v>
      </c>
      <c r="AB104" s="109" t="str">
        <f>TEXT(Z104,"###,###")</f>
        <v>97,389</v>
      </c>
      <c r="AD104" s="130">
        <f>Z104/($Z$4)*100</f>
        <v>81.56669290942898</v>
      </c>
      <c r="AF104" s="109"/>
    </row>
    <row r="105" spans="1:32" x14ac:dyDescent="0.25">
      <c r="S105" s="115" t="s">
        <v>17</v>
      </c>
      <c r="T105" s="115"/>
      <c r="U105" s="112"/>
      <c r="V105" s="112">
        <v>14039</v>
      </c>
      <c r="W105" s="112">
        <v>14063</v>
      </c>
      <c r="X105" s="112">
        <v>13605</v>
      </c>
      <c r="Y105" s="112">
        <v>13451</v>
      </c>
      <c r="Z105" s="112">
        <v>15161</v>
      </c>
      <c r="AB105" s="109" t="str">
        <f>TEXT(Z105,"###,###")</f>
        <v>15,161</v>
      </c>
      <c r="AD105" s="130">
        <f>Z105/($Z$4)*100</f>
        <v>12.697867635973804</v>
      </c>
      <c r="AF105" s="109"/>
    </row>
    <row r="106" spans="1:32" x14ac:dyDescent="0.25">
      <c r="S106" s="118" t="s">
        <v>53</v>
      </c>
      <c r="T106" s="118"/>
      <c r="U106" s="120"/>
      <c r="V106" s="120">
        <v>90229</v>
      </c>
      <c r="W106" s="120">
        <v>91876</v>
      </c>
      <c r="X106" s="120">
        <v>97779</v>
      </c>
      <c r="Y106" s="120">
        <v>98938</v>
      </c>
      <c r="Z106" s="120">
        <v>112550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12833</v>
      </c>
      <c r="W108" s="112">
        <v>11145</v>
      </c>
      <c r="X108" s="112">
        <v>12143</v>
      </c>
      <c r="Y108" s="112">
        <v>12633</v>
      </c>
      <c r="Z108" s="112">
        <v>14113</v>
      </c>
      <c r="AB108" s="109" t="str">
        <f>TEXT(Z108,"###,###")</f>
        <v>14,113</v>
      </c>
      <c r="AD108" s="130">
        <f>Z108/($Z$4)*100</f>
        <v>11.820130990468853</v>
      </c>
      <c r="AF108" s="109"/>
    </row>
    <row r="109" spans="1:32" x14ac:dyDescent="0.25">
      <c r="S109" s="115" t="s">
        <v>20</v>
      </c>
      <c r="T109" s="115"/>
      <c r="U109" s="112"/>
      <c r="V109" s="112">
        <v>12418</v>
      </c>
      <c r="W109" s="112">
        <v>11774</v>
      </c>
      <c r="X109" s="112">
        <v>11907</v>
      </c>
      <c r="Y109" s="112">
        <v>13640</v>
      </c>
      <c r="Z109" s="112">
        <v>14976</v>
      </c>
      <c r="AB109" s="109" t="str">
        <f>TEXT(Z109,"###,###")</f>
        <v>14,976</v>
      </c>
      <c r="AD109" s="130">
        <f>Z109/($Z$4)*100</f>
        <v>12.5429236670631</v>
      </c>
      <c r="AF109" s="109"/>
    </row>
    <row r="110" spans="1:32" x14ac:dyDescent="0.25">
      <c r="S110" s="115" t="s">
        <v>21</v>
      </c>
      <c r="T110" s="115"/>
      <c r="U110" s="112"/>
      <c r="V110" s="112">
        <v>21420</v>
      </c>
      <c r="W110" s="112">
        <v>22955</v>
      </c>
      <c r="X110" s="112">
        <v>22056</v>
      </c>
      <c r="Y110" s="112">
        <v>23962</v>
      </c>
      <c r="Z110" s="112">
        <v>27125</v>
      </c>
      <c r="AB110" s="109" t="str">
        <f>TEXT(Z110,"###,###")</f>
        <v>27,125</v>
      </c>
      <c r="AD110" s="130">
        <f>Z110/($Z$4)*100</f>
        <v>22.718135982177255</v>
      </c>
      <c r="AF110" s="109"/>
    </row>
    <row r="111" spans="1:32" x14ac:dyDescent="0.25">
      <c r="S111" s="115" t="s">
        <v>22</v>
      </c>
      <c r="T111" s="115"/>
      <c r="U111" s="112"/>
      <c r="V111" s="112">
        <v>43542</v>
      </c>
      <c r="W111" s="112">
        <v>45466</v>
      </c>
      <c r="X111" s="112">
        <v>46373</v>
      </c>
      <c r="Y111" s="112">
        <v>48703</v>
      </c>
      <c r="Z111" s="112">
        <v>56334</v>
      </c>
      <c r="AB111" s="109" t="str">
        <f>TEXT(Z111,"###,###")</f>
        <v>56,334</v>
      </c>
      <c r="AD111" s="130">
        <f>Z111/($Z$4)*100</f>
        <v>47.181694835759394</v>
      </c>
      <c r="AF111" s="109"/>
    </row>
    <row r="112" spans="1:32" x14ac:dyDescent="0.25">
      <c r="S112" s="118" t="s">
        <v>53</v>
      </c>
      <c r="T112" s="118"/>
      <c r="U112" s="112"/>
      <c r="V112" s="112">
        <v>97239</v>
      </c>
      <c r="W112" s="112">
        <v>98224</v>
      </c>
      <c r="X112" s="112">
        <v>99121</v>
      </c>
      <c r="Y112" s="112">
        <v>105235</v>
      </c>
      <c r="Z112" s="112">
        <v>119398</v>
      </c>
    </row>
    <row r="113" spans="19:32" x14ac:dyDescent="0.25">
      <c r="AB113" s="125" t="s">
        <v>24</v>
      </c>
      <c r="AC113" s="106"/>
      <c r="AD113" s="106" t="s">
        <v>182</v>
      </c>
      <c r="AF113" s="106" t="s">
        <v>183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39.72</v>
      </c>
      <c r="W118" s="131">
        <v>39.69</v>
      </c>
      <c r="X118" s="131">
        <v>39.74</v>
      </c>
      <c r="Y118" s="131">
        <v>39.56</v>
      </c>
      <c r="Z118" s="131">
        <v>39.22</v>
      </c>
      <c r="AB118" s="109" t="str">
        <f>TEXT(Z118,"##.0")</f>
        <v>39.2</v>
      </c>
    </row>
    <row r="120" spans="19:32" x14ac:dyDescent="0.25">
      <c r="S120" s="101" t="s">
        <v>98</v>
      </c>
      <c r="T120" s="112"/>
      <c r="U120" s="112"/>
      <c r="V120" s="112">
        <v>62458</v>
      </c>
      <c r="W120" s="112">
        <v>62933</v>
      </c>
      <c r="X120" s="112">
        <v>63578</v>
      </c>
      <c r="Y120" s="112">
        <v>64499</v>
      </c>
      <c r="Z120" s="112">
        <v>67727</v>
      </c>
      <c r="AB120" s="109" t="str">
        <f>TEXT(Z120,"###,###")</f>
        <v>67,727</v>
      </c>
    </row>
    <row r="121" spans="19:32" x14ac:dyDescent="0.25">
      <c r="S121" s="101" t="s">
        <v>99</v>
      </c>
      <c r="T121" s="112"/>
      <c r="U121" s="112"/>
      <c r="V121" s="112">
        <v>4812</v>
      </c>
      <c r="W121" s="112">
        <v>4959</v>
      </c>
      <c r="X121" s="112">
        <v>5130</v>
      </c>
      <c r="Y121" s="112">
        <v>5054</v>
      </c>
      <c r="Z121" s="112">
        <v>5044</v>
      </c>
      <c r="AB121" s="109" t="str">
        <f>TEXT(Z121,"###,###")</f>
        <v>5,044</v>
      </c>
    </row>
    <row r="122" spans="19:32" x14ac:dyDescent="0.25">
      <c r="S122" s="101" t="s">
        <v>100</v>
      </c>
      <c r="T122" s="112"/>
      <c r="U122" s="112"/>
      <c r="V122" s="112">
        <v>3734</v>
      </c>
      <c r="W122" s="112">
        <v>3953</v>
      </c>
      <c r="X122" s="112">
        <v>4258</v>
      </c>
      <c r="Y122" s="112">
        <v>4851</v>
      </c>
      <c r="Z122" s="112">
        <v>5786</v>
      </c>
      <c r="AB122" s="109" t="str">
        <f>TEXT(Z122,"###,###")</f>
        <v>5,786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66192</v>
      </c>
      <c r="W124" s="112">
        <v>66886</v>
      </c>
      <c r="X124" s="112">
        <v>67836</v>
      </c>
      <c r="Y124" s="112">
        <v>69350</v>
      </c>
      <c r="Z124" s="112">
        <v>73513</v>
      </c>
      <c r="AB124" s="109" t="str">
        <f>TEXT(Z124,"###,###")</f>
        <v>73,513</v>
      </c>
      <c r="AD124" s="127">
        <f>Z124/$Z$7*100</f>
        <v>93.581567054929664</v>
      </c>
    </row>
    <row r="125" spans="19:32" x14ac:dyDescent="0.25">
      <c r="S125" s="101" t="s">
        <v>102</v>
      </c>
      <c r="T125" s="112"/>
      <c r="U125" s="112"/>
      <c r="V125" s="112">
        <v>8546</v>
      </c>
      <c r="W125" s="112">
        <v>8912</v>
      </c>
      <c r="X125" s="112">
        <v>9388</v>
      </c>
      <c r="Y125" s="112">
        <v>9905</v>
      </c>
      <c r="Z125" s="112">
        <v>10830</v>
      </c>
      <c r="AB125" s="109" t="str">
        <f>TEXT(Z125,"###,###")</f>
        <v>10,830</v>
      </c>
      <c r="AD125" s="127">
        <f>Z125/$Z$7*100</f>
        <v>13.786518999427152</v>
      </c>
    </row>
    <row r="127" spans="19:32" x14ac:dyDescent="0.25">
      <c r="S127" s="101" t="s">
        <v>103</v>
      </c>
      <c r="T127" s="112"/>
      <c r="U127" s="112"/>
      <c r="V127" s="112">
        <v>38400</v>
      </c>
      <c r="W127" s="112">
        <v>38785</v>
      </c>
      <c r="X127" s="112">
        <v>39486</v>
      </c>
      <c r="Y127" s="112">
        <v>40195</v>
      </c>
      <c r="Z127" s="112">
        <v>42403</v>
      </c>
      <c r="AB127" s="109" t="str">
        <f>TEXT(Z127,"###,###")</f>
        <v>42,403</v>
      </c>
      <c r="AD127" s="127">
        <f>Z127/$Z$7*100</f>
        <v>53.978741009483798</v>
      </c>
    </row>
    <row r="128" spans="19:32" x14ac:dyDescent="0.25">
      <c r="S128" s="101" t="s">
        <v>104</v>
      </c>
      <c r="T128" s="112"/>
      <c r="U128" s="112"/>
      <c r="V128" s="112">
        <v>32607</v>
      </c>
      <c r="W128" s="112">
        <v>33066</v>
      </c>
      <c r="X128" s="112">
        <v>33490</v>
      </c>
      <c r="Y128" s="112">
        <v>34161</v>
      </c>
      <c r="Z128" s="112">
        <v>36088</v>
      </c>
      <c r="AB128" s="109" t="str">
        <f>TEXT(Z128,"###,###")</f>
        <v>36,088</v>
      </c>
      <c r="AD128" s="127">
        <f>Z128/$Z$7*100</f>
        <v>45.939787410094837</v>
      </c>
    </row>
    <row r="130" spans="19:20" x14ac:dyDescent="0.25">
      <c r="S130" s="101" t="s">
        <v>262</v>
      </c>
      <c r="T130" s="127">
        <v>86.216026987461021</v>
      </c>
    </row>
    <row r="131" spans="19:20" x14ac:dyDescent="0.25">
      <c r="S131" s="101" t="s">
        <v>263</v>
      </c>
      <c r="T131" s="127">
        <v>6.4209789319585004</v>
      </c>
    </row>
    <row r="132" spans="19:20" x14ac:dyDescent="0.25">
      <c r="S132" s="101" t="s">
        <v>264</v>
      </c>
      <c r="T132" s="127">
        <v>7.3655400674686522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329F629-0896-446B-B502-F3944E99FBD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0B54CCE6-5D2F-4B0F-BD37-55F2B04F3DE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5C1130FC-C94B-4B82-BABF-817AB21CE56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2FAD4A36-4253-4FBF-9C9C-4080CE1A47E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13F58-0CA2-4467-88EC-78718453B8B0}">
  <sheetPr codeName="Sheet119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164</v>
      </c>
      <c r="T1" s="99"/>
      <c r="U1" s="99"/>
      <c r="V1" s="99"/>
      <c r="W1" s="99"/>
      <c r="X1" s="99"/>
      <c r="Y1" s="100" t="s">
        <v>244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184</v>
      </c>
      <c r="W2" s="103" t="s">
        <v>193</v>
      </c>
      <c r="X2" s="103" t="s">
        <v>261</v>
      </c>
      <c r="Y2" s="103" t="s">
        <v>267</v>
      </c>
      <c r="Z2" s="103" t="s">
        <v>273</v>
      </c>
      <c r="AB2" s="141" t="str">
        <f>$Z$2</f>
        <v>2021-22</v>
      </c>
      <c r="AC2" s="141"/>
      <c r="AD2" s="141"/>
      <c r="AE2" s="141"/>
      <c r="AF2" s="141"/>
    </row>
    <row r="3" spans="1:32" ht="15" customHeight="1" x14ac:dyDescent="0.25">
      <c r="A3" s="58" t="s">
        <v>272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164</v>
      </c>
      <c r="Y3" s="105" t="s">
        <v>244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10.55 Southern Mallee, South Australia,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2041</v>
      </c>
      <c r="W4" s="108">
        <v>1823</v>
      </c>
      <c r="X4" s="108">
        <v>1930</v>
      </c>
      <c r="Y4" s="108">
        <v>1913</v>
      </c>
      <c r="Z4" s="108">
        <v>2005</v>
      </c>
      <c r="AB4" s="109" t="str">
        <f>TEXT(Z4,"###,###")</f>
        <v>2,005</v>
      </c>
      <c r="AD4" s="110">
        <f>Z4/Y4-1</f>
        <v>4.8092002090956543E-2</v>
      </c>
      <c r="AF4" s="110">
        <f>Z4/V4-1</f>
        <v>-1.7638412542871129E-2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1063</v>
      </c>
      <c r="W5" s="108">
        <v>898</v>
      </c>
      <c r="X5" s="108">
        <v>982</v>
      </c>
      <c r="Y5" s="108">
        <v>960</v>
      </c>
      <c r="Z5" s="108">
        <v>1022</v>
      </c>
      <c r="AB5" s="109" t="str">
        <f>TEXT(Z5,"###,###")</f>
        <v>1,022</v>
      </c>
      <c r="AD5" s="110">
        <f t="shared" ref="AD5:AD9" si="0">Z5/Y5-1</f>
        <v>6.4583333333333437E-2</v>
      </c>
      <c r="AF5" s="110">
        <f t="shared" ref="AF5:AF9" si="1">Z5/V5-1</f>
        <v>-3.8570084666039506E-2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977</v>
      </c>
      <c r="W6" s="108">
        <v>922</v>
      </c>
      <c r="X6" s="108">
        <v>950</v>
      </c>
      <c r="Y6" s="108">
        <v>952</v>
      </c>
      <c r="Z6" s="108">
        <v>978</v>
      </c>
      <c r="AB6" s="109" t="str">
        <f>TEXT(Z6,"###,###")</f>
        <v>978</v>
      </c>
      <c r="AD6" s="110">
        <f t="shared" si="0"/>
        <v>2.7310924369747802E-2</v>
      </c>
      <c r="AF6" s="110">
        <f t="shared" si="1"/>
        <v>1.0235414534287557E-3</v>
      </c>
    </row>
    <row r="7" spans="1:32" ht="16.5" customHeight="1" thickBot="1" x14ac:dyDescent="0.3">
      <c r="A7" s="61" t="str">
        <f>"QUICK STATS for "&amp;Z2&amp;" *"</f>
        <v>QUICK STATS for 2021-22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1353</v>
      </c>
      <c r="W7" s="108">
        <v>1199</v>
      </c>
      <c r="X7" s="108">
        <v>1335</v>
      </c>
      <c r="Y7" s="108">
        <v>1273</v>
      </c>
      <c r="Z7" s="108">
        <v>1329</v>
      </c>
      <c r="AB7" s="109" t="str">
        <f>TEXT(Z7,"###,###")</f>
        <v>1,329</v>
      </c>
      <c r="AD7" s="110">
        <f t="shared" si="0"/>
        <v>4.3990573448546844E-2</v>
      </c>
      <c r="AF7" s="110">
        <f t="shared" si="1"/>
        <v>-1.7738359201773801E-2</v>
      </c>
    </row>
    <row r="8" spans="1:32" ht="17.25" customHeight="1" x14ac:dyDescent="0.25">
      <c r="A8" s="62" t="s">
        <v>12</v>
      </c>
      <c r="B8" s="63"/>
      <c r="C8" s="29"/>
      <c r="D8" s="64" t="str">
        <f>AB4</f>
        <v>2,005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1,329</v>
      </c>
      <c r="P8" s="65"/>
      <c r="S8" s="107" t="s">
        <v>83</v>
      </c>
      <c r="T8" s="108"/>
      <c r="U8" s="108"/>
      <c r="V8" s="108">
        <v>36421.5</v>
      </c>
      <c r="W8" s="108">
        <v>32982.25</v>
      </c>
      <c r="X8" s="108">
        <v>38825.97</v>
      </c>
      <c r="Y8" s="108">
        <v>42103.43</v>
      </c>
      <c r="Z8" s="108">
        <v>39831.07</v>
      </c>
      <c r="AB8" s="109" t="str">
        <f>TEXT(Z8,"$###,###")</f>
        <v>$39,831</v>
      </c>
      <c r="AD8" s="110">
        <f t="shared" si="0"/>
        <v>-5.3970899758048252E-2</v>
      </c>
      <c r="AF8" s="110">
        <f t="shared" si="1"/>
        <v>9.3614211386131796E-2</v>
      </c>
    </row>
    <row r="9" spans="1:32" x14ac:dyDescent="0.25">
      <c r="A9" s="30" t="s">
        <v>14</v>
      </c>
      <c r="B9" s="69"/>
      <c r="C9" s="70"/>
      <c r="D9" s="71">
        <f>AD104</f>
        <v>66.184538653366587</v>
      </c>
      <c r="E9" s="72" t="s">
        <v>84</v>
      </c>
      <c r="F9" s="24"/>
      <c r="G9" s="73" t="s">
        <v>81</v>
      </c>
      <c r="H9" s="70"/>
      <c r="I9" s="69"/>
      <c r="J9" s="70"/>
      <c r="K9" s="69"/>
      <c r="L9" s="69"/>
      <c r="M9" s="74"/>
      <c r="N9" s="70"/>
      <c r="O9" s="71">
        <f>AD127</f>
        <v>54.552294958615498</v>
      </c>
      <c r="P9" s="72" t="s">
        <v>84</v>
      </c>
      <c r="S9" s="107" t="s">
        <v>7</v>
      </c>
      <c r="T9" s="108"/>
      <c r="U9" s="108"/>
      <c r="V9" s="108">
        <v>63319969</v>
      </c>
      <c r="W9" s="108">
        <v>55461813</v>
      </c>
      <c r="X9" s="108">
        <v>55413491</v>
      </c>
      <c r="Y9" s="108">
        <v>56556850</v>
      </c>
      <c r="Z9" s="108">
        <v>65443447</v>
      </c>
      <c r="AB9" s="109" t="str">
        <f>TEXT(Z9/1000000,"$#,###.0")&amp;" mil"</f>
        <v>$65.4 mil</v>
      </c>
      <c r="AD9" s="110">
        <f t="shared" si="0"/>
        <v>0.15712680250049282</v>
      </c>
      <c r="AF9" s="110">
        <f t="shared" si="1"/>
        <v>3.3535676557264305E-2</v>
      </c>
    </row>
    <row r="10" spans="1:32" x14ac:dyDescent="0.25">
      <c r="A10" s="30" t="s">
        <v>17</v>
      </c>
      <c r="B10" s="69"/>
      <c r="C10" s="70"/>
      <c r="D10" s="71">
        <f>AD105</f>
        <v>14.114713216957606</v>
      </c>
      <c r="E10" s="72" t="s">
        <v>84</v>
      </c>
      <c r="F10" s="24"/>
      <c r="G10" s="73" t="s">
        <v>82</v>
      </c>
      <c r="H10" s="70"/>
      <c r="I10" s="69"/>
      <c r="J10" s="70"/>
      <c r="K10" s="69"/>
      <c r="L10" s="69"/>
      <c r="M10" s="74"/>
      <c r="N10" s="70"/>
      <c r="O10" s="71">
        <f>AD128</f>
        <v>45.146726862302486</v>
      </c>
      <c r="P10" s="72" t="s">
        <v>84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85</v>
      </c>
      <c r="H11" s="77"/>
      <c r="I11" s="78"/>
      <c r="J11" s="78"/>
      <c r="K11" s="78"/>
      <c r="L11" s="78"/>
      <c r="M11" s="69"/>
      <c r="N11" s="70"/>
      <c r="O11" s="71">
        <f>T130</f>
        <v>67.569601203912725</v>
      </c>
      <c r="P11" s="72" t="s">
        <v>84</v>
      </c>
      <c r="S11" s="107" t="s">
        <v>29</v>
      </c>
      <c r="T11" s="112"/>
      <c r="U11" s="112"/>
      <c r="V11" s="112">
        <v>1539</v>
      </c>
      <c r="W11" s="112">
        <v>1442</v>
      </c>
      <c r="X11" s="112">
        <v>1465</v>
      </c>
      <c r="Y11" s="112">
        <v>1454</v>
      </c>
      <c r="Z11" s="112">
        <v>1571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20.316027088036119</v>
      </c>
      <c r="P12" s="72" t="s">
        <v>84</v>
      </c>
      <c r="S12" s="107" t="s">
        <v>30</v>
      </c>
      <c r="T12" s="112"/>
      <c r="U12" s="112"/>
      <c r="V12" s="112">
        <v>496</v>
      </c>
      <c r="W12" s="112">
        <v>377</v>
      </c>
      <c r="X12" s="112">
        <v>467</v>
      </c>
      <c r="Y12" s="112">
        <v>459</v>
      </c>
      <c r="Z12" s="112">
        <v>428</v>
      </c>
    </row>
    <row r="13" spans="1:32" ht="15" customHeight="1" x14ac:dyDescent="0.25">
      <c r="A13" s="30" t="s">
        <v>19</v>
      </c>
      <c r="B13" s="70"/>
      <c r="C13" s="70"/>
      <c r="D13" s="71">
        <f>AD108</f>
        <v>16.009975062344139</v>
      </c>
      <c r="E13" s="72" t="s">
        <v>84</v>
      </c>
      <c r="F13" s="24"/>
      <c r="G13" s="142" t="s">
        <v>265</v>
      </c>
      <c r="H13" s="143"/>
      <c r="I13" s="143"/>
      <c r="J13" s="143"/>
      <c r="K13" s="143"/>
      <c r="L13" s="143"/>
      <c r="M13" s="79"/>
      <c r="N13" s="70"/>
      <c r="O13" s="71">
        <f>T132</f>
        <v>12.415349887133182</v>
      </c>
      <c r="P13" s="72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16.109725685785538</v>
      </c>
      <c r="E14" s="72" t="s">
        <v>84</v>
      </c>
      <c r="F14" s="24"/>
      <c r="G14" s="76" t="s">
        <v>94</v>
      </c>
      <c r="H14" s="69"/>
      <c r="I14" s="69"/>
      <c r="J14" s="69"/>
      <c r="K14" s="75"/>
      <c r="L14" s="70"/>
      <c r="M14" s="69"/>
      <c r="N14" s="70"/>
      <c r="O14" s="75" t="str">
        <f>AB118</f>
        <v>42.7</v>
      </c>
      <c r="P14" s="72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19.351620947630924</v>
      </c>
      <c r="E15" s="72" t="s">
        <v>84</v>
      </c>
      <c r="F15" s="24"/>
      <c r="G15" s="33" t="s">
        <v>259</v>
      </c>
      <c r="H15" s="70"/>
      <c r="I15" s="70"/>
      <c r="J15" s="70"/>
      <c r="K15" s="80"/>
      <c r="L15" s="70"/>
      <c r="M15" s="70"/>
      <c r="N15" s="70"/>
      <c r="O15" s="71">
        <f>AB38</f>
        <v>18.674698795180721</v>
      </c>
      <c r="P15" s="72" t="s">
        <v>84</v>
      </c>
      <c r="S15" s="115" t="s">
        <v>60</v>
      </c>
      <c r="T15" s="115"/>
      <c r="U15" s="116"/>
      <c r="V15" s="116">
        <v>467</v>
      </c>
      <c r="W15" s="116">
        <v>437</v>
      </c>
      <c r="X15" s="116">
        <v>472</v>
      </c>
      <c r="Y15" s="112">
        <v>509</v>
      </c>
      <c r="Z15" s="112">
        <v>593</v>
      </c>
      <c r="AB15" s="117">
        <f t="shared" ref="AB15:AB34" si="2">IF(Z15="np",0,Z15/$Z$34)</f>
        <v>0.29590818363273452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28.32917705735661</v>
      </c>
      <c r="E16" s="83" t="s">
        <v>84</v>
      </c>
      <c r="F16" s="24"/>
      <c r="G16" s="84" t="s">
        <v>260</v>
      </c>
      <c r="H16" s="35"/>
      <c r="I16" s="35"/>
      <c r="J16" s="35"/>
      <c r="K16" s="36"/>
      <c r="L16" s="35"/>
      <c r="M16" s="35"/>
      <c r="N16" s="35"/>
      <c r="O16" s="82">
        <f>AB37</f>
        <v>81.325301204819283</v>
      </c>
      <c r="P16" s="37" t="s">
        <v>84</v>
      </c>
      <c r="S16" s="115" t="s">
        <v>61</v>
      </c>
      <c r="T16" s="115"/>
      <c r="U16" s="116"/>
      <c r="V16" s="116">
        <v>6</v>
      </c>
      <c r="W16" s="116">
        <v>0</v>
      </c>
      <c r="X16" s="116">
        <v>0</v>
      </c>
      <c r="Y16" s="112">
        <v>0</v>
      </c>
      <c r="Z16" s="112">
        <v>6</v>
      </c>
      <c r="AB16" s="117">
        <f t="shared" si="2"/>
        <v>2.9940119760479044E-3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71</v>
      </c>
      <c r="W17" s="116">
        <v>33</v>
      </c>
      <c r="X17" s="116">
        <v>31</v>
      </c>
      <c r="Y17" s="112">
        <v>59</v>
      </c>
      <c r="Z17" s="112">
        <v>57</v>
      </c>
      <c r="AB17" s="117">
        <f t="shared" si="2"/>
        <v>2.8443113772455089E-2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268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63</v>
      </c>
      <c r="T18" s="115"/>
      <c r="U18" s="116"/>
      <c r="V18" s="116">
        <v>0</v>
      </c>
      <c r="W18" s="116">
        <v>0</v>
      </c>
      <c r="X18" s="116">
        <v>0</v>
      </c>
      <c r="Y18" s="112">
        <v>3</v>
      </c>
      <c r="Z18" s="112">
        <v>5</v>
      </c>
      <c r="AB18" s="117">
        <f t="shared" si="2"/>
        <v>2.4950099800399202E-3</v>
      </c>
    </row>
    <row r="19" spans="1:28" x14ac:dyDescent="0.25">
      <c r="A19" s="61" t="str">
        <f>$S$1&amp;" ("&amp;$V$2&amp;" to "&amp;$Z$2&amp;")"</f>
        <v>Southern Mallee (2017-18 to 2021-22)</v>
      </c>
      <c r="B19" s="61"/>
      <c r="C19" s="61"/>
      <c r="D19" s="61"/>
      <c r="E19" s="61"/>
      <c r="F19" s="61"/>
      <c r="G19" s="61" t="str">
        <f>$S$1&amp;" ("&amp;$V$2&amp;" to "&amp;$Z$2&amp;")"</f>
        <v>Southern Mallee (2017-18 to 2021-22)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64</v>
      </c>
      <c r="T19" s="115"/>
      <c r="U19" s="116"/>
      <c r="V19" s="116">
        <v>62</v>
      </c>
      <c r="W19" s="116">
        <v>69</v>
      </c>
      <c r="X19" s="116">
        <v>60</v>
      </c>
      <c r="Y19" s="112">
        <v>51</v>
      </c>
      <c r="Z19" s="112">
        <v>45</v>
      </c>
      <c r="AB19" s="117">
        <f t="shared" si="2"/>
        <v>2.2455089820359281E-2</v>
      </c>
    </row>
    <row r="20" spans="1:28" x14ac:dyDescent="0.25">
      <c r="S20" s="115" t="s">
        <v>65</v>
      </c>
      <c r="T20" s="115"/>
      <c r="U20" s="116"/>
      <c r="V20" s="116">
        <v>93</v>
      </c>
      <c r="W20" s="116">
        <v>86</v>
      </c>
      <c r="X20" s="116">
        <v>101</v>
      </c>
      <c r="Y20" s="112">
        <v>96</v>
      </c>
      <c r="Z20" s="112">
        <v>87</v>
      </c>
      <c r="AB20" s="117">
        <f t="shared" si="2"/>
        <v>4.3413173652694613E-2</v>
      </c>
    </row>
    <row r="21" spans="1:28" x14ac:dyDescent="0.25">
      <c r="S21" s="115" t="s">
        <v>66</v>
      </c>
      <c r="T21" s="115"/>
      <c r="U21" s="116"/>
      <c r="V21" s="116">
        <v>67</v>
      </c>
      <c r="W21" s="116">
        <v>65</v>
      </c>
      <c r="X21" s="116">
        <v>71</v>
      </c>
      <c r="Y21" s="112">
        <v>82</v>
      </c>
      <c r="Z21" s="112">
        <v>92</v>
      </c>
      <c r="AB21" s="117">
        <f t="shared" si="2"/>
        <v>4.590818363273453E-2</v>
      </c>
    </row>
    <row r="22" spans="1:28" x14ac:dyDescent="0.25">
      <c r="S22" s="115" t="s">
        <v>67</v>
      </c>
      <c r="T22" s="115"/>
      <c r="U22" s="116"/>
      <c r="V22" s="116">
        <v>101</v>
      </c>
      <c r="W22" s="116">
        <v>91</v>
      </c>
      <c r="X22" s="116">
        <v>65</v>
      </c>
      <c r="Y22" s="112">
        <v>74</v>
      </c>
      <c r="Z22" s="112">
        <v>108</v>
      </c>
      <c r="AB22" s="117">
        <f t="shared" si="2"/>
        <v>5.3892215568862277E-2</v>
      </c>
    </row>
    <row r="23" spans="1:28" x14ac:dyDescent="0.25">
      <c r="S23" s="115" t="s">
        <v>68</v>
      </c>
      <c r="T23" s="115"/>
      <c r="U23" s="116"/>
      <c r="V23" s="116">
        <v>71</v>
      </c>
      <c r="W23" s="116">
        <v>63</v>
      </c>
      <c r="X23" s="116">
        <v>54</v>
      </c>
      <c r="Y23" s="112">
        <v>57</v>
      </c>
      <c r="Z23" s="112">
        <v>73</v>
      </c>
      <c r="AB23" s="117">
        <f t="shared" si="2"/>
        <v>3.6427145708582832E-2</v>
      </c>
    </row>
    <row r="24" spans="1:28" x14ac:dyDescent="0.25">
      <c r="S24" s="115" t="s">
        <v>69</v>
      </c>
      <c r="T24" s="115"/>
      <c r="U24" s="116"/>
      <c r="V24" s="116">
        <v>6</v>
      </c>
      <c r="W24" s="116">
        <v>3</v>
      </c>
      <c r="X24" s="116">
        <v>6</v>
      </c>
      <c r="Y24" s="112">
        <v>2</v>
      </c>
      <c r="Z24" s="112">
        <v>0</v>
      </c>
      <c r="AB24" s="117">
        <f t="shared" si="2"/>
        <v>0</v>
      </c>
    </row>
    <row r="25" spans="1:28" x14ac:dyDescent="0.25">
      <c r="S25" s="115" t="s">
        <v>70</v>
      </c>
      <c r="T25" s="115"/>
      <c r="U25" s="116"/>
      <c r="V25" s="116">
        <v>27</v>
      </c>
      <c r="W25" s="116">
        <v>23</v>
      </c>
      <c r="X25" s="116">
        <v>24</v>
      </c>
      <c r="Y25" s="112">
        <v>20</v>
      </c>
      <c r="Z25" s="112">
        <v>16</v>
      </c>
      <c r="AB25" s="117">
        <f t="shared" si="2"/>
        <v>7.9840319361277438E-3</v>
      </c>
    </row>
    <row r="26" spans="1:28" x14ac:dyDescent="0.25">
      <c r="S26" s="115" t="s">
        <v>71</v>
      </c>
      <c r="T26" s="115"/>
      <c r="U26" s="116"/>
      <c r="V26" s="116">
        <v>53</v>
      </c>
      <c r="W26" s="116">
        <v>55</v>
      </c>
      <c r="X26" s="116">
        <v>52</v>
      </c>
      <c r="Y26" s="112">
        <v>49</v>
      </c>
      <c r="Z26" s="112">
        <v>73</v>
      </c>
      <c r="AB26" s="117">
        <f t="shared" si="2"/>
        <v>3.6427145708582832E-2</v>
      </c>
    </row>
    <row r="27" spans="1:28" x14ac:dyDescent="0.25">
      <c r="S27" s="115" t="s">
        <v>72</v>
      </c>
      <c r="T27" s="115"/>
      <c r="U27" s="116"/>
      <c r="V27" s="116">
        <v>30</v>
      </c>
      <c r="W27" s="116">
        <v>24</v>
      </c>
      <c r="X27" s="116">
        <v>23</v>
      </c>
      <c r="Y27" s="112">
        <v>31</v>
      </c>
      <c r="Z27" s="112">
        <v>40</v>
      </c>
      <c r="AB27" s="117">
        <f t="shared" si="2"/>
        <v>1.9960079840319361E-2</v>
      </c>
    </row>
    <row r="28" spans="1:28" x14ac:dyDescent="0.25">
      <c r="S28" s="115" t="s">
        <v>73</v>
      </c>
      <c r="T28" s="115"/>
      <c r="U28" s="116"/>
      <c r="V28" s="116">
        <v>93</v>
      </c>
      <c r="W28" s="116">
        <v>83</v>
      </c>
      <c r="X28" s="116">
        <v>105</v>
      </c>
      <c r="Y28" s="112">
        <v>103</v>
      </c>
      <c r="Z28" s="112">
        <v>124</v>
      </c>
      <c r="AB28" s="117">
        <f t="shared" si="2"/>
        <v>6.1876247504990017E-2</v>
      </c>
    </row>
    <row r="29" spans="1:28" x14ac:dyDescent="0.25">
      <c r="S29" s="115" t="s">
        <v>74</v>
      </c>
      <c r="T29" s="115"/>
      <c r="U29" s="116"/>
      <c r="V29" s="116">
        <v>82</v>
      </c>
      <c r="W29" s="116">
        <v>105</v>
      </c>
      <c r="X29" s="116">
        <v>88</v>
      </c>
      <c r="Y29" s="112">
        <v>73</v>
      </c>
      <c r="Z29" s="112">
        <v>93</v>
      </c>
      <c r="AB29" s="117">
        <f t="shared" si="2"/>
        <v>4.6407185628742513E-2</v>
      </c>
    </row>
    <row r="30" spans="1:28" x14ac:dyDescent="0.25">
      <c r="S30" s="115" t="s">
        <v>75</v>
      </c>
      <c r="T30" s="115"/>
      <c r="U30" s="116"/>
      <c r="V30" s="116">
        <v>114</v>
      </c>
      <c r="W30" s="116">
        <v>105</v>
      </c>
      <c r="X30" s="116">
        <v>103</v>
      </c>
      <c r="Y30" s="112">
        <v>90</v>
      </c>
      <c r="Z30" s="112">
        <v>103</v>
      </c>
      <c r="AB30" s="117">
        <f t="shared" si="2"/>
        <v>5.1397205588822353E-2</v>
      </c>
    </row>
    <row r="31" spans="1:28" x14ac:dyDescent="0.25">
      <c r="S31" s="115" t="s">
        <v>76</v>
      </c>
      <c r="T31" s="115"/>
      <c r="U31" s="116"/>
      <c r="V31" s="116">
        <v>131</v>
      </c>
      <c r="W31" s="116">
        <v>115</v>
      </c>
      <c r="X31" s="116">
        <v>136</v>
      </c>
      <c r="Y31" s="112">
        <v>152</v>
      </c>
      <c r="Z31" s="112">
        <v>144</v>
      </c>
      <c r="AB31" s="117">
        <f t="shared" si="2"/>
        <v>7.1856287425149698E-2</v>
      </c>
    </row>
    <row r="32" spans="1:28" ht="15.75" customHeight="1" x14ac:dyDescent="0.25">
      <c r="A32" s="61" t="str">
        <f>"Distribution of jobs per industry "&amp;"("&amp;Z2&amp;") *"</f>
        <v>Distribution of jobs per industry (2021-22)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77</v>
      </c>
      <c r="T32" s="115"/>
      <c r="U32" s="116"/>
      <c r="V32" s="116">
        <v>9</v>
      </c>
      <c r="W32" s="116">
        <v>6</v>
      </c>
      <c r="X32" s="116">
        <v>10</v>
      </c>
      <c r="Y32" s="112">
        <v>13</v>
      </c>
      <c r="Z32" s="112">
        <v>8</v>
      </c>
      <c r="AB32" s="117">
        <f t="shared" si="2"/>
        <v>3.9920159680638719E-3</v>
      </c>
    </row>
    <row r="33" spans="19:32" x14ac:dyDescent="0.25">
      <c r="S33" s="115" t="s">
        <v>78</v>
      </c>
      <c r="T33" s="115"/>
      <c r="U33" s="116"/>
      <c r="V33" s="116">
        <v>39</v>
      </c>
      <c r="W33" s="116">
        <v>35</v>
      </c>
      <c r="X33" s="116">
        <v>42</v>
      </c>
      <c r="Y33" s="112">
        <v>54</v>
      </c>
      <c r="Z33" s="112">
        <v>44</v>
      </c>
      <c r="AB33" s="117">
        <f t="shared" si="2"/>
        <v>2.1956087824351298E-2</v>
      </c>
    </row>
    <row r="34" spans="19:32" x14ac:dyDescent="0.25">
      <c r="S34" s="118" t="s">
        <v>53</v>
      </c>
      <c r="T34" s="118"/>
      <c r="U34" s="119"/>
      <c r="V34" s="119">
        <v>2036</v>
      </c>
      <c r="W34" s="119">
        <v>1821</v>
      </c>
      <c r="X34" s="119">
        <v>1932</v>
      </c>
      <c r="Y34" s="120">
        <v>1913</v>
      </c>
      <c r="Z34" s="120">
        <v>2004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1136</v>
      </c>
      <c r="W37" s="112">
        <v>974</v>
      </c>
      <c r="X37" s="112">
        <v>1118</v>
      </c>
      <c r="Y37" s="112">
        <v>1076</v>
      </c>
      <c r="Z37" s="112">
        <v>1080</v>
      </c>
      <c r="AB37" s="132">
        <f>Z37/Z40*100</f>
        <v>81.325301204819283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215</v>
      </c>
      <c r="W38" s="112">
        <v>222</v>
      </c>
      <c r="X38" s="112">
        <v>220</v>
      </c>
      <c r="Y38" s="112">
        <v>200</v>
      </c>
      <c r="Z38" s="112">
        <v>248</v>
      </c>
      <c r="AB38" s="132">
        <f>Z38/Z40*100</f>
        <v>18.674698795180721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1351</v>
      </c>
      <c r="W40" s="112">
        <v>1196</v>
      </c>
      <c r="X40" s="112">
        <v>1338</v>
      </c>
      <c r="Y40" s="112">
        <v>1276</v>
      </c>
      <c r="Z40" s="112">
        <v>1328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6</v>
      </c>
      <c r="W44" s="112">
        <v>0</v>
      </c>
      <c r="X44" s="112">
        <v>6</v>
      </c>
      <c r="Y44" s="112">
        <v>4</v>
      </c>
      <c r="Z44" s="112">
        <v>9</v>
      </c>
    </row>
    <row r="45" spans="19:32" x14ac:dyDescent="0.25">
      <c r="S45" s="115" t="s">
        <v>37</v>
      </c>
      <c r="T45" s="115"/>
      <c r="U45" s="112"/>
      <c r="V45" s="112">
        <v>24</v>
      </c>
      <c r="W45" s="112">
        <v>24</v>
      </c>
      <c r="X45" s="112">
        <v>31</v>
      </c>
      <c r="Y45" s="112">
        <v>31</v>
      </c>
      <c r="Z45" s="112">
        <v>38</v>
      </c>
    </row>
    <row r="46" spans="19:32" x14ac:dyDescent="0.25">
      <c r="S46" s="115" t="s">
        <v>38</v>
      </c>
      <c r="T46" s="115"/>
      <c r="U46" s="112"/>
      <c r="V46" s="112">
        <v>64</v>
      </c>
      <c r="W46" s="112">
        <v>51</v>
      </c>
      <c r="X46" s="112">
        <v>54</v>
      </c>
      <c r="Y46" s="112">
        <v>55</v>
      </c>
      <c r="Z46" s="112">
        <v>72</v>
      </c>
    </row>
    <row r="47" spans="19:32" x14ac:dyDescent="0.25">
      <c r="S47" s="115" t="s">
        <v>39</v>
      </c>
      <c r="T47" s="115"/>
      <c r="U47" s="112"/>
      <c r="V47" s="112">
        <v>107</v>
      </c>
      <c r="W47" s="112">
        <v>124</v>
      </c>
      <c r="X47" s="112">
        <v>104</v>
      </c>
      <c r="Y47" s="112">
        <v>80</v>
      </c>
      <c r="Z47" s="112">
        <v>84</v>
      </c>
    </row>
    <row r="48" spans="19:32" x14ac:dyDescent="0.25">
      <c r="S48" s="115" t="s">
        <v>40</v>
      </c>
      <c r="T48" s="115"/>
      <c r="U48" s="112"/>
      <c r="V48" s="112">
        <v>157</v>
      </c>
      <c r="W48" s="112">
        <v>73</v>
      </c>
      <c r="X48" s="112">
        <v>117</v>
      </c>
      <c r="Y48" s="112">
        <v>115</v>
      </c>
      <c r="Z48" s="112">
        <v>142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100</v>
      </c>
      <c r="W49" s="112">
        <v>127</v>
      </c>
      <c r="X49" s="112">
        <v>105</v>
      </c>
      <c r="Y49" s="112">
        <v>115</v>
      </c>
      <c r="Z49" s="112">
        <v>113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Southern Mallee (2021-22)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70</v>
      </c>
      <c r="W50" s="112">
        <v>58</v>
      </c>
      <c r="X50" s="112">
        <v>68</v>
      </c>
      <c r="Y50" s="112">
        <v>66</v>
      </c>
      <c r="Z50" s="112">
        <v>79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76</v>
      </c>
      <c r="W51" s="112">
        <v>62</v>
      </c>
      <c r="X51" s="112">
        <v>65</v>
      </c>
      <c r="Y51" s="112">
        <v>60</v>
      </c>
      <c r="Z51" s="112">
        <v>69</v>
      </c>
    </row>
    <row r="52" spans="1:26" ht="15" customHeight="1" x14ac:dyDescent="0.25">
      <c r="S52" s="115" t="s">
        <v>44</v>
      </c>
      <c r="T52" s="115"/>
      <c r="U52" s="112"/>
      <c r="V52" s="112">
        <v>88</v>
      </c>
      <c r="W52" s="112">
        <v>85</v>
      </c>
      <c r="X52" s="112">
        <v>85</v>
      </c>
      <c r="Y52" s="112">
        <v>82</v>
      </c>
      <c r="Z52" s="112">
        <v>84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97</v>
      </c>
      <c r="W53" s="112">
        <v>78</v>
      </c>
      <c r="X53" s="112">
        <v>82</v>
      </c>
      <c r="Y53" s="112">
        <v>79</v>
      </c>
      <c r="Z53" s="112">
        <v>60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93</v>
      </c>
      <c r="W54" s="112">
        <v>80</v>
      </c>
      <c r="X54" s="112">
        <v>78</v>
      </c>
      <c r="Y54" s="112">
        <v>81</v>
      </c>
      <c r="Z54" s="112">
        <v>88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65</v>
      </c>
      <c r="W55" s="112">
        <v>50</v>
      </c>
      <c r="X55" s="112">
        <v>71</v>
      </c>
      <c r="Y55" s="112">
        <v>73</v>
      </c>
      <c r="Z55" s="112">
        <v>73</v>
      </c>
    </row>
    <row r="56" spans="1:26" ht="15" customHeight="1" x14ac:dyDescent="0.25">
      <c r="S56" s="115" t="s">
        <v>48</v>
      </c>
      <c r="T56" s="115"/>
      <c r="U56" s="112"/>
      <c r="V56" s="112">
        <v>59</v>
      </c>
      <c r="W56" s="112">
        <v>54</v>
      </c>
      <c r="X56" s="112">
        <v>61</v>
      </c>
      <c r="Y56" s="112">
        <v>64</v>
      </c>
      <c r="Z56" s="112">
        <v>52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22</v>
      </c>
      <c r="W57" s="112">
        <v>12</v>
      </c>
      <c r="X57" s="112">
        <v>34</v>
      </c>
      <c r="Y57" s="112">
        <v>36</v>
      </c>
      <c r="Z57" s="112">
        <v>33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13</v>
      </c>
      <c r="W58" s="112">
        <v>6</v>
      </c>
      <c r="X58" s="112">
        <v>9</v>
      </c>
      <c r="Y58" s="112">
        <v>11</v>
      </c>
      <c r="Z58" s="112">
        <v>11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7</v>
      </c>
      <c r="W59" s="112">
        <v>3</v>
      </c>
      <c r="X59" s="112">
        <v>5</v>
      </c>
      <c r="Y59" s="112">
        <v>3</v>
      </c>
      <c r="Z59" s="112">
        <v>7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3</v>
      </c>
      <c r="W60" s="112">
        <v>0</v>
      </c>
      <c r="X60" s="112">
        <v>0</v>
      </c>
      <c r="Y60" s="112">
        <v>5</v>
      </c>
      <c r="Z60" s="112">
        <v>3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1062</v>
      </c>
      <c r="W61" s="112">
        <v>899</v>
      </c>
      <c r="X61" s="112">
        <v>981</v>
      </c>
      <c r="Y61" s="112">
        <v>960</v>
      </c>
      <c r="Z61" s="112">
        <v>1020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7</v>
      </c>
      <c r="W63" s="112">
        <v>7</v>
      </c>
      <c r="X63" s="112">
        <v>6</v>
      </c>
      <c r="Y63" s="112">
        <v>1</v>
      </c>
      <c r="Z63" s="112">
        <v>8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29</v>
      </c>
      <c r="W64" s="112">
        <v>33</v>
      </c>
      <c r="X64" s="112">
        <v>33</v>
      </c>
      <c r="Y64" s="112">
        <v>23</v>
      </c>
      <c r="Z64" s="112">
        <v>35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Southern Mallee (2021-22)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58</v>
      </c>
      <c r="W65" s="112">
        <v>61</v>
      </c>
      <c r="X65" s="112">
        <v>56</v>
      </c>
      <c r="Y65" s="112">
        <v>65</v>
      </c>
      <c r="Z65" s="112">
        <v>85</v>
      </c>
    </row>
    <row r="66" spans="1:26" x14ac:dyDescent="0.25">
      <c r="S66" s="115" t="s">
        <v>39</v>
      </c>
      <c r="T66" s="115"/>
      <c r="U66" s="112"/>
      <c r="V66" s="112">
        <v>94</v>
      </c>
      <c r="W66" s="112">
        <v>98</v>
      </c>
      <c r="X66" s="112">
        <v>81</v>
      </c>
      <c r="Y66" s="112">
        <v>86</v>
      </c>
      <c r="Z66" s="112">
        <v>69</v>
      </c>
    </row>
    <row r="67" spans="1:26" x14ac:dyDescent="0.25">
      <c r="S67" s="115" t="s">
        <v>40</v>
      </c>
      <c r="T67" s="115"/>
      <c r="U67" s="112"/>
      <c r="V67" s="112">
        <v>145</v>
      </c>
      <c r="W67" s="112">
        <v>132</v>
      </c>
      <c r="X67" s="112">
        <v>138</v>
      </c>
      <c r="Y67" s="112">
        <v>141</v>
      </c>
      <c r="Z67" s="112">
        <v>134</v>
      </c>
    </row>
    <row r="68" spans="1:26" x14ac:dyDescent="0.25">
      <c r="S68" s="115" t="s">
        <v>41</v>
      </c>
      <c r="T68" s="115"/>
      <c r="U68" s="112"/>
      <c r="V68" s="112">
        <v>68</v>
      </c>
      <c r="W68" s="112">
        <v>87</v>
      </c>
      <c r="X68" s="112">
        <v>88</v>
      </c>
      <c r="Y68" s="112">
        <v>87</v>
      </c>
      <c r="Z68" s="112">
        <v>89</v>
      </c>
    </row>
    <row r="69" spans="1:26" x14ac:dyDescent="0.25">
      <c r="S69" s="115" t="s">
        <v>42</v>
      </c>
      <c r="T69" s="115"/>
      <c r="U69" s="112"/>
      <c r="V69" s="112">
        <v>85</v>
      </c>
      <c r="W69" s="112">
        <v>84</v>
      </c>
      <c r="X69" s="112">
        <v>85</v>
      </c>
      <c r="Y69" s="112">
        <v>73</v>
      </c>
      <c r="Z69" s="112">
        <v>89</v>
      </c>
    </row>
    <row r="70" spans="1:26" x14ac:dyDescent="0.25">
      <c r="S70" s="115" t="s">
        <v>43</v>
      </c>
      <c r="T70" s="115"/>
      <c r="U70" s="112"/>
      <c r="V70" s="112">
        <v>68</v>
      </c>
      <c r="W70" s="112">
        <v>66</v>
      </c>
      <c r="X70" s="112">
        <v>73</v>
      </c>
      <c r="Y70" s="112">
        <v>85</v>
      </c>
      <c r="Z70" s="112">
        <v>93</v>
      </c>
    </row>
    <row r="71" spans="1:26" x14ac:dyDescent="0.25">
      <c r="S71" s="115" t="s">
        <v>44</v>
      </c>
      <c r="T71" s="115"/>
      <c r="U71" s="112"/>
      <c r="V71" s="112">
        <v>62</v>
      </c>
      <c r="W71" s="112">
        <v>74</v>
      </c>
      <c r="X71" s="112">
        <v>52</v>
      </c>
      <c r="Y71" s="112">
        <v>64</v>
      </c>
      <c r="Z71" s="112">
        <v>73</v>
      </c>
    </row>
    <row r="72" spans="1:26" x14ac:dyDescent="0.25">
      <c r="S72" s="115" t="s">
        <v>45</v>
      </c>
      <c r="T72" s="115"/>
      <c r="U72" s="112"/>
      <c r="V72" s="112">
        <v>92</v>
      </c>
      <c r="W72" s="112">
        <v>72</v>
      </c>
      <c r="X72" s="112">
        <v>72</v>
      </c>
      <c r="Y72" s="112">
        <v>66</v>
      </c>
      <c r="Z72" s="112">
        <v>64</v>
      </c>
    </row>
    <row r="73" spans="1:26" x14ac:dyDescent="0.25">
      <c r="S73" s="115" t="s">
        <v>46</v>
      </c>
      <c r="T73" s="115"/>
      <c r="U73" s="112"/>
      <c r="V73" s="112">
        <v>102</v>
      </c>
      <c r="W73" s="112">
        <v>71</v>
      </c>
      <c r="X73" s="112">
        <v>85</v>
      </c>
      <c r="Y73" s="112">
        <v>95</v>
      </c>
      <c r="Z73" s="112">
        <v>88</v>
      </c>
    </row>
    <row r="74" spans="1:26" x14ac:dyDescent="0.25">
      <c r="S74" s="115" t="s">
        <v>47</v>
      </c>
      <c r="T74" s="115"/>
      <c r="U74" s="112"/>
      <c r="V74" s="112">
        <v>76</v>
      </c>
      <c r="W74" s="112">
        <v>69</v>
      </c>
      <c r="X74" s="112">
        <v>89</v>
      </c>
      <c r="Y74" s="112">
        <v>86</v>
      </c>
      <c r="Z74" s="112">
        <v>78</v>
      </c>
    </row>
    <row r="75" spans="1:26" x14ac:dyDescent="0.25">
      <c r="S75" s="115" t="s">
        <v>48</v>
      </c>
      <c r="T75" s="115"/>
      <c r="U75" s="112"/>
      <c r="V75" s="112">
        <v>35</v>
      </c>
      <c r="W75" s="112">
        <v>37</v>
      </c>
      <c r="X75" s="112">
        <v>43</v>
      </c>
      <c r="Y75" s="112">
        <v>39</v>
      </c>
      <c r="Z75" s="112">
        <v>38</v>
      </c>
    </row>
    <row r="76" spans="1:26" x14ac:dyDescent="0.25">
      <c r="S76" s="115" t="s">
        <v>49</v>
      </c>
      <c r="T76" s="115"/>
      <c r="U76" s="112"/>
      <c r="V76" s="112">
        <v>28</v>
      </c>
      <c r="W76" s="112">
        <v>14</v>
      </c>
      <c r="X76" s="112">
        <v>21</v>
      </c>
      <c r="Y76" s="112">
        <v>22</v>
      </c>
      <c r="Z76" s="112">
        <v>20</v>
      </c>
    </row>
    <row r="77" spans="1:26" x14ac:dyDescent="0.25">
      <c r="S77" s="115" t="s">
        <v>50</v>
      </c>
      <c r="T77" s="115"/>
      <c r="U77" s="112"/>
      <c r="V77" s="112">
        <v>16</v>
      </c>
      <c r="W77" s="112">
        <v>8</v>
      </c>
      <c r="X77" s="112">
        <v>14</v>
      </c>
      <c r="Y77" s="112">
        <v>10</v>
      </c>
      <c r="Z77" s="112">
        <v>11</v>
      </c>
    </row>
    <row r="78" spans="1:26" x14ac:dyDescent="0.25">
      <c r="S78" s="115" t="s">
        <v>51</v>
      </c>
      <c r="T78" s="115"/>
      <c r="U78" s="112"/>
      <c r="V78" s="112">
        <v>8</v>
      </c>
      <c r="W78" s="112">
        <v>8</v>
      </c>
      <c r="X78" s="112">
        <v>15</v>
      </c>
      <c r="Y78" s="112">
        <v>9</v>
      </c>
      <c r="Z78" s="112">
        <v>8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976</v>
      </c>
      <c r="W80" s="112">
        <v>921</v>
      </c>
      <c r="X80" s="112">
        <v>950</v>
      </c>
      <c r="Y80" s="112">
        <v>952</v>
      </c>
      <c r="Z80" s="112">
        <v>977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Southern Mallee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67</v>
      </c>
      <c r="W83" s="112">
        <v>68</v>
      </c>
      <c r="X83" s="112">
        <v>74</v>
      </c>
      <c r="Y83" s="112">
        <v>72</v>
      </c>
      <c r="Z83" s="112">
        <v>78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190</v>
      </c>
      <c r="G84" s="140"/>
      <c r="H84" s="48"/>
      <c r="I84" s="48"/>
      <c r="J84" s="48"/>
      <c r="K84" s="48"/>
      <c r="L84" s="140" t="s">
        <v>0</v>
      </c>
      <c r="M84" s="140"/>
      <c r="N84" s="140" t="s">
        <v>190</v>
      </c>
      <c r="O84" s="140"/>
      <c r="S84" s="115" t="s">
        <v>57</v>
      </c>
      <c r="T84" s="115"/>
      <c r="U84" s="112"/>
      <c r="V84" s="112">
        <v>22</v>
      </c>
      <c r="W84" s="112">
        <v>18</v>
      </c>
      <c r="X84" s="112">
        <v>22</v>
      </c>
      <c r="Y84" s="112">
        <v>32</v>
      </c>
      <c r="Z84" s="112">
        <v>35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2017-18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2017-18</v>
      </c>
      <c r="O85" s="140"/>
      <c r="S85" s="115" t="s">
        <v>185</v>
      </c>
      <c r="T85" s="115"/>
      <c r="U85" s="112"/>
      <c r="V85" s="112">
        <v>73</v>
      </c>
      <c r="W85" s="112">
        <v>73</v>
      </c>
      <c r="X85" s="112">
        <v>90</v>
      </c>
      <c r="Y85" s="112">
        <v>87</v>
      </c>
      <c r="Z85" s="112">
        <v>95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2,005</v>
      </c>
      <c r="D86" s="94">
        <f t="shared" ref="D86:D91" si="4">AD4</f>
        <v>4.8092002090956543E-2</v>
      </c>
      <c r="E86" s="95">
        <f t="shared" ref="E86:E91" si="5">AD4</f>
        <v>4.8092002090956543E-2</v>
      </c>
      <c r="F86" s="94">
        <f t="shared" ref="F86:F91" si="6">AF4</f>
        <v>-1.7638412542871129E-2</v>
      </c>
      <c r="G86" s="95">
        <f t="shared" ref="G86:G91" si="7">AF4</f>
        <v>-1.7638412542871129E-2</v>
      </c>
      <c r="H86" s="97"/>
      <c r="I86" s="97"/>
      <c r="J86" s="139" t="str">
        <f>'State data for spotlight'!J4</f>
        <v>1,514,413</v>
      </c>
      <c r="K86" s="139"/>
      <c r="L86" s="94">
        <f>'State data for spotlight'!L4</f>
        <v>9.9608707048718825E-2</v>
      </c>
      <c r="M86" s="95">
        <f>'State data for spotlight'!L4</f>
        <v>9.9608707048718825E-2</v>
      </c>
      <c r="N86" s="94">
        <f>'State data for spotlight'!N4</f>
        <v>0.18326365128713196</v>
      </c>
      <c r="O86" s="95">
        <f>'State data for spotlight'!N4</f>
        <v>0.18326365128713196</v>
      </c>
      <c r="S86" s="115" t="s">
        <v>186</v>
      </c>
      <c r="T86" s="115"/>
      <c r="U86" s="112"/>
      <c r="V86" s="112">
        <v>13</v>
      </c>
      <c r="W86" s="112">
        <v>17</v>
      </c>
      <c r="X86" s="112">
        <v>16</v>
      </c>
      <c r="Y86" s="112">
        <v>10</v>
      </c>
      <c r="Z86" s="112">
        <v>6</v>
      </c>
    </row>
    <row r="87" spans="1:30" ht="15" customHeight="1" x14ac:dyDescent="0.25">
      <c r="A87" s="96" t="s">
        <v>4</v>
      </c>
      <c r="B87" s="49"/>
      <c r="C87" s="97" t="str">
        <f t="shared" si="3"/>
        <v>1,022</v>
      </c>
      <c r="D87" s="94">
        <f t="shared" si="4"/>
        <v>6.4583333333333437E-2</v>
      </c>
      <c r="E87" s="95">
        <f t="shared" si="5"/>
        <v>6.4583333333333437E-2</v>
      </c>
      <c r="F87" s="94">
        <f t="shared" si="6"/>
        <v>-3.8570084666039506E-2</v>
      </c>
      <c r="G87" s="95">
        <f t="shared" si="7"/>
        <v>-3.8570084666039506E-2</v>
      </c>
      <c r="H87" s="97"/>
      <c r="I87" s="97"/>
      <c r="J87" s="139" t="str">
        <f>'State data for spotlight'!J5</f>
        <v>761,173</v>
      </c>
      <c r="K87" s="139"/>
      <c r="L87" s="94">
        <f>'State data for spotlight'!L5</f>
        <v>8.820771036521724E-2</v>
      </c>
      <c r="M87" s="95">
        <f>'State data for spotlight'!L5</f>
        <v>8.820771036521724E-2</v>
      </c>
      <c r="N87" s="94">
        <f>'State data for spotlight'!N5</f>
        <v>0.15461673464868042</v>
      </c>
      <c r="O87" s="95">
        <f>'State data for spotlight'!N5</f>
        <v>0.15461673464868042</v>
      </c>
      <c r="S87" s="115" t="s">
        <v>187</v>
      </c>
      <c r="T87" s="115"/>
      <c r="U87" s="112"/>
      <c r="V87" s="112">
        <v>12</v>
      </c>
      <c r="W87" s="112">
        <v>8</v>
      </c>
      <c r="X87" s="112">
        <v>11</v>
      </c>
      <c r="Y87" s="112">
        <v>3</v>
      </c>
      <c r="Z87" s="112">
        <v>6</v>
      </c>
    </row>
    <row r="88" spans="1:30" ht="15" customHeight="1" x14ac:dyDescent="0.25">
      <c r="A88" s="96" t="s">
        <v>5</v>
      </c>
      <c r="B88" s="49"/>
      <c r="C88" s="97" t="str">
        <f t="shared" si="3"/>
        <v>978</v>
      </c>
      <c r="D88" s="94">
        <f t="shared" si="4"/>
        <v>2.7310924369747802E-2</v>
      </c>
      <c r="E88" s="95">
        <f t="shared" si="5"/>
        <v>2.7310924369747802E-2</v>
      </c>
      <c r="F88" s="94">
        <f t="shared" si="6"/>
        <v>1.0235414534287557E-3</v>
      </c>
      <c r="G88" s="95">
        <f t="shared" si="7"/>
        <v>1.0235414534287557E-3</v>
      </c>
      <c r="H88" s="97"/>
      <c r="I88" s="97"/>
      <c r="J88" s="139" t="str">
        <f>'State data for spotlight'!J6</f>
        <v>752,279</v>
      </c>
      <c r="K88" s="139"/>
      <c r="L88" s="94">
        <f>'State data for spotlight'!L6</f>
        <v>0.11150035312508311</v>
      </c>
      <c r="M88" s="95">
        <f>'State data for spotlight'!L6</f>
        <v>0.11150035312508311</v>
      </c>
      <c r="N88" s="94">
        <f>'State data for spotlight'!N6</f>
        <v>0.212174288554841</v>
      </c>
      <c r="O88" s="95">
        <f>'State data for spotlight'!N6</f>
        <v>0.212174288554841</v>
      </c>
      <c r="S88" s="115" t="s">
        <v>188</v>
      </c>
      <c r="T88" s="115"/>
      <c r="U88" s="112"/>
      <c r="V88" s="112">
        <v>13</v>
      </c>
      <c r="W88" s="112">
        <v>15</v>
      </c>
      <c r="X88" s="112">
        <v>17</v>
      </c>
      <c r="Y88" s="112">
        <v>19</v>
      </c>
      <c r="Z88" s="112">
        <v>22</v>
      </c>
    </row>
    <row r="89" spans="1:30" ht="15" customHeight="1" x14ac:dyDescent="0.25">
      <c r="A89" s="49" t="s">
        <v>6</v>
      </c>
      <c r="B89" s="49"/>
      <c r="C89" s="97" t="str">
        <f t="shared" si="3"/>
        <v>1,329</v>
      </c>
      <c r="D89" s="94">
        <f t="shared" si="4"/>
        <v>4.3990573448546844E-2</v>
      </c>
      <c r="E89" s="95">
        <f t="shared" si="5"/>
        <v>4.3990573448546844E-2</v>
      </c>
      <c r="F89" s="94">
        <f t="shared" si="6"/>
        <v>-1.7738359201773801E-2</v>
      </c>
      <c r="G89" s="95">
        <f t="shared" si="7"/>
        <v>-1.7738359201773801E-2</v>
      </c>
      <c r="H89" s="97"/>
      <c r="I89" s="97"/>
      <c r="J89" s="139" t="str">
        <f>'State data for spotlight'!J7</f>
        <v>1,001,542</v>
      </c>
      <c r="K89" s="139"/>
      <c r="L89" s="94">
        <f>'State data for spotlight'!L7</f>
        <v>4.4621130813623067E-2</v>
      </c>
      <c r="M89" s="95">
        <f>'State data for spotlight'!L7</f>
        <v>4.4621130813623067E-2</v>
      </c>
      <c r="N89" s="94">
        <f>'State data for spotlight'!N7</f>
        <v>9.6689701842120446E-2</v>
      </c>
      <c r="O89" s="95">
        <f>'State data for spotlight'!N7</f>
        <v>9.6689701842120446E-2</v>
      </c>
      <c r="S89" s="115" t="s">
        <v>189</v>
      </c>
      <c r="T89" s="115"/>
      <c r="U89" s="112"/>
      <c r="V89" s="112">
        <v>61</v>
      </c>
      <c r="W89" s="112">
        <v>60</v>
      </c>
      <c r="X89" s="112">
        <v>69</v>
      </c>
      <c r="Y89" s="112">
        <v>75</v>
      </c>
      <c r="Z89" s="112">
        <v>88</v>
      </c>
    </row>
    <row r="90" spans="1:30" ht="15" customHeight="1" x14ac:dyDescent="0.25">
      <c r="A90" s="49" t="s">
        <v>96</v>
      </c>
      <c r="B90" s="49"/>
      <c r="C90" s="97" t="str">
        <f t="shared" si="3"/>
        <v>$39,831</v>
      </c>
      <c r="D90" s="94">
        <f t="shared" si="4"/>
        <v>-5.3970899758048252E-2</v>
      </c>
      <c r="E90" s="95">
        <f t="shared" si="5"/>
        <v>-5.3970899758048252E-2</v>
      </c>
      <c r="F90" s="94">
        <f t="shared" si="6"/>
        <v>9.3614211386131796E-2</v>
      </c>
      <c r="G90" s="95">
        <f t="shared" si="7"/>
        <v>9.3614211386131796E-2</v>
      </c>
      <c r="H90" s="97"/>
      <c r="I90" s="97"/>
      <c r="J90" s="97"/>
      <c r="K90" s="97" t="str">
        <f>'State data for spotlight'!J8</f>
        <v>$45,481</v>
      </c>
      <c r="L90" s="94">
        <f>'State data for spotlight'!L8</f>
        <v>-7.6896036558571357E-4</v>
      </c>
      <c r="M90" s="95">
        <f>'State data for spotlight'!L8</f>
        <v>-7.6896036558571357E-4</v>
      </c>
      <c r="N90" s="94">
        <f>'State data for spotlight'!N8</f>
        <v>6.4433558502420718E-2</v>
      </c>
      <c r="O90" s="95">
        <f>'State data for spotlight'!N8</f>
        <v>6.4433558502420718E-2</v>
      </c>
      <c r="S90" s="115" t="s">
        <v>58</v>
      </c>
      <c r="T90" s="115"/>
      <c r="U90" s="112"/>
      <c r="V90" s="112">
        <v>145</v>
      </c>
      <c r="W90" s="112">
        <v>126</v>
      </c>
      <c r="X90" s="112">
        <v>117</v>
      </c>
      <c r="Y90" s="112">
        <v>123</v>
      </c>
      <c r="Z90" s="112">
        <v>146</v>
      </c>
    </row>
    <row r="91" spans="1:30" ht="15" customHeight="1" x14ac:dyDescent="0.25">
      <c r="A91" s="49" t="s">
        <v>7</v>
      </c>
      <c r="B91" s="49"/>
      <c r="C91" s="97" t="str">
        <f t="shared" si="3"/>
        <v>$65.4 mil</v>
      </c>
      <c r="D91" s="94">
        <f t="shared" si="4"/>
        <v>0.15712680250049282</v>
      </c>
      <c r="E91" s="95">
        <f t="shared" si="5"/>
        <v>0.15712680250049282</v>
      </c>
      <c r="F91" s="94">
        <f t="shared" si="6"/>
        <v>3.3535676557264305E-2</v>
      </c>
      <c r="G91" s="95">
        <f t="shared" si="7"/>
        <v>3.3535676557264305E-2</v>
      </c>
      <c r="H91" s="97"/>
      <c r="I91" s="97"/>
      <c r="J91" s="97"/>
      <c r="K91" s="97" t="str">
        <f>'State data for spotlight'!J9</f>
        <v>$63.1 bil</v>
      </c>
      <c r="L91" s="94">
        <f>'State data for spotlight'!L9</f>
        <v>8.5795971195826271E-2</v>
      </c>
      <c r="M91" s="95">
        <f>'State data for spotlight'!L9</f>
        <v>8.5795971195826271E-2</v>
      </c>
      <c r="N91" s="94">
        <f>'State data for spotlight'!N9</f>
        <v>0.25141602644572436</v>
      </c>
      <c r="O91" s="95">
        <f>'State data for spotlight'!N9</f>
        <v>0.25141602644572436</v>
      </c>
      <c r="S91" s="118" t="s">
        <v>53</v>
      </c>
      <c r="T91" s="118"/>
      <c r="U91" s="112"/>
      <c r="V91" s="112">
        <v>730</v>
      </c>
      <c r="W91" s="112">
        <v>633</v>
      </c>
      <c r="X91" s="112">
        <v>725</v>
      </c>
      <c r="Y91" s="112">
        <v>694</v>
      </c>
      <c r="Z91" s="112">
        <v>729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191</v>
      </c>
      <c r="S93" s="115" t="s">
        <v>56</v>
      </c>
      <c r="T93" s="115"/>
      <c r="U93" s="112"/>
      <c r="V93" s="112">
        <v>33</v>
      </c>
      <c r="W93" s="112">
        <v>27</v>
      </c>
      <c r="X93" s="112">
        <v>37</v>
      </c>
      <c r="Y93" s="112">
        <v>38</v>
      </c>
      <c r="Z93" s="112">
        <v>35</v>
      </c>
    </row>
    <row r="94" spans="1:30" ht="15" customHeight="1" x14ac:dyDescent="0.25">
      <c r="A94" s="135" t="s">
        <v>192</v>
      </c>
      <c r="S94" s="115" t="s">
        <v>57</v>
      </c>
      <c r="T94" s="115"/>
      <c r="U94" s="112"/>
      <c r="V94" s="112">
        <v>85</v>
      </c>
      <c r="W94" s="112">
        <v>76</v>
      </c>
      <c r="X94" s="112">
        <v>74</v>
      </c>
      <c r="Y94" s="112">
        <v>79</v>
      </c>
      <c r="Z94" s="112">
        <v>82</v>
      </c>
    </row>
    <row r="95" spans="1:30" ht="15" customHeight="1" x14ac:dyDescent="0.25">
      <c r="A95" s="136" t="s">
        <v>266</v>
      </c>
      <c r="S95" s="115" t="s">
        <v>185</v>
      </c>
      <c r="T95" s="115"/>
      <c r="U95" s="112"/>
      <c r="V95" s="112">
        <v>11</v>
      </c>
      <c r="W95" s="112">
        <v>9</v>
      </c>
      <c r="X95" s="112">
        <v>9</v>
      </c>
      <c r="Y95" s="112">
        <v>13</v>
      </c>
      <c r="Z95" s="112">
        <v>20</v>
      </c>
    </row>
    <row r="96" spans="1:30" ht="15" customHeight="1" x14ac:dyDescent="0.25">
      <c r="A96" s="134" t="s">
        <v>258</v>
      </c>
      <c r="S96" s="115" t="s">
        <v>186</v>
      </c>
      <c r="T96" s="115"/>
      <c r="U96" s="112"/>
      <c r="V96" s="112">
        <v>70</v>
      </c>
      <c r="W96" s="112">
        <v>71</v>
      </c>
      <c r="X96" s="112">
        <v>79</v>
      </c>
      <c r="Y96" s="112">
        <v>66</v>
      </c>
      <c r="Z96" s="112">
        <v>78</v>
      </c>
    </row>
    <row r="97" spans="1:32" ht="15" customHeight="1" x14ac:dyDescent="0.25">
      <c r="A97" s="136" t="s">
        <v>269</v>
      </c>
      <c r="S97" s="115" t="s">
        <v>187</v>
      </c>
      <c r="T97" s="115"/>
      <c r="U97" s="112"/>
      <c r="V97" s="112">
        <v>78</v>
      </c>
      <c r="W97" s="112">
        <v>76</v>
      </c>
      <c r="X97" s="112">
        <v>75</v>
      </c>
      <c r="Y97" s="112">
        <v>74</v>
      </c>
      <c r="Z97" s="112">
        <v>65</v>
      </c>
    </row>
    <row r="98" spans="1:32" ht="15" customHeight="1" x14ac:dyDescent="0.25">
      <c r="A98" s="136" t="s">
        <v>275</v>
      </c>
      <c r="S98" s="115" t="s">
        <v>188</v>
      </c>
      <c r="T98" s="115"/>
      <c r="U98" s="112"/>
      <c r="V98" s="112">
        <v>64</v>
      </c>
      <c r="W98" s="112">
        <v>48</v>
      </c>
      <c r="X98" s="112">
        <v>49</v>
      </c>
      <c r="Y98" s="112">
        <v>49</v>
      </c>
      <c r="Z98" s="112">
        <v>40</v>
      </c>
    </row>
    <row r="99" spans="1:32" ht="15" customHeight="1" x14ac:dyDescent="0.25">
      <c r="S99" s="115" t="s">
        <v>189</v>
      </c>
      <c r="T99" s="115"/>
      <c r="U99" s="112"/>
      <c r="V99" s="112">
        <v>9</v>
      </c>
      <c r="W99" s="112">
        <v>13</v>
      </c>
      <c r="X99" s="112">
        <v>25</v>
      </c>
      <c r="Y99" s="112">
        <v>25</v>
      </c>
      <c r="Z99" s="112">
        <v>27</v>
      </c>
    </row>
    <row r="100" spans="1:32" ht="15" customHeight="1" x14ac:dyDescent="0.25">
      <c r="S100" s="115" t="s">
        <v>58</v>
      </c>
      <c r="T100" s="115"/>
      <c r="U100" s="112"/>
      <c r="V100" s="112">
        <v>74</v>
      </c>
      <c r="W100" s="112">
        <v>87</v>
      </c>
      <c r="X100" s="112">
        <v>91</v>
      </c>
      <c r="Y100" s="112">
        <v>90</v>
      </c>
      <c r="Z100" s="112">
        <v>107</v>
      </c>
    </row>
    <row r="101" spans="1:32" x14ac:dyDescent="0.25">
      <c r="A101" s="18"/>
      <c r="S101" s="118" t="s">
        <v>53</v>
      </c>
      <c r="T101" s="118"/>
      <c r="U101" s="112"/>
      <c r="V101" s="112">
        <v>623</v>
      </c>
      <c r="W101" s="112">
        <v>570</v>
      </c>
      <c r="X101" s="112">
        <v>608</v>
      </c>
      <c r="Y101" s="112">
        <v>584</v>
      </c>
      <c r="Z101" s="112">
        <v>599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184</v>
      </c>
      <c r="W103" s="106" t="s">
        <v>193</v>
      </c>
      <c r="X103" s="106" t="s">
        <v>261</v>
      </c>
      <c r="Y103" s="106" t="s">
        <v>267</v>
      </c>
      <c r="Z103" s="106" t="s">
        <v>273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1137</v>
      </c>
      <c r="W104" s="112">
        <v>1045</v>
      </c>
      <c r="X104" s="112">
        <v>1102</v>
      </c>
      <c r="Y104" s="112">
        <v>1147</v>
      </c>
      <c r="Z104" s="112">
        <v>1327</v>
      </c>
      <c r="AB104" s="109" t="str">
        <f>TEXT(Z104,"###,###")</f>
        <v>1,327</v>
      </c>
      <c r="AD104" s="130">
        <f>Z104/($Z$4)*100</f>
        <v>66.184538653366587</v>
      </c>
      <c r="AF104" s="109"/>
    </row>
    <row r="105" spans="1:32" x14ac:dyDescent="0.25">
      <c r="S105" s="115" t="s">
        <v>17</v>
      </c>
      <c r="T105" s="115"/>
      <c r="U105" s="112"/>
      <c r="V105" s="112">
        <v>301</v>
      </c>
      <c r="W105" s="112">
        <v>304</v>
      </c>
      <c r="X105" s="112">
        <v>293</v>
      </c>
      <c r="Y105" s="112">
        <v>266</v>
      </c>
      <c r="Z105" s="112">
        <v>283</v>
      </c>
      <c r="AB105" s="109" t="str">
        <f>TEXT(Z105,"###,###")</f>
        <v>283</v>
      </c>
      <c r="AD105" s="130">
        <f>Z105/($Z$4)*100</f>
        <v>14.114713216957606</v>
      </c>
      <c r="AF105" s="109"/>
    </row>
    <row r="106" spans="1:32" x14ac:dyDescent="0.25">
      <c r="S106" s="118" t="s">
        <v>53</v>
      </c>
      <c r="T106" s="118"/>
      <c r="U106" s="120"/>
      <c r="V106" s="120">
        <v>1438</v>
      </c>
      <c r="W106" s="120">
        <v>1349</v>
      </c>
      <c r="X106" s="120">
        <v>1395</v>
      </c>
      <c r="Y106" s="120">
        <v>1413</v>
      </c>
      <c r="Z106" s="120">
        <v>1610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381</v>
      </c>
      <c r="W108" s="112">
        <v>282</v>
      </c>
      <c r="X108" s="112">
        <v>253</v>
      </c>
      <c r="Y108" s="112">
        <v>286</v>
      </c>
      <c r="Z108" s="112">
        <v>321</v>
      </c>
      <c r="AB108" s="109" t="str">
        <f>TEXT(Z108,"###,###")</f>
        <v>321</v>
      </c>
      <c r="AD108" s="130">
        <f>Z108/($Z$4)*100</f>
        <v>16.009975062344139</v>
      </c>
      <c r="AF108" s="109"/>
    </row>
    <row r="109" spans="1:32" x14ac:dyDescent="0.25">
      <c r="S109" s="115" t="s">
        <v>20</v>
      </c>
      <c r="T109" s="115"/>
      <c r="U109" s="112"/>
      <c r="V109" s="112">
        <v>291</v>
      </c>
      <c r="W109" s="112">
        <v>275</v>
      </c>
      <c r="X109" s="112">
        <v>242</v>
      </c>
      <c r="Y109" s="112">
        <v>307</v>
      </c>
      <c r="Z109" s="112">
        <v>323</v>
      </c>
      <c r="AB109" s="109" t="str">
        <f>TEXT(Z109,"###,###")</f>
        <v>323</v>
      </c>
      <c r="AD109" s="130">
        <f>Z109/($Z$4)*100</f>
        <v>16.109725685785538</v>
      </c>
      <c r="AF109" s="109"/>
    </row>
    <row r="110" spans="1:32" x14ac:dyDescent="0.25">
      <c r="S110" s="115" t="s">
        <v>21</v>
      </c>
      <c r="T110" s="115"/>
      <c r="U110" s="112"/>
      <c r="V110" s="112">
        <v>305</v>
      </c>
      <c r="W110" s="112">
        <v>333</v>
      </c>
      <c r="X110" s="112">
        <v>379</v>
      </c>
      <c r="Y110" s="112">
        <v>345</v>
      </c>
      <c r="Z110" s="112">
        <v>388</v>
      </c>
      <c r="AB110" s="109" t="str">
        <f>TEXT(Z110,"###,###")</f>
        <v>388</v>
      </c>
      <c r="AD110" s="130">
        <f>Z110/($Z$4)*100</f>
        <v>19.351620947630924</v>
      </c>
      <c r="AF110" s="109"/>
    </row>
    <row r="111" spans="1:32" x14ac:dyDescent="0.25">
      <c r="S111" s="115" t="s">
        <v>22</v>
      </c>
      <c r="T111" s="115"/>
      <c r="U111" s="112"/>
      <c r="V111" s="112">
        <v>461</v>
      </c>
      <c r="W111" s="112">
        <v>435</v>
      </c>
      <c r="X111" s="112">
        <v>468</v>
      </c>
      <c r="Y111" s="112">
        <v>475</v>
      </c>
      <c r="Z111" s="112">
        <v>568</v>
      </c>
      <c r="AB111" s="109" t="str">
        <f>TEXT(Z111,"###,###")</f>
        <v>568</v>
      </c>
      <c r="AD111" s="130">
        <f>Z111/($Z$4)*100</f>
        <v>28.32917705735661</v>
      </c>
      <c r="AF111" s="109"/>
    </row>
    <row r="112" spans="1:32" x14ac:dyDescent="0.25">
      <c r="S112" s="118" t="s">
        <v>53</v>
      </c>
      <c r="T112" s="118"/>
      <c r="U112" s="112"/>
      <c r="V112" s="112">
        <v>2039</v>
      </c>
      <c r="W112" s="112">
        <v>1822</v>
      </c>
      <c r="X112" s="112">
        <v>1931</v>
      </c>
      <c r="Y112" s="112">
        <v>1913</v>
      </c>
      <c r="Z112" s="112">
        <v>2005</v>
      </c>
    </row>
    <row r="113" spans="19:32" x14ac:dyDescent="0.25">
      <c r="AB113" s="125" t="s">
        <v>24</v>
      </c>
      <c r="AC113" s="106"/>
      <c r="AD113" s="106" t="s">
        <v>182</v>
      </c>
      <c r="AF113" s="106" t="s">
        <v>183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43.27</v>
      </c>
      <c r="W118" s="131">
        <v>41.93</v>
      </c>
      <c r="X118" s="131">
        <v>43.32</v>
      </c>
      <c r="Y118" s="131">
        <v>44.2</v>
      </c>
      <c r="Z118" s="131">
        <v>42.7</v>
      </c>
      <c r="AB118" s="109" t="str">
        <f>TEXT(Z118,"##.0")</f>
        <v>42.7</v>
      </c>
    </row>
    <row r="120" spans="19:32" x14ac:dyDescent="0.25">
      <c r="S120" s="101" t="s">
        <v>98</v>
      </c>
      <c r="T120" s="112"/>
      <c r="U120" s="112"/>
      <c r="V120" s="112">
        <v>853</v>
      </c>
      <c r="W120" s="112">
        <v>826</v>
      </c>
      <c r="X120" s="112">
        <v>871</v>
      </c>
      <c r="Y120" s="112">
        <v>814</v>
      </c>
      <c r="Z120" s="112">
        <v>898</v>
      </c>
      <c r="AB120" s="109" t="str">
        <f>TEXT(Z120,"###,###")</f>
        <v>898</v>
      </c>
    </row>
    <row r="121" spans="19:32" x14ac:dyDescent="0.25">
      <c r="S121" s="101" t="s">
        <v>99</v>
      </c>
      <c r="T121" s="112"/>
      <c r="U121" s="112"/>
      <c r="V121" s="112">
        <v>308</v>
      </c>
      <c r="W121" s="112">
        <v>225</v>
      </c>
      <c r="X121" s="112">
        <v>290</v>
      </c>
      <c r="Y121" s="112">
        <v>295</v>
      </c>
      <c r="Z121" s="112">
        <v>270</v>
      </c>
      <c r="AB121" s="109" t="str">
        <f>TEXT(Z121,"###,###")</f>
        <v>270</v>
      </c>
    </row>
    <row r="122" spans="19:32" x14ac:dyDescent="0.25">
      <c r="S122" s="101" t="s">
        <v>100</v>
      </c>
      <c r="T122" s="112"/>
      <c r="U122" s="112"/>
      <c r="V122" s="112">
        <v>191</v>
      </c>
      <c r="W122" s="112">
        <v>154</v>
      </c>
      <c r="X122" s="112">
        <v>176</v>
      </c>
      <c r="Y122" s="112">
        <v>163</v>
      </c>
      <c r="Z122" s="112">
        <v>165</v>
      </c>
      <c r="AB122" s="109" t="str">
        <f>TEXT(Z122,"###,###")</f>
        <v>165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1044</v>
      </c>
      <c r="W124" s="112">
        <v>980</v>
      </c>
      <c r="X124" s="112">
        <v>1047</v>
      </c>
      <c r="Y124" s="112">
        <v>977</v>
      </c>
      <c r="Z124" s="112">
        <v>1063</v>
      </c>
      <c r="AB124" s="109" t="str">
        <f>TEXT(Z124,"###,###")</f>
        <v>1,063</v>
      </c>
      <c r="AD124" s="127">
        <f>Z124/$Z$7*100</f>
        <v>79.9849510910459</v>
      </c>
    </row>
    <row r="125" spans="19:32" x14ac:dyDescent="0.25">
      <c r="S125" s="101" t="s">
        <v>102</v>
      </c>
      <c r="T125" s="112"/>
      <c r="U125" s="112"/>
      <c r="V125" s="112">
        <v>499</v>
      </c>
      <c r="W125" s="112">
        <v>379</v>
      </c>
      <c r="X125" s="112">
        <v>466</v>
      </c>
      <c r="Y125" s="112">
        <v>458</v>
      </c>
      <c r="Z125" s="112">
        <v>435</v>
      </c>
      <c r="AB125" s="109" t="str">
        <f>TEXT(Z125,"###,###")</f>
        <v>435</v>
      </c>
      <c r="AD125" s="127">
        <f>Z125/$Z$7*100</f>
        <v>32.731376975169304</v>
      </c>
    </row>
    <row r="127" spans="19:32" x14ac:dyDescent="0.25">
      <c r="S127" s="101" t="s">
        <v>103</v>
      </c>
      <c r="T127" s="112"/>
      <c r="U127" s="112"/>
      <c r="V127" s="112">
        <v>729</v>
      </c>
      <c r="W127" s="112">
        <v>632</v>
      </c>
      <c r="X127" s="112">
        <v>724</v>
      </c>
      <c r="Y127" s="112">
        <v>690</v>
      </c>
      <c r="Z127" s="112">
        <v>725</v>
      </c>
      <c r="AB127" s="109" t="str">
        <f>TEXT(Z127,"###,###")</f>
        <v>725</v>
      </c>
      <c r="AD127" s="127">
        <f>Z127/$Z$7*100</f>
        <v>54.552294958615498</v>
      </c>
    </row>
    <row r="128" spans="19:32" x14ac:dyDescent="0.25">
      <c r="S128" s="101" t="s">
        <v>104</v>
      </c>
      <c r="T128" s="112"/>
      <c r="U128" s="112"/>
      <c r="V128" s="112">
        <v>623</v>
      </c>
      <c r="W128" s="112">
        <v>566</v>
      </c>
      <c r="X128" s="112">
        <v>611</v>
      </c>
      <c r="Y128" s="112">
        <v>585</v>
      </c>
      <c r="Z128" s="112">
        <v>600</v>
      </c>
      <c r="AB128" s="109" t="str">
        <f>TEXT(Z128,"###,###")</f>
        <v>600</v>
      </c>
      <c r="AD128" s="127">
        <f>Z128/$Z$7*100</f>
        <v>45.146726862302486</v>
      </c>
    </row>
    <row r="130" spans="19:20" x14ac:dyDescent="0.25">
      <c r="S130" s="101" t="s">
        <v>262</v>
      </c>
      <c r="T130" s="127">
        <v>67.569601203912725</v>
      </c>
    </row>
    <row r="131" spans="19:20" x14ac:dyDescent="0.25">
      <c r="S131" s="101" t="s">
        <v>263</v>
      </c>
      <c r="T131" s="127">
        <v>20.316027088036119</v>
      </c>
    </row>
    <row r="132" spans="19:20" x14ac:dyDescent="0.25">
      <c r="S132" s="101" t="s">
        <v>264</v>
      </c>
      <c r="T132" s="127">
        <v>12.415349887133182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0FA1F990-BDA4-446E-AC69-73FD8974C34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945660E6-3F77-4AC9-9E44-0AC5437CA56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25659406-D403-46C5-B092-AAC12E9D1F9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CF046254-A2FA-4801-AF61-117D033870E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575C3E-5137-4220-839C-05CEC0D7BAC5}">
  <sheetPr codeName="Sheet120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165</v>
      </c>
      <c r="T1" s="99"/>
      <c r="U1" s="99"/>
      <c r="V1" s="99"/>
      <c r="W1" s="99"/>
      <c r="X1" s="99"/>
      <c r="Y1" s="100" t="s">
        <v>245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184</v>
      </c>
      <c r="W2" s="103" t="s">
        <v>193</v>
      </c>
      <c r="X2" s="103" t="s">
        <v>261</v>
      </c>
      <c r="Y2" s="103" t="s">
        <v>267</v>
      </c>
      <c r="Z2" s="103" t="s">
        <v>273</v>
      </c>
      <c r="AB2" s="141" t="str">
        <f>$Z$2</f>
        <v>2021-22</v>
      </c>
      <c r="AC2" s="141"/>
      <c r="AD2" s="141"/>
      <c r="AE2" s="141"/>
      <c r="AF2" s="141"/>
    </row>
    <row r="3" spans="1:32" ht="15" customHeight="1" x14ac:dyDescent="0.25">
      <c r="A3" s="58" t="s">
        <v>272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165</v>
      </c>
      <c r="Y3" s="105" t="s">
        <v>245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10.56 Streaky Bay, South Australia,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1867</v>
      </c>
      <c r="W4" s="108">
        <v>1689</v>
      </c>
      <c r="X4" s="108">
        <v>1805</v>
      </c>
      <c r="Y4" s="108">
        <v>1851</v>
      </c>
      <c r="Z4" s="108">
        <v>2033</v>
      </c>
      <c r="AB4" s="109" t="str">
        <f>TEXT(Z4,"###,###")</f>
        <v>2,033</v>
      </c>
      <c r="AD4" s="110">
        <f>Z4/Y4-1</f>
        <v>9.8325229605618514E-2</v>
      </c>
      <c r="AF4" s="110">
        <f>Z4/V4-1</f>
        <v>8.8912694161756844E-2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1020</v>
      </c>
      <c r="W5" s="108">
        <v>938</v>
      </c>
      <c r="X5" s="108">
        <v>1018</v>
      </c>
      <c r="Y5" s="108">
        <v>995</v>
      </c>
      <c r="Z5" s="108">
        <v>1098</v>
      </c>
      <c r="AB5" s="109" t="str">
        <f>TEXT(Z5,"###,###")</f>
        <v>1,098</v>
      </c>
      <c r="AD5" s="110">
        <f t="shared" ref="AD5:AD9" si="0">Z5/Y5-1</f>
        <v>0.10351758793969856</v>
      </c>
      <c r="AF5" s="110">
        <f t="shared" ref="AF5:AF9" si="1">Z5/V5-1</f>
        <v>7.6470588235294068E-2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843</v>
      </c>
      <c r="W6" s="108">
        <v>750</v>
      </c>
      <c r="X6" s="108">
        <v>786</v>
      </c>
      <c r="Y6" s="108">
        <v>854</v>
      </c>
      <c r="Z6" s="108">
        <v>930</v>
      </c>
      <c r="AB6" s="109" t="str">
        <f>TEXT(Z6,"###,###")</f>
        <v>930</v>
      </c>
      <c r="AD6" s="110">
        <f t="shared" si="0"/>
        <v>8.8992974238875977E-2</v>
      </c>
      <c r="AF6" s="110">
        <f t="shared" si="1"/>
        <v>0.10320284697508897</v>
      </c>
    </row>
    <row r="7" spans="1:32" ht="16.5" customHeight="1" thickBot="1" x14ac:dyDescent="0.3">
      <c r="A7" s="61" t="str">
        <f>"QUICK STATS for "&amp;Z2&amp;" *"</f>
        <v>QUICK STATS for 2021-22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1188</v>
      </c>
      <c r="W7" s="108">
        <v>1109</v>
      </c>
      <c r="X7" s="108">
        <v>1179</v>
      </c>
      <c r="Y7" s="108">
        <v>1210</v>
      </c>
      <c r="Z7" s="108">
        <v>1259</v>
      </c>
      <c r="AB7" s="109" t="str">
        <f>TEXT(Z7,"###,###")</f>
        <v>1,259</v>
      </c>
      <c r="AD7" s="110">
        <f t="shared" si="0"/>
        <v>4.0495867768595151E-2</v>
      </c>
      <c r="AF7" s="110">
        <f t="shared" si="1"/>
        <v>5.9764309764309687E-2</v>
      </c>
    </row>
    <row r="8" spans="1:32" ht="17.25" customHeight="1" x14ac:dyDescent="0.25">
      <c r="A8" s="62" t="s">
        <v>12</v>
      </c>
      <c r="B8" s="63"/>
      <c r="C8" s="29"/>
      <c r="D8" s="64" t="str">
        <f>AB4</f>
        <v>2,033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1,259</v>
      </c>
      <c r="P8" s="65"/>
      <c r="S8" s="107" t="s">
        <v>83</v>
      </c>
      <c r="T8" s="108"/>
      <c r="U8" s="108"/>
      <c r="V8" s="108">
        <v>23678.92</v>
      </c>
      <c r="W8" s="108">
        <v>26769</v>
      </c>
      <c r="X8" s="108">
        <v>25288.720000000001</v>
      </c>
      <c r="Y8" s="108">
        <v>28902</v>
      </c>
      <c r="Z8" s="108">
        <v>26828</v>
      </c>
      <c r="AB8" s="109" t="str">
        <f>TEXT(Z8,"$###,###")</f>
        <v>$26,828</v>
      </c>
      <c r="AD8" s="110">
        <f t="shared" si="0"/>
        <v>-7.1759739810393741E-2</v>
      </c>
      <c r="AF8" s="110">
        <f t="shared" si="1"/>
        <v>0.13299086275894356</v>
      </c>
    </row>
    <row r="9" spans="1:32" x14ac:dyDescent="0.25">
      <c r="A9" s="30" t="s">
        <v>14</v>
      </c>
      <c r="B9" s="69"/>
      <c r="C9" s="70"/>
      <c r="D9" s="71">
        <f>AD104</f>
        <v>63.305459911460893</v>
      </c>
      <c r="E9" s="72" t="s">
        <v>84</v>
      </c>
      <c r="F9" s="24"/>
      <c r="G9" s="73" t="s">
        <v>81</v>
      </c>
      <c r="H9" s="70"/>
      <c r="I9" s="69"/>
      <c r="J9" s="70"/>
      <c r="K9" s="69"/>
      <c r="L9" s="69"/>
      <c r="M9" s="74"/>
      <c r="N9" s="70"/>
      <c r="O9" s="71">
        <f>AD127</f>
        <v>54.169976171564741</v>
      </c>
      <c r="P9" s="72" t="s">
        <v>84</v>
      </c>
      <c r="S9" s="107" t="s">
        <v>7</v>
      </c>
      <c r="T9" s="108"/>
      <c r="U9" s="108"/>
      <c r="V9" s="108">
        <v>51038489</v>
      </c>
      <c r="W9" s="108">
        <v>53347735</v>
      </c>
      <c r="X9" s="108">
        <v>58089003</v>
      </c>
      <c r="Y9" s="108">
        <v>55714767</v>
      </c>
      <c r="Z9" s="108">
        <v>70196241</v>
      </c>
      <c r="AB9" s="109" t="str">
        <f>TEXT(Z9/1000000,"$#,###.0")&amp;" mil"</f>
        <v>$70.2 mil</v>
      </c>
      <c r="AD9" s="110">
        <f t="shared" si="0"/>
        <v>0.25992164698454179</v>
      </c>
      <c r="AF9" s="110">
        <f t="shared" si="1"/>
        <v>0.37535891785511133</v>
      </c>
    </row>
    <row r="10" spans="1:32" x14ac:dyDescent="0.25">
      <c r="A10" s="30" t="s">
        <v>17</v>
      </c>
      <c r="B10" s="69"/>
      <c r="C10" s="70"/>
      <c r="D10" s="71">
        <f>AD105</f>
        <v>17.560255779636005</v>
      </c>
      <c r="E10" s="72" t="s">
        <v>84</v>
      </c>
      <c r="F10" s="24"/>
      <c r="G10" s="73" t="s">
        <v>82</v>
      </c>
      <c r="H10" s="70"/>
      <c r="I10" s="69"/>
      <c r="J10" s="70"/>
      <c r="K10" s="69"/>
      <c r="L10" s="69"/>
      <c r="M10" s="74"/>
      <c r="N10" s="70"/>
      <c r="O10" s="71">
        <f>AD128</f>
        <v>45.591739475774425</v>
      </c>
      <c r="P10" s="72" t="s">
        <v>84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85</v>
      </c>
      <c r="H11" s="77"/>
      <c r="I11" s="78"/>
      <c r="J11" s="78"/>
      <c r="K11" s="78"/>
      <c r="L11" s="78"/>
      <c r="M11" s="69"/>
      <c r="N11" s="70"/>
      <c r="O11" s="71">
        <f>T130</f>
        <v>67.911040508339951</v>
      </c>
      <c r="P11" s="72" t="s">
        <v>84</v>
      </c>
      <c r="S11" s="107" t="s">
        <v>29</v>
      </c>
      <c r="T11" s="112"/>
      <c r="U11" s="112"/>
      <c r="V11" s="112">
        <v>1491</v>
      </c>
      <c r="W11" s="112">
        <v>1336</v>
      </c>
      <c r="X11" s="112">
        <v>1396</v>
      </c>
      <c r="Y11" s="112">
        <v>1480</v>
      </c>
      <c r="Z11" s="112">
        <v>1633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17.315329626687848</v>
      </c>
      <c r="P12" s="72" t="s">
        <v>84</v>
      </c>
      <c r="S12" s="107" t="s">
        <v>30</v>
      </c>
      <c r="T12" s="112"/>
      <c r="U12" s="112"/>
      <c r="V12" s="112">
        <v>378</v>
      </c>
      <c r="W12" s="112">
        <v>352</v>
      </c>
      <c r="X12" s="112">
        <v>408</v>
      </c>
      <c r="Y12" s="112">
        <v>371</v>
      </c>
      <c r="Z12" s="112">
        <v>400</v>
      </c>
    </row>
    <row r="13" spans="1:32" ht="15" customHeight="1" x14ac:dyDescent="0.25">
      <c r="A13" s="30" t="s">
        <v>19</v>
      </c>
      <c r="B13" s="70"/>
      <c r="C13" s="70"/>
      <c r="D13" s="71">
        <f>AD108</f>
        <v>21.692080668962124</v>
      </c>
      <c r="E13" s="72" t="s">
        <v>84</v>
      </c>
      <c r="F13" s="24"/>
      <c r="G13" s="142" t="s">
        <v>265</v>
      </c>
      <c r="H13" s="143"/>
      <c r="I13" s="143"/>
      <c r="J13" s="143"/>
      <c r="K13" s="143"/>
      <c r="L13" s="143"/>
      <c r="M13" s="79"/>
      <c r="N13" s="70"/>
      <c r="O13" s="71">
        <f>T132</f>
        <v>14.217633042096903</v>
      </c>
      <c r="P13" s="72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20.216428922774227</v>
      </c>
      <c r="E14" s="72" t="s">
        <v>84</v>
      </c>
      <c r="F14" s="24"/>
      <c r="G14" s="76" t="s">
        <v>94</v>
      </c>
      <c r="H14" s="69"/>
      <c r="I14" s="69"/>
      <c r="J14" s="69"/>
      <c r="K14" s="75"/>
      <c r="L14" s="70"/>
      <c r="M14" s="69"/>
      <c r="N14" s="70"/>
      <c r="O14" s="75" t="str">
        <f>AB118</f>
        <v>45.5</v>
      </c>
      <c r="P14" s="72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16.478111165764879</v>
      </c>
      <c r="E15" s="72" t="s">
        <v>84</v>
      </c>
      <c r="F15" s="24"/>
      <c r="G15" s="33" t="s">
        <v>259</v>
      </c>
      <c r="H15" s="70"/>
      <c r="I15" s="70"/>
      <c r="J15" s="70"/>
      <c r="K15" s="80"/>
      <c r="L15" s="70"/>
      <c r="M15" s="70"/>
      <c r="N15" s="70"/>
      <c r="O15" s="71">
        <f>AB38</f>
        <v>20.906200317965023</v>
      </c>
      <c r="P15" s="72" t="s">
        <v>84</v>
      </c>
      <c r="S15" s="115" t="s">
        <v>60</v>
      </c>
      <c r="T15" s="115"/>
      <c r="U15" s="116"/>
      <c r="V15" s="116">
        <v>389</v>
      </c>
      <c r="W15" s="116">
        <v>353</v>
      </c>
      <c r="X15" s="116">
        <v>433</v>
      </c>
      <c r="Y15" s="112">
        <v>415</v>
      </c>
      <c r="Z15" s="112">
        <v>464</v>
      </c>
      <c r="AB15" s="117">
        <f t="shared" ref="AB15:AB34" si="2">IF(Z15="np",0,Z15/$Z$34)</f>
        <v>0.228009828009828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22.331529758976881</v>
      </c>
      <c r="E16" s="83" t="s">
        <v>84</v>
      </c>
      <c r="F16" s="24"/>
      <c r="G16" s="84" t="s">
        <v>260</v>
      </c>
      <c r="H16" s="35"/>
      <c r="I16" s="35"/>
      <c r="J16" s="35"/>
      <c r="K16" s="36"/>
      <c r="L16" s="35"/>
      <c r="M16" s="35"/>
      <c r="N16" s="35"/>
      <c r="O16" s="82">
        <f>AB37</f>
        <v>79.09379968203497</v>
      </c>
      <c r="P16" s="37" t="s">
        <v>84</v>
      </c>
      <c r="S16" s="115" t="s">
        <v>61</v>
      </c>
      <c r="T16" s="115"/>
      <c r="U16" s="116"/>
      <c r="V16" s="116">
        <v>26</v>
      </c>
      <c r="W16" s="116">
        <v>28</v>
      </c>
      <c r="X16" s="116">
        <v>25</v>
      </c>
      <c r="Y16" s="112">
        <v>33</v>
      </c>
      <c r="Z16" s="112">
        <v>34</v>
      </c>
      <c r="AB16" s="117">
        <f t="shared" si="2"/>
        <v>1.6707616707616706E-2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75</v>
      </c>
      <c r="W17" s="116">
        <v>70</v>
      </c>
      <c r="X17" s="116">
        <v>54</v>
      </c>
      <c r="Y17" s="112">
        <v>62</v>
      </c>
      <c r="Z17" s="112">
        <v>60</v>
      </c>
      <c r="AB17" s="117">
        <f t="shared" si="2"/>
        <v>2.9484029484029485E-2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268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63</v>
      </c>
      <c r="T18" s="115"/>
      <c r="U18" s="116"/>
      <c r="V18" s="116">
        <v>9</v>
      </c>
      <c r="W18" s="116">
        <v>9</v>
      </c>
      <c r="X18" s="116">
        <v>8</v>
      </c>
      <c r="Y18" s="112">
        <v>17</v>
      </c>
      <c r="Z18" s="112">
        <v>17</v>
      </c>
      <c r="AB18" s="117">
        <f t="shared" si="2"/>
        <v>8.3538083538083532E-3</v>
      </c>
    </row>
    <row r="19" spans="1:28" x14ac:dyDescent="0.25">
      <c r="A19" s="61" t="str">
        <f>$S$1&amp;" ("&amp;$V$2&amp;" to "&amp;$Z$2&amp;")"</f>
        <v>Streaky Bay (2017-18 to 2021-22)</v>
      </c>
      <c r="B19" s="61"/>
      <c r="C19" s="61"/>
      <c r="D19" s="61"/>
      <c r="E19" s="61"/>
      <c r="F19" s="61"/>
      <c r="G19" s="61" t="str">
        <f>$S$1&amp;" ("&amp;$V$2&amp;" to "&amp;$Z$2&amp;")"</f>
        <v>Streaky Bay (2017-18 to 2021-22)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64</v>
      </c>
      <c r="T19" s="115"/>
      <c r="U19" s="116"/>
      <c r="V19" s="116">
        <v>106</v>
      </c>
      <c r="W19" s="116">
        <v>112</v>
      </c>
      <c r="X19" s="116">
        <v>124</v>
      </c>
      <c r="Y19" s="112">
        <v>115</v>
      </c>
      <c r="Z19" s="112">
        <v>129</v>
      </c>
      <c r="AB19" s="117">
        <f t="shared" si="2"/>
        <v>6.339066339066339E-2</v>
      </c>
    </row>
    <row r="20" spans="1:28" x14ac:dyDescent="0.25">
      <c r="S20" s="115" t="s">
        <v>65</v>
      </c>
      <c r="T20" s="115"/>
      <c r="U20" s="116"/>
      <c r="V20" s="116">
        <v>32</v>
      </c>
      <c r="W20" s="116">
        <v>19</v>
      </c>
      <c r="X20" s="116">
        <v>21</v>
      </c>
      <c r="Y20" s="112">
        <v>25</v>
      </c>
      <c r="Z20" s="112">
        <v>24</v>
      </c>
      <c r="AB20" s="117">
        <f t="shared" si="2"/>
        <v>1.1793611793611793E-2</v>
      </c>
    </row>
    <row r="21" spans="1:28" x14ac:dyDescent="0.25">
      <c r="S21" s="115" t="s">
        <v>66</v>
      </c>
      <c r="T21" s="115"/>
      <c r="U21" s="116"/>
      <c r="V21" s="116">
        <v>167</v>
      </c>
      <c r="W21" s="116">
        <v>134</v>
      </c>
      <c r="X21" s="116">
        <v>131</v>
      </c>
      <c r="Y21" s="112">
        <v>152</v>
      </c>
      <c r="Z21" s="112">
        <v>162</v>
      </c>
      <c r="AB21" s="117">
        <f t="shared" si="2"/>
        <v>7.9606879606879608E-2</v>
      </c>
    </row>
    <row r="22" spans="1:28" x14ac:dyDescent="0.25">
      <c r="S22" s="115" t="s">
        <v>67</v>
      </c>
      <c r="T22" s="115"/>
      <c r="U22" s="116"/>
      <c r="V22" s="116">
        <v>137</v>
      </c>
      <c r="W22" s="116">
        <v>75</v>
      </c>
      <c r="X22" s="116">
        <v>131</v>
      </c>
      <c r="Y22" s="112">
        <v>170</v>
      </c>
      <c r="Z22" s="112">
        <v>183</v>
      </c>
      <c r="AB22" s="117">
        <f t="shared" si="2"/>
        <v>8.9926289926289926E-2</v>
      </c>
    </row>
    <row r="23" spans="1:28" x14ac:dyDescent="0.25">
      <c r="S23" s="115" t="s">
        <v>68</v>
      </c>
      <c r="T23" s="115"/>
      <c r="U23" s="116"/>
      <c r="V23" s="116">
        <v>87</v>
      </c>
      <c r="W23" s="116">
        <v>64</v>
      </c>
      <c r="X23" s="116">
        <v>76</v>
      </c>
      <c r="Y23" s="112">
        <v>75</v>
      </c>
      <c r="Z23" s="112">
        <v>83</v>
      </c>
      <c r="AB23" s="117">
        <f t="shared" si="2"/>
        <v>4.0786240786240789E-2</v>
      </c>
    </row>
    <row r="24" spans="1:28" x14ac:dyDescent="0.25">
      <c r="S24" s="115" t="s">
        <v>69</v>
      </c>
      <c r="T24" s="115"/>
      <c r="U24" s="116"/>
      <c r="V24" s="116">
        <v>4</v>
      </c>
      <c r="W24" s="116">
        <v>3</v>
      </c>
      <c r="X24" s="116">
        <v>0</v>
      </c>
      <c r="Y24" s="112">
        <v>1</v>
      </c>
      <c r="Z24" s="112">
        <v>6</v>
      </c>
      <c r="AB24" s="117">
        <f t="shared" si="2"/>
        <v>2.9484029484029483E-3</v>
      </c>
    </row>
    <row r="25" spans="1:28" x14ac:dyDescent="0.25">
      <c r="S25" s="115" t="s">
        <v>70</v>
      </c>
      <c r="T25" s="115"/>
      <c r="U25" s="116"/>
      <c r="V25" s="116">
        <v>23</v>
      </c>
      <c r="W25" s="116">
        <v>13</v>
      </c>
      <c r="X25" s="116">
        <v>14</v>
      </c>
      <c r="Y25" s="112">
        <v>16</v>
      </c>
      <c r="Z25" s="112">
        <v>20</v>
      </c>
      <c r="AB25" s="117">
        <f t="shared" si="2"/>
        <v>9.8280098280098278E-3</v>
      </c>
    </row>
    <row r="26" spans="1:28" x14ac:dyDescent="0.25">
      <c r="S26" s="115" t="s">
        <v>71</v>
      </c>
      <c r="T26" s="115"/>
      <c r="U26" s="116"/>
      <c r="V26" s="116">
        <v>21</v>
      </c>
      <c r="W26" s="116">
        <v>26</v>
      </c>
      <c r="X26" s="116">
        <v>15</v>
      </c>
      <c r="Y26" s="112">
        <v>26</v>
      </c>
      <c r="Z26" s="112">
        <v>22</v>
      </c>
      <c r="AB26" s="117">
        <f t="shared" si="2"/>
        <v>1.0810810810810811E-2</v>
      </c>
    </row>
    <row r="27" spans="1:28" x14ac:dyDescent="0.25">
      <c r="S27" s="115" t="s">
        <v>72</v>
      </c>
      <c r="T27" s="115"/>
      <c r="U27" s="116"/>
      <c r="V27" s="116">
        <v>39</v>
      </c>
      <c r="W27" s="116">
        <v>37</v>
      </c>
      <c r="X27" s="116">
        <v>43</v>
      </c>
      <c r="Y27" s="112">
        <v>45</v>
      </c>
      <c r="Z27" s="112">
        <v>55</v>
      </c>
      <c r="AB27" s="117">
        <f t="shared" si="2"/>
        <v>2.7027027027027029E-2</v>
      </c>
    </row>
    <row r="28" spans="1:28" x14ac:dyDescent="0.25">
      <c r="S28" s="115" t="s">
        <v>73</v>
      </c>
      <c r="T28" s="115"/>
      <c r="U28" s="116"/>
      <c r="V28" s="116">
        <v>95</v>
      </c>
      <c r="W28" s="116">
        <v>72</v>
      </c>
      <c r="X28" s="116">
        <v>70</v>
      </c>
      <c r="Y28" s="112">
        <v>73</v>
      </c>
      <c r="Z28" s="112">
        <v>80</v>
      </c>
      <c r="AB28" s="117">
        <f t="shared" si="2"/>
        <v>3.9312039312039311E-2</v>
      </c>
    </row>
    <row r="29" spans="1:28" x14ac:dyDescent="0.25">
      <c r="S29" s="115" t="s">
        <v>74</v>
      </c>
      <c r="T29" s="115"/>
      <c r="U29" s="116"/>
      <c r="V29" s="116">
        <v>90</v>
      </c>
      <c r="W29" s="116">
        <v>92</v>
      </c>
      <c r="X29" s="116">
        <v>64</v>
      </c>
      <c r="Y29" s="112">
        <v>53</v>
      </c>
      <c r="Z29" s="112">
        <v>102</v>
      </c>
      <c r="AB29" s="117">
        <f t="shared" si="2"/>
        <v>5.0122850122850122E-2</v>
      </c>
    </row>
    <row r="30" spans="1:28" x14ac:dyDescent="0.25">
      <c r="S30" s="115" t="s">
        <v>75</v>
      </c>
      <c r="T30" s="115"/>
      <c r="U30" s="116"/>
      <c r="V30" s="116">
        <v>129</v>
      </c>
      <c r="W30" s="116">
        <v>134</v>
      </c>
      <c r="X30" s="116">
        <v>123</v>
      </c>
      <c r="Y30" s="112">
        <v>128</v>
      </c>
      <c r="Z30" s="112">
        <v>136</v>
      </c>
      <c r="AB30" s="117">
        <f t="shared" si="2"/>
        <v>6.6830466830466825E-2</v>
      </c>
    </row>
    <row r="31" spans="1:28" x14ac:dyDescent="0.25">
      <c r="S31" s="115" t="s">
        <v>76</v>
      </c>
      <c r="T31" s="115"/>
      <c r="U31" s="116"/>
      <c r="V31" s="116">
        <v>133</v>
      </c>
      <c r="W31" s="116">
        <v>123</v>
      </c>
      <c r="X31" s="116">
        <v>126</v>
      </c>
      <c r="Y31" s="112">
        <v>148</v>
      </c>
      <c r="Z31" s="112">
        <v>165</v>
      </c>
      <c r="AB31" s="117">
        <f t="shared" si="2"/>
        <v>8.1081081081081086E-2</v>
      </c>
    </row>
    <row r="32" spans="1:28" ht="15.75" customHeight="1" x14ac:dyDescent="0.25">
      <c r="A32" s="61" t="str">
        <f>"Distribution of jobs per industry "&amp;"("&amp;Z2&amp;") *"</f>
        <v>Distribution of jobs per industry (2021-22)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77</v>
      </c>
      <c r="T32" s="115"/>
      <c r="U32" s="116"/>
      <c r="V32" s="116">
        <v>6</v>
      </c>
      <c r="W32" s="116">
        <v>16</v>
      </c>
      <c r="X32" s="116">
        <v>6</v>
      </c>
      <c r="Y32" s="112">
        <v>7</v>
      </c>
      <c r="Z32" s="112">
        <v>14</v>
      </c>
      <c r="AB32" s="117">
        <f t="shared" si="2"/>
        <v>6.8796068796068794E-3</v>
      </c>
    </row>
    <row r="33" spans="19:32" x14ac:dyDescent="0.25">
      <c r="S33" s="115" t="s">
        <v>78</v>
      </c>
      <c r="T33" s="115"/>
      <c r="U33" s="116"/>
      <c r="V33" s="116">
        <v>47</v>
      </c>
      <c r="W33" s="116">
        <v>40</v>
      </c>
      <c r="X33" s="116">
        <v>52</v>
      </c>
      <c r="Y33" s="112">
        <v>61</v>
      </c>
      <c r="Z33" s="112">
        <v>53</v>
      </c>
      <c r="AB33" s="117">
        <f t="shared" si="2"/>
        <v>2.6044226044226043E-2</v>
      </c>
    </row>
    <row r="34" spans="19:32" x14ac:dyDescent="0.25">
      <c r="S34" s="118" t="s">
        <v>53</v>
      </c>
      <c r="T34" s="118"/>
      <c r="U34" s="119"/>
      <c r="V34" s="119">
        <v>1868</v>
      </c>
      <c r="W34" s="119">
        <v>1688</v>
      </c>
      <c r="X34" s="119">
        <v>1804</v>
      </c>
      <c r="Y34" s="120">
        <v>1851</v>
      </c>
      <c r="Z34" s="120">
        <v>2035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961</v>
      </c>
      <c r="W37" s="112">
        <v>897</v>
      </c>
      <c r="X37" s="112">
        <v>971</v>
      </c>
      <c r="Y37" s="112">
        <v>978</v>
      </c>
      <c r="Z37" s="112">
        <v>995</v>
      </c>
      <c r="AB37" s="132">
        <f>Z37/Z40*100</f>
        <v>79.09379968203497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228</v>
      </c>
      <c r="W38" s="112">
        <v>208</v>
      </c>
      <c r="X38" s="112">
        <v>212</v>
      </c>
      <c r="Y38" s="112">
        <v>232</v>
      </c>
      <c r="Z38" s="112">
        <v>263</v>
      </c>
      <c r="AB38" s="132">
        <f>Z38/Z40*100</f>
        <v>20.906200317965023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1189</v>
      </c>
      <c r="W40" s="112">
        <v>1105</v>
      </c>
      <c r="X40" s="112">
        <v>1183</v>
      </c>
      <c r="Y40" s="112">
        <v>1210</v>
      </c>
      <c r="Z40" s="112">
        <v>1258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2</v>
      </c>
      <c r="Z44" s="112">
        <v>7</v>
      </c>
    </row>
    <row r="45" spans="19:32" x14ac:dyDescent="0.25">
      <c r="S45" s="115" t="s">
        <v>37</v>
      </c>
      <c r="T45" s="115"/>
      <c r="U45" s="112"/>
      <c r="V45" s="112">
        <v>21</v>
      </c>
      <c r="W45" s="112">
        <v>21</v>
      </c>
      <c r="X45" s="112">
        <v>26</v>
      </c>
      <c r="Y45" s="112">
        <v>22</v>
      </c>
      <c r="Z45" s="112">
        <v>43</v>
      </c>
    </row>
    <row r="46" spans="19:32" x14ac:dyDescent="0.25">
      <c r="S46" s="115" t="s">
        <v>38</v>
      </c>
      <c r="T46" s="115"/>
      <c r="U46" s="112"/>
      <c r="V46" s="112">
        <v>57</v>
      </c>
      <c r="W46" s="112">
        <v>72</v>
      </c>
      <c r="X46" s="112">
        <v>83</v>
      </c>
      <c r="Y46" s="112">
        <v>79</v>
      </c>
      <c r="Z46" s="112">
        <v>64</v>
      </c>
    </row>
    <row r="47" spans="19:32" x14ac:dyDescent="0.25">
      <c r="S47" s="115" t="s">
        <v>39</v>
      </c>
      <c r="T47" s="115"/>
      <c r="U47" s="112"/>
      <c r="V47" s="112">
        <v>87</v>
      </c>
      <c r="W47" s="112">
        <v>69</v>
      </c>
      <c r="X47" s="112">
        <v>79</v>
      </c>
      <c r="Y47" s="112">
        <v>64</v>
      </c>
      <c r="Z47" s="112">
        <v>65</v>
      </c>
    </row>
    <row r="48" spans="19:32" x14ac:dyDescent="0.25">
      <c r="S48" s="115" t="s">
        <v>40</v>
      </c>
      <c r="T48" s="115"/>
      <c r="U48" s="112"/>
      <c r="V48" s="112">
        <v>87</v>
      </c>
      <c r="W48" s="112">
        <v>97</v>
      </c>
      <c r="X48" s="112">
        <v>82</v>
      </c>
      <c r="Y48" s="112">
        <v>113</v>
      </c>
      <c r="Z48" s="112">
        <v>133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99</v>
      </c>
      <c r="W49" s="112">
        <v>85</v>
      </c>
      <c r="X49" s="112">
        <v>78</v>
      </c>
      <c r="Y49" s="112">
        <v>71</v>
      </c>
      <c r="Z49" s="112">
        <v>81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Streaky Bay (2021-22)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83</v>
      </c>
      <c r="W50" s="112">
        <v>84</v>
      </c>
      <c r="X50" s="112">
        <v>90</v>
      </c>
      <c r="Y50" s="112">
        <v>107</v>
      </c>
      <c r="Z50" s="112">
        <v>113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82</v>
      </c>
      <c r="W51" s="112">
        <v>83</v>
      </c>
      <c r="X51" s="112">
        <v>83</v>
      </c>
      <c r="Y51" s="112">
        <v>70</v>
      </c>
      <c r="Z51" s="112">
        <v>90</v>
      </c>
    </row>
    <row r="52" spans="1:26" ht="15" customHeight="1" x14ac:dyDescent="0.25">
      <c r="S52" s="115" t="s">
        <v>44</v>
      </c>
      <c r="T52" s="115"/>
      <c r="U52" s="112"/>
      <c r="V52" s="112">
        <v>86</v>
      </c>
      <c r="W52" s="112">
        <v>90</v>
      </c>
      <c r="X52" s="112">
        <v>89</v>
      </c>
      <c r="Y52" s="112">
        <v>87</v>
      </c>
      <c r="Z52" s="112">
        <v>96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66</v>
      </c>
      <c r="W53" s="112">
        <v>62</v>
      </c>
      <c r="X53" s="112">
        <v>76</v>
      </c>
      <c r="Y53" s="112">
        <v>66</v>
      </c>
      <c r="Z53" s="112">
        <v>91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131</v>
      </c>
      <c r="W54" s="112">
        <v>99</v>
      </c>
      <c r="X54" s="112">
        <v>104</v>
      </c>
      <c r="Y54" s="112">
        <v>79</v>
      </c>
      <c r="Z54" s="112">
        <v>79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123</v>
      </c>
      <c r="W55" s="112">
        <v>103</v>
      </c>
      <c r="X55" s="112">
        <v>121</v>
      </c>
      <c r="Y55" s="112">
        <v>112</v>
      </c>
      <c r="Z55" s="112">
        <v>111</v>
      </c>
    </row>
    <row r="56" spans="1:26" ht="15" customHeight="1" x14ac:dyDescent="0.25">
      <c r="S56" s="115" t="s">
        <v>48</v>
      </c>
      <c r="T56" s="115"/>
      <c r="U56" s="112"/>
      <c r="V56" s="112">
        <v>47</v>
      </c>
      <c r="W56" s="112">
        <v>54</v>
      </c>
      <c r="X56" s="112">
        <v>70</v>
      </c>
      <c r="Y56" s="112">
        <v>71</v>
      </c>
      <c r="Z56" s="112">
        <v>82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22</v>
      </c>
      <c r="W57" s="112">
        <v>21</v>
      </c>
      <c r="X57" s="112">
        <v>23</v>
      </c>
      <c r="Y57" s="112">
        <v>27</v>
      </c>
      <c r="Z57" s="112">
        <v>26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14</v>
      </c>
      <c r="W58" s="112">
        <v>8</v>
      </c>
      <c r="X58" s="112">
        <v>11</v>
      </c>
      <c r="Y58" s="112">
        <v>15</v>
      </c>
      <c r="Z58" s="112">
        <v>13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3</v>
      </c>
      <c r="W59" s="112">
        <v>4</v>
      </c>
      <c r="X59" s="112">
        <v>4</v>
      </c>
      <c r="Y59" s="112">
        <v>7</v>
      </c>
      <c r="Z59" s="112">
        <v>10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3</v>
      </c>
      <c r="Z60" s="112">
        <v>5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1021</v>
      </c>
      <c r="W61" s="112">
        <v>942</v>
      </c>
      <c r="X61" s="112">
        <v>1016</v>
      </c>
      <c r="Y61" s="112">
        <v>995</v>
      </c>
      <c r="Z61" s="112">
        <v>1096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4</v>
      </c>
      <c r="Y63" s="112">
        <v>0</v>
      </c>
      <c r="Z63" s="112">
        <v>6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23</v>
      </c>
      <c r="W64" s="112">
        <v>11</v>
      </c>
      <c r="X64" s="112">
        <v>13</v>
      </c>
      <c r="Y64" s="112">
        <v>16</v>
      </c>
      <c r="Z64" s="112">
        <v>17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Streaky Bay (2021-22)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62</v>
      </c>
      <c r="W65" s="112">
        <v>43</v>
      </c>
      <c r="X65" s="112">
        <v>35</v>
      </c>
      <c r="Y65" s="112">
        <v>52</v>
      </c>
      <c r="Z65" s="112">
        <v>61</v>
      </c>
    </row>
    <row r="66" spans="1:26" x14ac:dyDescent="0.25">
      <c r="S66" s="115" t="s">
        <v>39</v>
      </c>
      <c r="T66" s="115"/>
      <c r="U66" s="112"/>
      <c r="V66" s="112">
        <v>68</v>
      </c>
      <c r="W66" s="112">
        <v>65</v>
      </c>
      <c r="X66" s="112">
        <v>51</v>
      </c>
      <c r="Y66" s="112">
        <v>56</v>
      </c>
      <c r="Z66" s="112">
        <v>66</v>
      </c>
    </row>
    <row r="67" spans="1:26" x14ac:dyDescent="0.25">
      <c r="S67" s="115" t="s">
        <v>40</v>
      </c>
      <c r="T67" s="115"/>
      <c r="U67" s="112"/>
      <c r="V67" s="112">
        <v>99</v>
      </c>
      <c r="W67" s="112">
        <v>84</v>
      </c>
      <c r="X67" s="112">
        <v>89</v>
      </c>
      <c r="Y67" s="112">
        <v>102</v>
      </c>
      <c r="Z67" s="112">
        <v>106</v>
      </c>
    </row>
    <row r="68" spans="1:26" x14ac:dyDescent="0.25">
      <c r="S68" s="115" t="s">
        <v>41</v>
      </c>
      <c r="T68" s="115"/>
      <c r="U68" s="112"/>
      <c r="V68" s="112">
        <v>67</v>
      </c>
      <c r="W68" s="112">
        <v>77</v>
      </c>
      <c r="X68" s="112">
        <v>88</v>
      </c>
      <c r="Y68" s="112">
        <v>74</v>
      </c>
      <c r="Z68" s="112">
        <v>82</v>
      </c>
    </row>
    <row r="69" spans="1:26" x14ac:dyDescent="0.25">
      <c r="S69" s="115" t="s">
        <v>42</v>
      </c>
      <c r="T69" s="115"/>
      <c r="U69" s="112"/>
      <c r="V69" s="112">
        <v>60</v>
      </c>
      <c r="W69" s="112">
        <v>55</v>
      </c>
      <c r="X69" s="112">
        <v>61</v>
      </c>
      <c r="Y69" s="112">
        <v>74</v>
      </c>
      <c r="Z69" s="112">
        <v>77</v>
      </c>
    </row>
    <row r="70" spans="1:26" x14ac:dyDescent="0.25">
      <c r="S70" s="115" t="s">
        <v>43</v>
      </c>
      <c r="T70" s="115"/>
      <c r="U70" s="112"/>
      <c r="V70" s="112">
        <v>95</v>
      </c>
      <c r="W70" s="112">
        <v>81</v>
      </c>
      <c r="X70" s="112">
        <v>69</v>
      </c>
      <c r="Y70" s="112">
        <v>77</v>
      </c>
      <c r="Z70" s="112">
        <v>102</v>
      </c>
    </row>
    <row r="71" spans="1:26" x14ac:dyDescent="0.25">
      <c r="S71" s="115" t="s">
        <v>44</v>
      </c>
      <c r="T71" s="115"/>
      <c r="U71" s="112"/>
      <c r="V71" s="112">
        <v>79</v>
      </c>
      <c r="W71" s="112">
        <v>74</v>
      </c>
      <c r="X71" s="112">
        <v>82</v>
      </c>
      <c r="Y71" s="112">
        <v>89</v>
      </c>
      <c r="Z71" s="112">
        <v>89</v>
      </c>
    </row>
    <row r="72" spans="1:26" x14ac:dyDescent="0.25">
      <c r="S72" s="115" t="s">
        <v>45</v>
      </c>
      <c r="T72" s="115"/>
      <c r="U72" s="112"/>
      <c r="V72" s="112">
        <v>77</v>
      </c>
      <c r="W72" s="112">
        <v>69</v>
      </c>
      <c r="X72" s="112">
        <v>83</v>
      </c>
      <c r="Y72" s="112">
        <v>95</v>
      </c>
      <c r="Z72" s="112">
        <v>97</v>
      </c>
    </row>
    <row r="73" spans="1:26" x14ac:dyDescent="0.25">
      <c r="S73" s="115" t="s">
        <v>46</v>
      </c>
      <c r="T73" s="115"/>
      <c r="U73" s="112"/>
      <c r="V73" s="112">
        <v>79</v>
      </c>
      <c r="W73" s="112">
        <v>80</v>
      </c>
      <c r="X73" s="112">
        <v>82</v>
      </c>
      <c r="Y73" s="112">
        <v>91</v>
      </c>
      <c r="Z73" s="112">
        <v>84</v>
      </c>
    </row>
    <row r="74" spans="1:26" x14ac:dyDescent="0.25">
      <c r="S74" s="115" t="s">
        <v>47</v>
      </c>
      <c r="T74" s="115"/>
      <c r="U74" s="112"/>
      <c r="V74" s="112">
        <v>92</v>
      </c>
      <c r="W74" s="112">
        <v>75</v>
      </c>
      <c r="X74" s="112">
        <v>79</v>
      </c>
      <c r="Y74" s="112">
        <v>69</v>
      </c>
      <c r="Z74" s="112">
        <v>72</v>
      </c>
    </row>
    <row r="75" spans="1:26" x14ac:dyDescent="0.25">
      <c r="S75" s="115" t="s">
        <v>48</v>
      </c>
      <c r="T75" s="115"/>
      <c r="U75" s="112"/>
      <c r="V75" s="112">
        <v>26</v>
      </c>
      <c r="W75" s="112">
        <v>29</v>
      </c>
      <c r="X75" s="112">
        <v>30</v>
      </c>
      <c r="Y75" s="112">
        <v>36</v>
      </c>
      <c r="Z75" s="112">
        <v>48</v>
      </c>
    </row>
    <row r="76" spans="1:26" x14ac:dyDescent="0.25">
      <c r="S76" s="115" t="s">
        <v>49</v>
      </c>
      <c r="T76" s="115"/>
      <c r="U76" s="112"/>
      <c r="V76" s="112">
        <v>13</v>
      </c>
      <c r="W76" s="112">
        <v>3</v>
      </c>
      <c r="X76" s="112">
        <v>10</v>
      </c>
      <c r="Y76" s="112">
        <v>9</v>
      </c>
      <c r="Z76" s="112">
        <v>12</v>
      </c>
    </row>
    <row r="77" spans="1:26" x14ac:dyDescent="0.25">
      <c r="S77" s="115" t="s">
        <v>50</v>
      </c>
      <c r="T77" s="115"/>
      <c r="U77" s="112"/>
      <c r="V77" s="112">
        <v>8</v>
      </c>
      <c r="W77" s="112">
        <v>3</v>
      </c>
      <c r="X77" s="112">
        <v>5</v>
      </c>
      <c r="Y77" s="112">
        <v>5</v>
      </c>
      <c r="Z77" s="112">
        <v>5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3</v>
      </c>
      <c r="X78" s="112">
        <v>4</v>
      </c>
      <c r="Y78" s="112">
        <v>5</v>
      </c>
      <c r="Z78" s="112">
        <v>9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4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846</v>
      </c>
      <c r="W80" s="112">
        <v>749</v>
      </c>
      <c r="X80" s="112">
        <v>787</v>
      </c>
      <c r="Y80" s="112">
        <v>854</v>
      </c>
      <c r="Z80" s="112">
        <v>936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Streaky Bay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87</v>
      </c>
      <c r="W83" s="112">
        <v>79</v>
      </c>
      <c r="X83" s="112">
        <v>88</v>
      </c>
      <c r="Y83" s="112">
        <v>79</v>
      </c>
      <c r="Z83" s="112">
        <v>91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190</v>
      </c>
      <c r="G84" s="140"/>
      <c r="H84" s="48"/>
      <c r="I84" s="48"/>
      <c r="J84" s="48"/>
      <c r="K84" s="48"/>
      <c r="L84" s="140" t="s">
        <v>0</v>
      </c>
      <c r="M84" s="140"/>
      <c r="N84" s="140" t="s">
        <v>190</v>
      </c>
      <c r="O84" s="140"/>
      <c r="S84" s="115" t="s">
        <v>57</v>
      </c>
      <c r="T84" s="115"/>
      <c r="U84" s="112"/>
      <c r="V84" s="112">
        <v>43</v>
      </c>
      <c r="W84" s="112">
        <v>33</v>
      </c>
      <c r="X84" s="112">
        <v>40</v>
      </c>
      <c r="Y84" s="112">
        <v>36</v>
      </c>
      <c r="Z84" s="112">
        <v>43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2017-18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2017-18</v>
      </c>
      <c r="O85" s="140"/>
      <c r="S85" s="115" t="s">
        <v>185</v>
      </c>
      <c r="T85" s="115"/>
      <c r="U85" s="112"/>
      <c r="V85" s="112">
        <v>104</v>
      </c>
      <c r="W85" s="112">
        <v>100</v>
      </c>
      <c r="X85" s="112">
        <v>108</v>
      </c>
      <c r="Y85" s="112">
        <v>112</v>
      </c>
      <c r="Z85" s="112">
        <v>126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2,033</v>
      </c>
      <c r="D86" s="94">
        <f t="shared" ref="D86:D91" si="4">AD4</f>
        <v>9.8325229605618514E-2</v>
      </c>
      <c r="E86" s="95">
        <f t="shared" ref="E86:E91" si="5">AD4</f>
        <v>9.8325229605618514E-2</v>
      </c>
      <c r="F86" s="94">
        <f t="shared" ref="F86:F91" si="6">AF4</f>
        <v>8.8912694161756844E-2</v>
      </c>
      <c r="G86" s="95">
        <f t="shared" ref="G86:G91" si="7">AF4</f>
        <v>8.8912694161756844E-2</v>
      </c>
      <c r="H86" s="97"/>
      <c r="I86" s="97"/>
      <c r="J86" s="139" t="str">
        <f>'State data for spotlight'!J4</f>
        <v>1,514,413</v>
      </c>
      <c r="K86" s="139"/>
      <c r="L86" s="94">
        <f>'State data for spotlight'!L4</f>
        <v>9.9608707048718825E-2</v>
      </c>
      <c r="M86" s="95">
        <f>'State data for spotlight'!L4</f>
        <v>9.9608707048718825E-2</v>
      </c>
      <c r="N86" s="94">
        <f>'State data for spotlight'!N4</f>
        <v>0.18326365128713196</v>
      </c>
      <c r="O86" s="95">
        <f>'State data for spotlight'!N4</f>
        <v>0.18326365128713196</v>
      </c>
      <c r="S86" s="115" t="s">
        <v>186</v>
      </c>
      <c r="T86" s="115"/>
      <c r="U86" s="112"/>
      <c r="V86" s="112">
        <v>15</v>
      </c>
      <c r="W86" s="112">
        <v>8</v>
      </c>
      <c r="X86" s="112">
        <v>12</v>
      </c>
      <c r="Y86" s="112">
        <v>8</v>
      </c>
      <c r="Z86" s="112">
        <v>12</v>
      </c>
    </row>
    <row r="87" spans="1:30" ht="15" customHeight="1" x14ac:dyDescent="0.25">
      <c r="A87" s="96" t="s">
        <v>4</v>
      </c>
      <c r="B87" s="49"/>
      <c r="C87" s="97" t="str">
        <f t="shared" si="3"/>
        <v>1,098</v>
      </c>
      <c r="D87" s="94">
        <f t="shared" si="4"/>
        <v>0.10351758793969856</v>
      </c>
      <c r="E87" s="95">
        <f t="shared" si="5"/>
        <v>0.10351758793969856</v>
      </c>
      <c r="F87" s="94">
        <f t="shared" si="6"/>
        <v>7.6470588235294068E-2</v>
      </c>
      <c r="G87" s="95">
        <f t="shared" si="7"/>
        <v>7.6470588235294068E-2</v>
      </c>
      <c r="H87" s="97"/>
      <c r="I87" s="97"/>
      <c r="J87" s="139" t="str">
        <f>'State data for spotlight'!J5</f>
        <v>761,173</v>
      </c>
      <c r="K87" s="139"/>
      <c r="L87" s="94">
        <f>'State data for spotlight'!L5</f>
        <v>8.820771036521724E-2</v>
      </c>
      <c r="M87" s="95">
        <f>'State data for spotlight'!L5</f>
        <v>8.820771036521724E-2</v>
      </c>
      <c r="N87" s="94">
        <f>'State data for spotlight'!N5</f>
        <v>0.15461673464868042</v>
      </c>
      <c r="O87" s="95">
        <f>'State data for spotlight'!N5</f>
        <v>0.15461673464868042</v>
      </c>
      <c r="S87" s="115" t="s">
        <v>187</v>
      </c>
      <c r="T87" s="115"/>
      <c r="U87" s="112"/>
      <c r="V87" s="112">
        <v>10</v>
      </c>
      <c r="W87" s="112">
        <v>9</v>
      </c>
      <c r="X87" s="112">
        <v>8</v>
      </c>
      <c r="Y87" s="112">
        <v>9</v>
      </c>
      <c r="Z87" s="112">
        <v>13</v>
      </c>
    </row>
    <row r="88" spans="1:30" ht="15" customHeight="1" x14ac:dyDescent="0.25">
      <c r="A88" s="96" t="s">
        <v>5</v>
      </c>
      <c r="B88" s="49"/>
      <c r="C88" s="97" t="str">
        <f t="shared" si="3"/>
        <v>930</v>
      </c>
      <c r="D88" s="94">
        <f t="shared" si="4"/>
        <v>8.8992974238875977E-2</v>
      </c>
      <c r="E88" s="95">
        <f t="shared" si="5"/>
        <v>8.8992974238875977E-2</v>
      </c>
      <c r="F88" s="94">
        <f t="shared" si="6"/>
        <v>0.10320284697508897</v>
      </c>
      <c r="G88" s="95">
        <f t="shared" si="7"/>
        <v>0.10320284697508897</v>
      </c>
      <c r="H88" s="97"/>
      <c r="I88" s="97"/>
      <c r="J88" s="139" t="str">
        <f>'State data for spotlight'!J6</f>
        <v>752,279</v>
      </c>
      <c r="K88" s="139"/>
      <c r="L88" s="94">
        <f>'State data for spotlight'!L6</f>
        <v>0.11150035312508311</v>
      </c>
      <c r="M88" s="95">
        <f>'State data for spotlight'!L6</f>
        <v>0.11150035312508311</v>
      </c>
      <c r="N88" s="94">
        <f>'State data for spotlight'!N6</f>
        <v>0.212174288554841</v>
      </c>
      <c r="O88" s="95">
        <f>'State data for spotlight'!N6</f>
        <v>0.212174288554841</v>
      </c>
      <c r="S88" s="115" t="s">
        <v>188</v>
      </c>
      <c r="T88" s="115"/>
      <c r="U88" s="112"/>
      <c r="V88" s="112">
        <v>16</v>
      </c>
      <c r="W88" s="112">
        <v>19</v>
      </c>
      <c r="X88" s="112">
        <v>18</v>
      </c>
      <c r="Y88" s="112">
        <v>26</v>
      </c>
      <c r="Z88" s="112">
        <v>19</v>
      </c>
    </row>
    <row r="89" spans="1:30" ht="15" customHeight="1" x14ac:dyDescent="0.25">
      <c r="A89" s="49" t="s">
        <v>6</v>
      </c>
      <c r="B89" s="49"/>
      <c r="C89" s="97" t="str">
        <f t="shared" si="3"/>
        <v>1,259</v>
      </c>
      <c r="D89" s="94">
        <f t="shared" si="4"/>
        <v>4.0495867768595151E-2</v>
      </c>
      <c r="E89" s="95">
        <f t="shared" si="5"/>
        <v>4.0495867768595151E-2</v>
      </c>
      <c r="F89" s="94">
        <f t="shared" si="6"/>
        <v>5.9764309764309687E-2</v>
      </c>
      <c r="G89" s="95">
        <f t="shared" si="7"/>
        <v>5.9764309764309687E-2</v>
      </c>
      <c r="H89" s="97"/>
      <c r="I89" s="97"/>
      <c r="J89" s="139" t="str">
        <f>'State data for spotlight'!J7</f>
        <v>1,001,542</v>
      </c>
      <c r="K89" s="139"/>
      <c r="L89" s="94">
        <f>'State data for spotlight'!L7</f>
        <v>4.4621130813623067E-2</v>
      </c>
      <c r="M89" s="95">
        <f>'State data for spotlight'!L7</f>
        <v>4.4621130813623067E-2</v>
      </c>
      <c r="N89" s="94">
        <f>'State data for spotlight'!N7</f>
        <v>9.6689701842120446E-2</v>
      </c>
      <c r="O89" s="95">
        <f>'State data for spotlight'!N7</f>
        <v>9.6689701842120446E-2</v>
      </c>
      <c r="S89" s="115" t="s">
        <v>189</v>
      </c>
      <c r="T89" s="115"/>
      <c r="U89" s="112"/>
      <c r="V89" s="112">
        <v>39</v>
      </c>
      <c r="W89" s="112">
        <v>41</v>
      </c>
      <c r="X89" s="112">
        <v>54</v>
      </c>
      <c r="Y89" s="112">
        <v>50</v>
      </c>
      <c r="Z89" s="112">
        <v>55</v>
      </c>
    </row>
    <row r="90" spans="1:30" ht="15" customHeight="1" x14ac:dyDescent="0.25">
      <c r="A90" s="49" t="s">
        <v>96</v>
      </c>
      <c r="B90" s="49"/>
      <c r="C90" s="97" t="str">
        <f t="shared" si="3"/>
        <v>$26,828</v>
      </c>
      <c r="D90" s="94">
        <f t="shared" si="4"/>
        <v>-7.1759739810393741E-2</v>
      </c>
      <c r="E90" s="95">
        <f t="shared" si="5"/>
        <v>-7.1759739810393741E-2</v>
      </c>
      <c r="F90" s="94">
        <f t="shared" si="6"/>
        <v>0.13299086275894356</v>
      </c>
      <c r="G90" s="95">
        <f t="shared" si="7"/>
        <v>0.13299086275894356</v>
      </c>
      <c r="H90" s="97"/>
      <c r="I90" s="97"/>
      <c r="J90" s="97"/>
      <c r="K90" s="97" t="str">
        <f>'State data for spotlight'!J8</f>
        <v>$45,481</v>
      </c>
      <c r="L90" s="94">
        <f>'State data for spotlight'!L8</f>
        <v>-7.6896036558571357E-4</v>
      </c>
      <c r="M90" s="95">
        <f>'State data for spotlight'!L8</f>
        <v>-7.6896036558571357E-4</v>
      </c>
      <c r="N90" s="94">
        <f>'State data for spotlight'!N8</f>
        <v>6.4433558502420718E-2</v>
      </c>
      <c r="O90" s="95">
        <f>'State data for spotlight'!N8</f>
        <v>6.4433558502420718E-2</v>
      </c>
      <c r="S90" s="115" t="s">
        <v>58</v>
      </c>
      <c r="T90" s="115"/>
      <c r="U90" s="112"/>
      <c r="V90" s="112">
        <v>122</v>
      </c>
      <c r="W90" s="112">
        <v>116</v>
      </c>
      <c r="X90" s="112">
        <v>118</v>
      </c>
      <c r="Y90" s="112">
        <v>111</v>
      </c>
      <c r="Z90" s="112">
        <v>111</v>
      </c>
    </row>
    <row r="91" spans="1:30" ht="15" customHeight="1" x14ac:dyDescent="0.25">
      <c r="A91" s="49" t="s">
        <v>7</v>
      </c>
      <c r="B91" s="49"/>
      <c r="C91" s="97" t="str">
        <f t="shared" si="3"/>
        <v>$70.2 mil</v>
      </c>
      <c r="D91" s="94">
        <f t="shared" si="4"/>
        <v>0.25992164698454179</v>
      </c>
      <c r="E91" s="95">
        <f t="shared" si="5"/>
        <v>0.25992164698454179</v>
      </c>
      <c r="F91" s="94">
        <f t="shared" si="6"/>
        <v>0.37535891785511133</v>
      </c>
      <c r="G91" s="95">
        <f t="shared" si="7"/>
        <v>0.37535891785511133</v>
      </c>
      <c r="H91" s="97"/>
      <c r="I91" s="97"/>
      <c r="J91" s="97"/>
      <c r="K91" s="97" t="str">
        <f>'State data for spotlight'!J9</f>
        <v>$63.1 bil</v>
      </c>
      <c r="L91" s="94">
        <f>'State data for spotlight'!L9</f>
        <v>8.5795971195826271E-2</v>
      </c>
      <c r="M91" s="95">
        <f>'State data for spotlight'!L9</f>
        <v>8.5795971195826271E-2</v>
      </c>
      <c r="N91" s="94">
        <f>'State data for spotlight'!N9</f>
        <v>0.25141602644572436</v>
      </c>
      <c r="O91" s="95">
        <f>'State data for spotlight'!N9</f>
        <v>0.25141602644572436</v>
      </c>
      <c r="S91" s="118" t="s">
        <v>53</v>
      </c>
      <c r="T91" s="118"/>
      <c r="U91" s="112"/>
      <c r="V91" s="112">
        <v>650</v>
      </c>
      <c r="W91" s="112">
        <v>599</v>
      </c>
      <c r="X91" s="112">
        <v>642</v>
      </c>
      <c r="Y91" s="112">
        <v>649</v>
      </c>
      <c r="Z91" s="112">
        <v>678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191</v>
      </c>
      <c r="S93" s="115" t="s">
        <v>56</v>
      </c>
      <c r="T93" s="115"/>
      <c r="U93" s="112"/>
      <c r="V93" s="112">
        <v>37</v>
      </c>
      <c r="W93" s="112">
        <v>35</v>
      </c>
      <c r="X93" s="112">
        <v>37</v>
      </c>
      <c r="Y93" s="112">
        <v>37</v>
      </c>
      <c r="Z93" s="112">
        <v>36</v>
      </c>
    </row>
    <row r="94" spans="1:30" ht="15" customHeight="1" x14ac:dyDescent="0.25">
      <c r="A94" s="135" t="s">
        <v>192</v>
      </c>
      <c r="S94" s="115" t="s">
        <v>57</v>
      </c>
      <c r="T94" s="115"/>
      <c r="U94" s="112"/>
      <c r="V94" s="112">
        <v>100</v>
      </c>
      <c r="W94" s="112">
        <v>99</v>
      </c>
      <c r="X94" s="112">
        <v>109</v>
      </c>
      <c r="Y94" s="112">
        <v>113</v>
      </c>
      <c r="Z94" s="112">
        <v>118</v>
      </c>
    </row>
    <row r="95" spans="1:30" ht="15" customHeight="1" x14ac:dyDescent="0.25">
      <c r="A95" s="136" t="s">
        <v>266</v>
      </c>
      <c r="S95" s="115" t="s">
        <v>185</v>
      </c>
      <c r="T95" s="115"/>
      <c r="U95" s="112"/>
      <c r="V95" s="112">
        <v>22</v>
      </c>
      <c r="W95" s="112">
        <v>19</v>
      </c>
      <c r="X95" s="112">
        <v>20</v>
      </c>
      <c r="Y95" s="112">
        <v>24</v>
      </c>
      <c r="Z95" s="112">
        <v>25</v>
      </c>
    </row>
    <row r="96" spans="1:30" ht="15" customHeight="1" x14ac:dyDescent="0.25">
      <c r="A96" s="134" t="s">
        <v>258</v>
      </c>
      <c r="S96" s="115" t="s">
        <v>186</v>
      </c>
      <c r="T96" s="115"/>
      <c r="U96" s="112"/>
      <c r="V96" s="112">
        <v>74</v>
      </c>
      <c r="W96" s="112">
        <v>63</v>
      </c>
      <c r="X96" s="112">
        <v>64</v>
      </c>
      <c r="Y96" s="112">
        <v>74</v>
      </c>
      <c r="Z96" s="112">
        <v>78</v>
      </c>
    </row>
    <row r="97" spans="1:32" ht="15" customHeight="1" x14ac:dyDescent="0.25">
      <c r="A97" s="136" t="s">
        <v>269</v>
      </c>
      <c r="S97" s="115" t="s">
        <v>187</v>
      </c>
      <c r="T97" s="115"/>
      <c r="U97" s="112"/>
      <c r="V97" s="112">
        <v>67</v>
      </c>
      <c r="W97" s="112">
        <v>66</v>
      </c>
      <c r="X97" s="112">
        <v>65</v>
      </c>
      <c r="Y97" s="112">
        <v>70</v>
      </c>
      <c r="Z97" s="112">
        <v>76</v>
      </c>
    </row>
    <row r="98" spans="1:32" ht="15" customHeight="1" x14ac:dyDescent="0.25">
      <c r="A98" s="136" t="s">
        <v>275</v>
      </c>
      <c r="S98" s="115" t="s">
        <v>188</v>
      </c>
      <c r="T98" s="115"/>
      <c r="U98" s="112"/>
      <c r="V98" s="112">
        <v>63</v>
      </c>
      <c r="W98" s="112">
        <v>57</v>
      </c>
      <c r="X98" s="112">
        <v>56</v>
      </c>
      <c r="Y98" s="112">
        <v>50</v>
      </c>
      <c r="Z98" s="112">
        <v>53</v>
      </c>
    </row>
    <row r="99" spans="1:32" ht="15" customHeight="1" x14ac:dyDescent="0.25">
      <c r="S99" s="115" t="s">
        <v>189</v>
      </c>
      <c r="T99" s="115"/>
      <c r="U99" s="112"/>
      <c r="V99" s="112">
        <v>7</v>
      </c>
      <c r="W99" s="112">
        <v>7</v>
      </c>
      <c r="X99" s="112">
        <v>8</v>
      </c>
      <c r="Y99" s="112">
        <v>6</v>
      </c>
      <c r="Z99" s="112">
        <v>8</v>
      </c>
    </row>
    <row r="100" spans="1:32" ht="15" customHeight="1" x14ac:dyDescent="0.25">
      <c r="S100" s="115" t="s">
        <v>58</v>
      </c>
      <c r="T100" s="115"/>
      <c r="U100" s="112"/>
      <c r="V100" s="112">
        <v>65</v>
      </c>
      <c r="W100" s="112">
        <v>71</v>
      </c>
      <c r="X100" s="112">
        <v>73</v>
      </c>
      <c r="Y100" s="112">
        <v>79</v>
      </c>
      <c r="Z100" s="112">
        <v>78</v>
      </c>
    </row>
    <row r="101" spans="1:32" x14ac:dyDescent="0.25">
      <c r="A101" s="18"/>
      <c r="S101" s="118" t="s">
        <v>53</v>
      </c>
      <c r="T101" s="118"/>
      <c r="U101" s="112"/>
      <c r="V101" s="112">
        <v>534</v>
      </c>
      <c r="W101" s="112">
        <v>508</v>
      </c>
      <c r="X101" s="112">
        <v>533</v>
      </c>
      <c r="Y101" s="112">
        <v>558</v>
      </c>
      <c r="Z101" s="112">
        <v>573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184</v>
      </c>
      <c r="W103" s="106" t="s">
        <v>193</v>
      </c>
      <c r="X103" s="106" t="s">
        <v>261</v>
      </c>
      <c r="Y103" s="106" t="s">
        <v>267</v>
      </c>
      <c r="Z103" s="106" t="s">
        <v>273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1175</v>
      </c>
      <c r="W104" s="112">
        <v>1080</v>
      </c>
      <c r="X104" s="112">
        <v>1164</v>
      </c>
      <c r="Y104" s="112">
        <v>1178</v>
      </c>
      <c r="Z104" s="112">
        <v>1287</v>
      </c>
      <c r="AB104" s="109" t="str">
        <f>TEXT(Z104,"###,###")</f>
        <v>1,287</v>
      </c>
      <c r="AD104" s="130">
        <f>Z104/($Z$4)*100</f>
        <v>63.305459911460893</v>
      </c>
      <c r="AF104" s="109"/>
    </row>
    <row r="105" spans="1:32" x14ac:dyDescent="0.25">
      <c r="S105" s="115" t="s">
        <v>17</v>
      </c>
      <c r="T105" s="115"/>
      <c r="U105" s="112"/>
      <c r="V105" s="112">
        <v>311</v>
      </c>
      <c r="W105" s="112">
        <v>306</v>
      </c>
      <c r="X105" s="112">
        <v>291</v>
      </c>
      <c r="Y105" s="112">
        <v>295</v>
      </c>
      <c r="Z105" s="112">
        <v>357</v>
      </c>
      <c r="AB105" s="109" t="str">
        <f>TEXT(Z105,"###,###")</f>
        <v>357</v>
      </c>
      <c r="AD105" s="130">
        <f>Z105/($Z$4)*100</f>
        <v>17.560255779636005</v>
      </c>
      <c r="AF105" s="109"/>
    </row>
    <row r="106" spans="1:32" x14ac:dyDescent="0.25">
      <c r="S106" s="118" t="s">
        <v>53</v>
      </c>
      <c r="T106" s="118"/>
      <c r="U106" s="120"/>
      <c r="V106" s="120">
        <v>1486</v>
      </c>
      <c r="W106" s="120">
        <v>1386</v>
      </c>
      <c r="X106" s="120">
        <v>1455</v>
      </c>
      <c r="Y106" s="120">
        <v>1473</v>
      </c>
      <c r="Z106" s="120">
        <v>1644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508</v>
      </c>
      <c r="W108" s="112">
        <v>393</v>
      </c>
      <c r="X108" s="112">
        <v>415</v>
      </c>
      <c r="Y108" s="112">
        <v>429</v>
      </c>
      <c r="Z108" s="112">
        <v>441</v>
      </c>
      <c r="AB108" s="109" t="str">
        <f>TEXT(Z108,"###,###")</f>
        <v>441</v>
      </c>
      <c r="AD108" s="130">
        <f>Z108/($Z$4)*100</f>
        <v>21.692080668962124</v>
      </c>
      <c r="AF108" s="109"/>
    </row>
    <row r="109" spans="1:32" x14ac:dyDescent="0.25">
      <c r="S109" s="115" t="s">
        <v>20</v>
      </c>
      <c r="T109" s="115"/>
      <c r="U109" s="112"/>
      <c r="V109" s="112">
        <v>268</v>
      </c>
      <c r="W109" s="112">
        <v>263</v>
      </c>
      <c r="X109" s="112">
        <v>337</v>
      </c>
      <c r="Y109" s="112">
        <v>336</v>
      </c>
      <c r="Z109" s="112">
        <v>411</v>
      </c>
      <c r="AB109" s="109" t="str">
        <f>TEXT(Z109,"###,###")</f>
        <v>411</v>
      </c>
      <c r="AD109" s="130">
        <f>Z109/($Z$4)*100</f>
        <v>20.216428922774227</v>
      </c>
      <c r="AF109" s="109"/>
    </row>
    <row r="110" spans="1:32" x14ac:dyDescent="0.25">
      <c r="S110" s="115" t="s">
        <v>21</v>
      </c>
      <c r="T110" s="115"/>
      <c r="U110" s="112"/>
      <c r="V110" s="112">
        <v>292</v>
      </c>
      <c r="W110" s="112">
        <v>251</v>
      </c>
      <c r="X110" s="112">
        <v>267</v>
      </c>
      <c r="Y110" s="112">
        <v>301</v>
      </c>
      <c r="Z110" s="112">
        <v>335</v>
      </c>
      <c r="AB110" s="109" t="str">
        <f>TEXT(Z110,"###,###")</f>
        <v>335</v>
      </c>
      <c r="AD110" s="130">
        <f>Z110/($Z$4)*100</f>
        <v>16.478111165764879</v>
      </c>
      <c r="AF110" s="109"/>
    </row>
    <row r="111" spans="1:32" x14ac:dyDescent="0.25">
      <c r="S111" s="115" t="s">
        <v>22</v>
      </c>
      <c r="T111" s="115"/>
      <c r="U111" s="112"/>
      <c r="V111" s="112">
        <v>413</v>
      </c>
      <c r="W111" s="112">
        <v>391</v>
      </c>
      <c r="X111" s="112">
        <v>370</v>
      </c>
      <c r="Y111" s="112">
        <v>407</v>
      </c>
      <c r="Z111" s="112">
        <v>454</v>
      </c>
      <c r="AB111" s="109" t="str">
        <f>TEXT(Z111,"###,###")</f>
        <v>454</v>
      </c>
      <c r="AD111" s="130">
        <f>Z111/($Z$4)*100</f>
        <v>22.331529758976881</v>
      </c>
      <c r="AF111" s="109"/>
    </row>
    <row r="112" spans="1:32" x14ac:dyDescent="0.25">
      <c r="S112" s="118" t="s">
        <v>53</v>
      </c>
      <c r="T112" s="118"/>
      <c r="U112" s="112"/>
      <c r="V112" s="112">
        <v>1870</v>
      </c>
      <c r="W112" s="112">
        <v>1694</v>
      </c>
      <c r="X112" s="112">
        <v>1801</v>
      </c>
      <c r="Y112" s="112">
        <v>1851</v>
      </c>
      <c r="Z112" s="112">
        <v>2031</v>
      </c>
    </row>
    <row r="113" spans="19:32" x14ac:dyDescent="0.25">
      <c r="AB113" s="125" t="s">
        <v>24</v>
      </c>
      <c r="AC113" s="106"/>
      <c r="AD113" s="106" t="s">
        <v>182</v>
      </c>
      <c r="AF113" s="106" t="s">
        <v>183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45.17</v>
      </c>
      <c r="W118" s="131">
        <v>44.74</v>
      </c>
      <c r="X118" s="131">
        <v>45.42</v>
      </c>
      <c r="Y118" s="131">
        <v>45.62</v>
      </c>
      <c r="Z118" s="131">
        <v>45.51</v>
      </c>
      <c r="AB118" s="109" t="str">
        <f>TEXT(Z118,"##.0")</f>
        <v>45.5</v>
      </c>
    </row>
    <row r="120" spans="19:32" x14ac:dyDescent="0.25">
      <c r="S120" s="101" t="s">
        <v>98</v>
      </c>
      <c r="T120" s="112"/>
      <c r="U120" s="112"/>
      <c r="V120" s="112">
        <v>807</v>
      </c>
      <c r="W120" s="112">
        <v>750</v>
      </c>
      <c r="X120" s="112">
        <v>776</v>
      </c>
      <c r="Y120" s="112">
        <v>835</v>
      </c>
      <c r="Z120" s="112">
        <v>855</v>
      </c>
      <c r="AB120" s="109" t="str">
        <f>TEXT(Z120,"###,###")</f>
        <v>855</v>
      </c>
    </row>
    <row r="121" spans="19:32" x14ac:dyDescent="0.25">
      <c r="S121" s="101" t="s">
        <v>99</v>
      </c>
      <c r="T121" s="112"/>
      <c r="U121" s="112"/>
      <c r="V121" s="112">
        <v>225</v>
      </c>
      <c r="W121" s="112">
        <v>201</v>
      </c>
      <c r="X121" s="112">
        <v>232</v>
      </c>
      <c r="Y121" s="112">
        <v>233</v>
      </c>
      <c r="Z121" s="112">
        <v>218</v>
      </c>
      <c r="AB121" s="109" t="str">
        <f>TEXT(Z121,"###,###")</f>
        <v>218</v>
      </c>
    </row>
    <row r="122" spans="19:32" x14ac:dyDescent="0.25">
      <c r="S122" s="101" t="s">
        <v>100</v>
      </c>
      <c r="T122" s="112"/>
      <c r="U122" s="112"/>
      <c r="V122" s="112">
        <v>157</v>
      </c>
      <c r="W122" s="112">
        <v>154</v>
      </c>
      <c r="X122" s="112">
        <v>168</v>
      </c>
      <c r="Y122" s="112">
        <v>143</v>
      </c>
      <c r="Z122" s="112">
        <v>179</v>
      </c>
      <c r="AB122" s="109" t="str">
        <f>TEXT(Z122,"###,###")</f>
        <v>179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964</v>
      </c>
      <c r="W124" s="112">
        <v>904</v>
      </c>
      <c r="X124" s="112">
        <v>944</v>
      </c>
      <c r="Y124" s="112">
        <v>978</v>
      </c>
      <c r="Z124" s="112">
        <v>1034</v>
      </c>
      <c r="AB124" s="109" t="str">
        <f>TEXT(Z124,"###,###")</f>
        <v>1,034</v>
      </c>
      <c r="AD124" s="127">
        <f>Z124/$Z$7*100</f>
        <v>82.128673550436858</v>
      </c>
    </row>
    <row r="125" spans="19:32" x14ac:dyDescent="0.25">
      <c r="S125" s="101" t="s">
        <v>102</v>
      </c>
      <c r="T125" s="112"/>
      <c r="U125" s="112"/>
      <c r="V125" s="112">
        <v>382</v>
      </c>
      <c r="W125" s="112">
        <v>355</v>
      </c>
      <c r="X125" s="112">
        <v>400</v>
      </c>
      <c r="Y125" s="112">
        <v>376</v>
      </c>
      <c r="Z125" s="112">
        <v>397</v>
      </c>
      <c r="AB125" s="109" t="str">
        <f>TEXT(Z125,"###,###")</f>
        <v>397</v>
      </c>
      <c r="AD125" s="127">
        <f>Z125/$Z$7*100</f>
        <v>31.532962668784748</v>
      </c>
    </row>
    <row r="127" spans="19:32" x14ac:dyDescent="0.25">
      <c r="S127" s="101" t="s">
        <v>103</v>
      </c>
      <c r="T127" s="112"/>
      <c r="U127" s="112"/>
      <c r="V127" s="112">
        <v>650</v>
      </c>
      <c r="W127" s="112">
        <v>596</v>
      </c>
      <c r="X127" s="112">
        <v>642</v>
      </c>
      <c r="Y127" s="112">
        <v>650</v>
      </c>
      <c r="Z127" s="112">
        <v>682</v>
      </c>
      <c r="AB127" s="109" t="str">
        <f>TEXT(Z127,"###,###")</f>
        <v>682</v>
      </c>
      <c r="AD127" s="127">
        <f>Z127/$Z$7*100</f>
        <v>54.169976171564741</v>
      </c>
    </row>
    <row r="128" spans="19:32" x14ac:dyDescent="0.25">
      <c r="S128" s="101" t="s">
        <v>104</v>
      </c>
      <c r="T128" s="112"/>
      <c r="U128" s="112"/>
      <c r="V128" s="112">
        <v>538</v>
      </c>
      <c r="W128" s="112">
        <v>512</v>
      </c>
      <c r="X128" s="112">
        <v>537</v>
      </c>
      <c r="Y128" s="112">
        <v>557</v>
      </c>
      <c r="Z128" s="112">
        <v>574</v>
      </c>
      <c r="AB128" s="109" t="str">
        <f>TEXT(Z128,"###,###")</f>
        <v>574</v>
      </c>
      <c r="AD128" s="127">
        <f>Z128/$Z$7*100</f>
        <v>45.591739475774425</v>
      </c>
    </row>
    <row r="130" spans="19:20" x14ac:dyDescent="0.25">
      <c r="S130" s="101" t="s">
        <v>262</v>
      </c>
      <c r="T130" s="127">
        <v>67.911040508339951</v>
      </c>
    </row>
    <row r="131" spans="19:20" x14ac:dyDescent="0.25">
      <c r="S131" s="101" t="s">
        <v>263</v>
      </c>
      <c r="T131" s="127">
        <v>17.315329626687848</v>
      </c>
    </row>
    <row r="132" spans="19:20" x14ac:dyDescent="0.25">
      <c r="S132" s="101" t="s">
        <v>264</v>
      </c>
      <c r="T132" s="127">
        <v>14.217633042096903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94943DCE-E646-4A56-9E9E-D7A2E36E09B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5BB2F42F-07C9-4AB3-8990-E8BA666E8D8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D8C67794-CB8A-4C8B-B408-56B9F9E44B4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3B5804E6-EB3A-4707-B57B-B241553CC20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584D50-93F1-48BE-8E5A-A18E6F66C006}">
  <sheetPr codeName="Sheet121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166</v>
      </c>
      <c r="T1" s="99"/>
      <c r="U1" s="99"/>
      <c r="V1" s="99"/>
      <c r="W1" s="99"/>
      <c r="X1" s="99"/>
      <c r="Y1" s="100" t="s">
        <v>246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184</v>
      </c>
      <c r="W2" s="103" t="s">
        <v>193</v>
      </c>
      <c r="X2" s="103" t="s">
        <v>261</v>
      </c>
      <c r="Y2" s="103" t="s">
        <v>267</v>
      </c>
      <c r="Z2" s="103" t="s">
        <v>273</v>
      </c>
      <c r="AB2" s="141" t="str">
        <f>$Z$2</f>
        <v>2021-22</v>
      </c>
      <c r="AC2" s="141"/>
      <c r="AD2" s="141"/>
      <c r="AE2" s="141"/>
      <c r="AF2" s="141"/>
    </row>
    <row r="3" spans="1:32" ht="15" customHeight="1" x14ac:dyDescent="0.25">
      <c r="A3" s="58" t="s">
        <v>272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166</v>
      </c>
      <c r="Y3" s="105" t="s">
        <v>246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10.57 Tatiara, South Australia,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6881</v>
      </c>
      <c r="W4" s="108">
        <v>6528</v>
      </c>
      <c r="X4" s="108">
        <v>6733</v>
      </c>
      <c r="Y4" s="108">
        <v>6847</v>
      </c>
      <c r="Z4" s="108">
        <v>7094</v>
      </c>
      <c r="AB4" s="109" t="str">
        <f>TEXT(Z4,"###,###")</f>
        <v>7,094</v>
      </c>
      <c r="AD4" s="110">
        <f>Z4/Y4-1</f>
        <v>3.6074193077260119E-2</v>
      </c>
      <c r="AF4" s="110">
        <f>Z4/V4-1</f>
        <v>3.0954803080947446E-2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3792</v>
      </c>
      <c r="W5" s="108">
        <v>3577</v>
      </c>
      <c r="X5" s="108">
        <v>3634</v>
      </c>
      <c r="Y5" s="108">
        <v>3651</v>
      </c>
      <c r="Z5" s="108">
        <v>3787</v>
      </c>
      <c r="AB5" s="109" t="str">
        <f>TEXT(Z5,"###,###")</f>
        <v>3,787</v>
      </c>
      <c r="AD5" s="110">
        <f t="shared" ref="AD5:AD9" si="0">Z5/Y5-1</f>
        <v>3.7250068474390607E-2</v>
      </c>
      <c r="AF5" s="110">
        <f t="shared" ref="AF5:AF9" si="1">Z5/V5-1</f>
        <v>-1.3185654008438519E-3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3092</v>
      </c>
      <c r="W6" s="108">
        <v>2953</v>
      </c>
      <c r="X6" s="108">
        <v>3100</v>
      </c>
      <c r="Y6" s="108">
        <v>3186</v>
      </c>
      <c r="Z6" s="108">
        <v>3303</v>
      </c>
      <c r="AB6" s="109" t="str">
        <f>TEXT(Z6,"###,###")</f>
        <v>3,303</v>
      </c>
      <c r="AD6" s="110">
        <f t="shared" si="0"/>
        <v>3.672316384180796E-2</v>
      </c>
      <c r="AF6" s="110">
        <f t="shared" si="1"/>
        <v>6.8240620957309206E-2</v>
      </c>
    </row>
    <row r="7" spans="1:32" ht="16.5" customHeight="1" thickBot="1" x14ac:dyDescent="0.3">
      <c r="A7" s="61" t="str">
        <f>"QUICK STATS for "&amp;Z2&amp;" *"</f>
        <v>QUICK STATS for 2021-22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4430</v>
      </c>
      <c r="W7" s="108">
        <v>4177</v>
      </c>
      <c r="X7" s="108">
        <v>4452</v>
      </c>
      <c r="Y7" s="108">
        <v>4460</v>
      </c>
      <c r="Z7" s="108">
        <v>4591</v>
      </c>
      <c r="AB7" s="109" t="str">
        <f>TEXT(Z7,"###,###")</f>
        <v>4,591</v>
      </c>
      <c r="AD7" s="110">
        <f t="shared" si="0"/>
        <v>2.9372197309416981E-2</v>
      </c>
      <c r="AF7" s="110">
        <f t="shared" si="1"/>
        <v>3.6343115124153558E-2</v>
      </c>
    </row>
    <row r="8" spans="1:32" ht="17.25" customHeight="1" x14ac:dyDescent="0.25">
      <c r="A8" s="62" t="s">
        <v>12</v>
      </c>
      <c r="B8" s="63"/>
      <c r="C8" s="29"/>
      <c r="D8" s="64" t="str">
        <f>AB4</f>
        <v>7,094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4,591</v>
      </c>
      <c r="P8" s="65"/>
      <c r="S8" s="107" t="s">
        <v>83</v>
      </c>
      <c r="T8" s="108"/>
      <c r="U8" s="108"/>
      <c r="V8" s="108">
        <v>30709.66</v>
      </c>
      <c r="W8" s="108">
        <v>33215</v>
      </c>
      <c r="X8" s="108">
        <v>29984.85</v>
      </c>
      <c r="Y8" s="108">
        <v>35353.5</v>
      </c>
      <c r="Z8" s="108">
        <v>38096</v>
      </c>
      <c r="AB8" s="109" t="str">
        <f>TEXT(Z8,"$###,###")</f>
        <v>$38,096</v>
      </c>
      <c r="AD8" s="110">
        <f t="shared" si="0"/>
        <v>7.7573649002220524E-2</v>
      </c>
      <c r="AF8" s="110">
        <f t="shared" si="1"/>
        <v>0.24052171206063511</v>
      </c>
    </row>
    <row r="9" spans="1:32" x14ac:dyDescent="0.25">
      <c r="A9" s="30" t="s">
        <v>14</v>
      </c>
      <c r="B9" s="69"/>
      <c r="C9" s="70"/>
      <c r="D9" s="71">
        <f>AD104</f>
        <v>67.620524386805741</v>
      </c>
      <c r="E9" s="72" t="s">
        <v>84</v>
      </c>
      <c r="F9" s="24"/>
      <c r="G9" s="73" t="s">
        <v>81</v>
      </c>
      <c r="H9" s="70"/>
      <c r="I9" s="69"/>
      <c r="J9" s="70"/>
      <c r="K9" s="69"/>
      <c r="L9" s="69"/>
      <c r="M9" s="74"/>
      <c r="N9" s="70"/>
      <c r="O9" s="71">
        <f>AD127</f>
        <v>55.521672838161621</v>
      </c>
      <c r="P9" s="72" t="s">
        <v>84</v>
      </c>
      <c r="S9" s="107" t="s">
        <v>7</v>
      </c>
      <c r="T9" s="108"/>
      <c r="U9" s="108"/>
      <c r="V9" s="108">
        <v>198210884</v>
      </c>
      <c r="W9" s="108">
        <v>208066281</v>
      </c>
      <c r="X9" s="108">
        <v>209379222</v>
      </c>
      <c r="Y9" s="108">
        <v>205398990</v>
      </c>
      <c r="Z9" s="108">
        <v>244761568</v>
      </c>
      <c r="AB9" s="109" t="str">
        <f>TEXT(Z9/1000000,"$#,###.0")&amp;" mil"</f>
        <v>$244.8 mil</v>
      </c>
      <c r="AD9" s="110">
        <f t="shared" si="0"/>
        <v>0.19163958888015964</v>
      </c>
      <c r="AF9" s="110">
        <f t="shared" si="1"/>
        <v>0.2348543281810902</v>
      </c>
    </row>
    <row r="10" spans="1:32" x14ac:dyDescent="0.25">
      <c r="A10" s="30" t="s">
        <v>17</v>
      </c>
      <c r="B10" s="69"/>
      <c r="C10" s="70"/>
      <c r="D10" s="71">
        <f>AD105</f>
        <v>11.700028192839019</v>
      </c>
      <c r="E10" s="72" t="s">
        <v>84</v>
      </c>
      <c r="F10" s="24"/>
      <c r="G10" s="73" t="s">
        <v>82</v>
      </c>
      <c r="H10" s="70"/>
      <c r="I10" s="69"/>
      <c r="J10" s="70"/>
      <c r="K10" s="69"/>
      <c r="L10" s="69"/>
      <c r="M10" s="74"/>
      <c r="N10" s="70"/>
      <c r="O10" s="71">
        <f>AD128</f>
        <v>44.282291439773466</v>
      </c>
      <c r="P10" s="72" t="s">
        <v>84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85</v>
      </c>
      <c r="H11" s="77"/>
      <c r="I11" s="78"/>
      <c r="J11" s="78"/>
      <c r="K11" s="78"/>
      <c r="L11" s="78"/>
      <c r="M11" s="69"/>
      <c r="N11" s="70"/>
      <c r="O11" s="71">
        <f>T130</f>
        <v>70.050098017861032</v>
      </c>
      <c r="P11" s="72" t="s">
        <v>84</v>
      </c>
      <c r="S11" s="107" t="s">
        <v>29</v>
      </c>
      <c r="T11" s="112"/>
      <c r="U11" s="112"/>
      <c r="V11" s="112">
        <v>5492</v>
      </c>
      <c r="W11" s="112">
        <v>5307</v>
      </c>
      <c r="X11" s="112">
        <v>5375</v>
      </c>
      <c r="Y11" s="112">
        <v>5513</v>
      </c>
      <c r="Z11" s="112">
        <v>5719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17.599651492049663</v>
      </c>
      <c r="P12" s="72" t="s">
        <v>84</v>
      </c>
      <c r="S12" s="107" t="s">
        <v>30</v>
      </c>
      <c r="T12" s="112"/>
      <c r="U12" s="112"/>
      <c r="V12" s="112">
        <v>1388</v>
      </c>
      <c r="W12" s="112">
        <v>1220</v>
      </c>
      <c r="X12" s="112">
        <v>1355</v>
      </c>
      <c r="Y12" s="112">
        <v>1334</v>
      </c>
      <c r="Z12" s="112">
        <v>1371</v>
      </c>
    </row>
    <row r="13" spans="1:32" ht="15" customHeight="1" x14ac:dyDescent="0.25">
      <c r="A13" s="30" t="s">
        <v>19</v>
      </c>
      <c r="B13" s="70"/>
      <c r="C13" s="70"/>
      <c r="D13" s="71">
        <f>AD108</f>
        <v>14.040033831406824</v>
      </c>
      <c r="E13" s="72" t="s">
        <v>84</v>
      </c>
      <c r="F13" s="24"/>
      <c r="G13" s="142" t="s">
        <v>265</v>
      </c>
      <c r="H13" s="143"/>
      <c r="I13" s="143"/>
      <c r="J13" s="143"/>
      <c r="K13" s="143"/>
      <c r="L13" s="143"/>
      <c r="M13" s="79"/>
      <c r="N13" s="70"/>
      <c r="O13" s="71">
        <f>T132</f>
        <v>12.175996514920497</v>
      </c>
      <c r="P13" s="72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20.552579644770226</v>
      </c>
      <c r="E14" s="72" t="s">
        <v>84</v>
      </c>
      <c r="F14" s="24"/>
      <c r="G14" s="76" t="s">
        <v>94</v>
      </c>
      <c r="H14" s="69"/>
      <c r="I14" s="69"/>
      <c r="J14" s="69"/>
      <c r="K14" s="75"/>
      <c r="L14" s="70"/>
      <c r="M14" s="69"/>
      <c r="N14" s="70"/>
      <c r="O14" s="75" t="str">
        <f>AB118</f>
        <v>42.6</v>
      </c>
      <c r="P14" s="72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17.958838455032421</v>
      </c>
      <c r="E15" s="72" t="s">
        <v>84</v>
      </c>
      <c r="F15" s="24"/>
      <c r="G15" s="33" t="s">
        <v>259</v>
      </c>
      <c r="H15" s="70"/>
      <c r="I15" s="70"/>
      <c r="J15" s="70"/>
      <c r="K15" s="80"/>
      <c r="L15" s="70"/>
      <c r="M15" s="70"/>
      <c r="N15" s="70"/>
      <c r="O15" s="71">
        <f>AB38</f>
        <v>18.510452961672474</v>
      </c>
      <c r="P15" s="72" t="s">
        <v>84</v>
      </c>
      <c r="S15" s="115" t="s">
        <v>60</v>
      </c>
      <c r="T15" s="115"/>
      <c r="U15" s="116"/>
      <c r="V15" s="116">
        <v>1303</v>
      </c>
      <c r="W15" s="116">
        <v>1347</v>
      </c>
      <c r="X15" s="116">
        <v>1346</v>
      </c>
      <c r="Y15" s="112">
        <v>1363</v>
      </c>
      <c r="Z15" s="112">
        <v>1286</v>
      </c>
      <c r="AB15" s="117">
        <f t="shared" ref="AB15:AB34" si="2">IF(Z15="np",0,Z15/$Z$34)</f>
        <v>0.1812033253487389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26.81138990696363</v>
      </c>
      <c r="E16" s="83" t="s">
        <v>84</v>
      </c>
      <c r="F16" s="24"/>
      <c r="G16" s="84" t="s">
        <v>260</v>
      </c>
      <c r="H16" s="35"/>
      <c r="I16" s="35"/>
      <c r="J16" s="35"/>
      <c r="K16" s="36"/>
      <c r="L16" s="35"/>
      <c r="M16" s="35"/>
      <c r="N16" s="35"/>
      <c r="O16" s="82">
        <f>AB37</f>
        <v>81.48954703832753</v>
      </c>
      <c r="P16" s="37" t="s">
        <v>84</v>
      </c>
      <c r="S16" s="115" t="s">
        <v>61</v>
      </c>
      <c r="T16" s="115"/>
      <c r="U16" s="116"/>
      <c r="V16" s="116">
        <v>7</v>
      </c>
      <c r="W16" s="116">
        <v>10</v>
      </c>
      <c r="X16" s="116">
        <v>12</v>
      </c>
      <c r="Y16" s="112">
        <v>9</v>
      </c>
      <c r="Z16" s="112">
        <v>17</v>
      </c>
      <c r="AB16" s="117">
        <f t="shared" si="2"/>
        <v>2.3953783288713543E-3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779</v>
      </c>
      <c r="W17" s="116">
        <v>757</v>
      </c>
      <c r="X17" s="116">
        <v>783</v>
      </c>
      <c r="Y17" s="112">
        <v>730</v>
      </c>
      <c r="Z17" s="112">
        <v>716</v>
      </c>
      <c r="AB17" s="117">
        <f t="shared" si="2"/>
        <v>0.10088769902775821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268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63</v>
      </c>
      <c r="T18" s="115"/>
      <c r="U18" s="116"/>
      <c r="V18" s="116">
        <v>22</v>
      </c>
      <c r="W18" s="116">
        <v>30</v>
      </c>
      <c r="X18" s="116">
        <v>32</v>
      </c>
      <c r="Y18" s="112">
        <v>36</v>
      </c>
      <c r="Z18" s="112">
        <v>38</v>
      </c>
      <c r="AB18" s="117">
        <f t="shared" si="2"/>
        <v>5.3543750880653794E-3</v>
      </c>
    </row>
    <row r="19" spans="1:28" x14ac:dyDescent="0.25">
      <c r="A19" s="61" t="str">
        <f>$S$1&amp;" ("&amp;$V$2&amp;" to "&amp;$Z$2&amp;")"</f>
        <v>Tatiara (2017-18 to 2021-22)</v>
      </c>
      <c r="B19" s="61"/>
      <c r="C19" s="61"/>
      <c r="D19" s="61"/>
      <c r="E19" s="61"/>
      <c r="F19" s="61"/>
      <c r="G19" s="61" t="str">
        <f>$S$1&amp;" ("&amp;$V$2&amp;" to "&amp;$Z$2&amp;")"</f>
        <v>Tatiara (2017-18 to 2021-22)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64</v>
      </c>
      <c r="T19" s="115"/>
      <c r="U19" s="116"/>
      <c r="V19" s="116">
        <v>228</v>
      </c>
      <c r="W19" s="116">
        <v>233</v>
      </c>
      <c r="X19" s="116">
        <v>248</v>
      </c>
      <c r="Y19" s="112">
        <v>298</v>
      </c>
      <c r="Z19" s="112">
        <v>314</v>
      </c>
      <c r="AB19" s="117">
        <f t="shared" si="2"/>
        <v>4.424404678032972E-2</v>
      </c>
    </row>
    <row r="20" spans="1:28" x14ac:dyDescent="0.25">
      <c r="S20" s="115" t="s">
        <v>65</v>
      </c>
      <c r="T20" s="115"/>
      <c r="U20" s="116"/>
      <c r="V20" s="116">
        <v>289</v>
      </c>
      <c r="W20" s="116">
        <v>267</v>
      </c>
      <c r="X20" s="116">
        <v>277</v>
      </c>
      <c r="Y20" s="112">
        <v>318</v>
      </c>
      <c r="Z20" s="112">
        <v>290</v>
      </c>
      <c r="AB20" s="117">
        <f t="shared" si="2"/>
        <v>4.0862336198393689E-2</v>
      </c>
    </row>
    <row r="21" spans="1:28" x14ac:dyDescent="0.25">
      <c r="S21" s="115" t="s">
        <v>66</v>
      </c>
      <c r="T21" s="115"/>
      <c r="U21" s="116"/>
      <c r="V21" s="116">
        <v>479</v>
      </c>
      <c r="W21" s="116">
        <v>502</v>
      </c>
      <c r="X21" s="116">
        <v>596</v>
      </c>
      <c r="Y21" s="112">
        <v>515</v>
      </c>
      <c r="Z21" s="112">
        <v>542</v>
      </c>
      <c r="AB21" s="117">
        <f t="shared" si="2"/>
        <v>7.6370297308721996E-2</v>
      </c>
    </row>
    <row r="22" spans="1:28" x14ac:dyDescent="0.25">
      <c r="S22" s="115" t="s">
        <v>67</v>
      </c>
      <c r="T22" s="115"/>
      <c r="U22" s="116"/>
      <c r="V22" s="116">
        <v>244</v>
      </c>
      <c r="W22" s="116">
        <v>223</v>
      </c>
      <c r="X22" s="116">
        <v>265</v>
      </c>
      <c r="Y22" s="112">
        <v>317</v>
      </c>
      <c r="Z22" s="112">
        <v>351</v>
      </c>
      <c r="AB22" s="117">
        <f t="shared" si="2"/>
        <v>4.9457517260814432E-2</v>
      </c>
    </row>
    <row r="23" spans="1:28" x14ac:dyDescent="0.25">
      <c r="S23" s="115" t="s">
        <v>68</v>
      </c>
      <c r="T23" s="115"/>
      <c r="U23" s="116"/>
      <c r="V23" s="116">
        <v>385</v>
      </c>
      <c r="W23" s="116">
        <v>376</v>
      </c>
      <c r="X23" s="116">
        <v>335</v>
      </c>
      <c r="Y23" s="112">
        <v>348</v>
      </c>
      <c r="Z23" s="112">
        <v>375</v>
      </c>
      <c r="AB23" s="117">
        <f t="shared" si="2"/>
        <v>5.2839227842750455E-2</v>
      </c>
    </row>
    <row r="24" spans="1:28" x14ac:dyDescent="0.25">
      <c r="S24" s="115" t="s">
        <v>69</v>
      </c>
      <c r="T24" s="115"/>
      <c r="U24" s="116"/>
      <c r="V24" s="116">
        <v>14</v>
      </c>
      <c r="W24" s="116">
        <v>16</v>
      </c>
      <c r="X24" s="116">
        <v>15</v>
      </c>
      <c r="Y24" s="112">
        <v>15</v>
      </c>
      <c r="Z24" s="112">
        <v>14</v>
      </c>
      <c r="AB24" s="117">
        <f t="shared" si="2"/>
        <v>1.9726645061293505E-3</v>
      </c>
    </row>
    <row r="25" spans="1:28" x14ac:dyDescent="0.25">
      <c r="S25" s="115" t="s">
        <v>70</v>
      </c>
      <c r="T25" s="115"/>
      <c r="U25" s="116"/>
      <c r="V25" s="116">
        <v>107</v>
      </c>
      <c r="W25" s="116">
        <v>87</v>
      </c>
      <c r="X25" s="116">
        <v>105</v>
      </c>
      <c r="Y25" s="112">
        <v>125</v>
      </c>
      <c r="Z25" s="112">
        <v>118</v>
      </c>
      <c r="AB25" s="117">
        <f t="shared" si="2"/>
        <v>1.662674369451881E-2</v>
      </c>
    </row>
    <row r="26" spans="1:28" x14ac:dyDescent="0.25">
      <c r="S26" s="115" t="s">
        <v>71</v>
      </c>
      <c r="T26" s="115"/>
      <c r="U26" s="116"/>
      <c r="V26" s="116">
        <v>114</v>
      </c>
      <c r="W26" s="116">
        <v>94</v>
      </c>
      <c r="X26" s="116">
        <v>103</v>
      </c>
      <c r="Y26" s="112">
        <v>95</v>
      </c>
      <c r="Z26" s="112">
        <v>64</v>
      </c>
      <c r="AB26" s="117">
        <f t="shared" si="2"/>
        <v>9.0178948851627454E-3</v>
      </c>
    </row>
    <row r="27" spans="1:28" x14ac:dyDescent="0.25">
      <c r="S27" s="115" t="s">
        <v>72</v>
      </c>
      <c r="T27" s="115"/>
      <c r="U27" s="116"/>
      <c r="V27" s="116">
        <v>144</v>
      </c>
      <c r="W27" s="116">
        <v>137</v>
      </c>
      <c r="X27" s="116">
        <v>134</v>
      </c>
      <c r="Y27" s="112">
        <v>138</v>
      </c>
      <c r="Z27" s="112">
        <v>172</v>
      </c>
      <c r="AB27" s="117">
        <f t="shared" si="2"/>
        <v>2.4235592503874876E-2</v>
      </c>
    </row>
    <row r="28" spans="1:28" x14ac:dyDescent="0.25">
      <c r="S28" s="115" t="s">
        <v>73</v>
      </c>
      <c r="T28" s="115"/>
      <c r="U28" s="116"/>
      <c r="V28" s="116">
        <v>376</v>
      </c>
      <c r="W28" s="116">
        <v>380</v>
      </c>
      <c r="X28" s="116">
        <v>299</v>
      </c>
      <c r="Y28" s="112">
        <v>338</v>
      </c>
      <c r="Z28" s="112">
        <v>518</v>
      </c>
      <c r="AB28" s="117">
        <f t="shared" si="2"/>
        <v>7.2988586726785973E-2</v>
      </c>
    </row>
    <row r="29" spans="1:28" x14ac:dyDescent="0.25">
      <c r="S29" s="115" t="s">
        <v>74</v>
      </c>
      <c r="T29" s="115"/>
      <c r="U29" s="116"/>
      <c r="V29" s="116">
        <v>196</v>
      </c>
      <c r="W29" s="116">
        <v>202</v>
      </c>
      <c r="X29" s="116">
        <v>166</v>
      </c>
      <c r="Y29" s="112">
        <v>158</v>
      </c>
      <c r="Z29" s="112">
        <v>257</v>
      </c>
      <c r="AB29" s="117">
        <f t="shared" si="2"/>
        <v>3.6212484148231645E-2</v>
      </c>
    </row>
    <row r="30" spans="1:28" x14ac:dyDescent="0.25">
      <c r="S30" s="115" t="s">
        <v>75</v>
      </c>
      <c r="T30" s="115"/>
      <c r="U30" s="116"/>
      <c r="V30" s="116">
        <v>286</v>
      </c>
      <c r="W30" s="116">
        <v>262</v>
      </c>
      <c r="X30" s="116">
        <v>302</v>
      </c>
      <c r="Y30" s="112">
        <v>299</v>
      </c>
      <c r="Z30" s="112">
        <v>296</v>
      </c>
      <c r="AB30" s="117">
        <f t="shared" si="2"/>
        <v>4.1707763843877692E-2</v>
      </c>
    </row>
    <row r="31" spans="1:28" x14ac:dyDescent="0.25">
      <c r="S31" s="115" t="s">
        <v>76</v>
      </c>
      <c r="T31" s="115"/>
      <c r="U31" s="116"/>
      <c r="V31" s="116">
        <v>455</v>
      </c>
      <c r="W31" s="116">
        <v>431</v>
      </c>
      <c r="X31" s="116">
        <v>475</v>
      </c>
      <c r="Y31" s="112">
        <v>499</v>
      </c>
      <c r="Z31" s="112">
        <v>509</v>
      </c>
      <c r="AB31" s="117">
        <f t="shared" si="2"/>
        <v>7.1720445258559959E-2</v>
      </c>
    </row>
    <row r="32" spans="1:28" ht="15.75" customHeight="1" x14ac:dyDescent="0.25">
      <c r="A32" s="61" t="str">
        <f>"Distribution of jobs per industry "&amp;"("&amp;Z2&amp;") *"</f>
        <v>Distribution of jobs per industry (2021-22)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77</v>
      </c>
      <c r="T32" s="115"/>
      <c r="U32" s="116"/>
      <c r="V32" s="116">
        <v>43</v>
      </c>
      <c r="W32" s="116">
        <v>33</v>
      </c>
      <c r="X32" s="116">
        <v>40</v>
      </c>
      <c r="Y32" s="112">
        <v>27</v>
      </c>
      <c r="Z32" s="112">
        <v>28</v>
      </c>
      <c r="AB32" s="117">
        <f t="shared" si="2"/>
        <v>3.945329012258701E-3</v>
      </c>
    </row>
    <row r="33" spans="19:32" x14ac:dyDescent="0.25">
      <c r="S33" s="115" t="s">
        <v>78</v>
      </c>
      <c r="T33" s="115"/>
      <c r="U33" s="116"/>
      <c r="V33" s="116">
        <v>232</v>
      </c>
      <c r="W33" s="116">
        <v>207</v>
      </c>
      <c r="X33" s="116">
        <v>228</v>
      </c>
      <c r="Y33" s="112">
        <v>245</v>
      </c>
      <c r="Z33" s="112">
        <v>268</v>
      </c>
      <c r="AB33" s="117">
        <f t="shared" si="2"/>
        <v>3.7762434831618993E-2</v>
      </c>
    </row>
    <row r="34" spans="19:32" x14ac:dyDescent="0.25">
      <c r="S34" s="118" t="s">
        <v>53</v>
      </c>
      <c r="T34" s="118"/>
      <c r="U34" s="119"/>
      <c r="V34" s="119">
        <v>6881</v>
      </c>
      <c r="W34" s="119">
        <v>6530</v>
      </c>
      <c r="X34" s="119">
        <v>6735</v>
      </c>
      <c r="Y34" s="120">
        <v>6847</v>
      </c>
      <c r="Z34" s="120">
        <v>7097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3613</v>
      </c>
      <c r="W37" s="112">
        <v>3381</v>
      </c>
      <c r="X37" s="112">
        <v>3645</v>
      </c>
      <c r="Y37" s="112">
        <v>3648</v>
      </c>
      <c r="Z37" s="112">
        <v>3742</v>
      </c>
      <c r="AB37" s="132">
        <f>Z37/Z40*100</f>
        <v>81.48954703832753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816</v>
      </c>
      <c r="W38" s="112">
        <v>796</v>
      </c>
      <c r="X38" s="112">
        <v>808</v>
      </c>
      <c r="Y38" s="112">
        <v>819</v>
      </c>
      <c r="Z38" s="112">
        <v>850</v>
      </c>
      <c r="AB38" s="132">
        <f>Z38/Z40*100</f>
        <v>18.510452961672474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4429</v>
      </c>
      <c r="W40" s="112">
        <v>4177</v>
      </c>
      <c r="X40" s="112">
        <v>4453</v>
      </c>
      <c r="Y40" s="112">
        <v>4467</v>
      </c>
      <c r="Z40" s="112">
        <v>4592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27</v>
      </c>
      <c r="W44" s="112">
        <v>25</v>
      </c>
      <c r="X44" s="112">
        <v>22</v>
      </c>
      <c r="Y44" s="112">
        <v>26</v>
      </c>
      <c r="Z44" s="112">
        <v>24</v>
      </c>
    </row>
    <row r="45" spans="19:32" x14ac:dyDescent="0.25">
      <c r="S45" s="115" t="s">
        <v>37</v>
      </c>
      <c r="T45" s="115"/>
      <c r="U45" s="112"/>
      <c r="V45" s="112">
        <v>99</v>
      </c>
      <c r="W45" s="112">
        <v>112</v>
      </c>
      <c r="X45" s="112">
        <v>149</v>
      </c>
      <c r="Y45" s="112">
        <v>167</v>
      </c>
      <c r="Z45" s="112">
        <v>130</v>
      </c>
    </row>
    <row r="46" spans="19:32" x14ac:dyDescent="0.25">
      <c r="S46" s="115" t="s">
        <v>38</v>
      </c>
      <c r="T46" s="115"/>
      <c r="U46" s="112"/>
      <c r="V46" s="112">
        <v>295</v>
      </c>
      <c r="W46" s="112">
        <v>292</v>
      </c>
      <c r="X46" s="112">
        <v>241</v>
      </c>
      <c r="Y46" s="112">
        <v>247</v>
      </c>
      <c r="Z46" s="112">
        <v>252</v>
      </c>
    </row>
    <row r="47" spans="19:32" x14ac:dyDescent="0.25">
      <c r="S47" s="115" t="s">
        <v>39</v>
      </c>
      <c r="T47" s="115"/>
      <c r="U47" s="112"/>
      <c r="V47" s="112">
        <v>422</v>
      </c>
      <c r="W47" s="112">
        <v>402</v>
      </c>
      <c r="X47" s="112">
        <v>382</v>
      </c>
      <c r="Y47" s="112">
        <v>358</v>
      </c>
      <c r="Z47" s="112">
        <v>348</v>
      </c>
    </row>
    <row r="48" spans="19:32" x14ac:dyDescent="0.25">
      <c r="S48" s="115" t="s">
        <v>40</v>
      </c>
      <c r="T48" s="115"/>
      <c r="U48" s="112"/>
      <c r="V48" s="112">
        <v>458</v>
      </c>
      <c r="W48" s="112">
        <v>422</v>
      </c>
      <c r="X48" s="112">
        <v>395</v>
      </c>
      <c r="Y48" s="112">
        <v>419</v>
      </c>
      <c r="Z48" s="112">
        <v>496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308</v>
      </c>
      <c r="W49" s="112">
        <v>334</v>
      </c>
      <c r="X49" s="112">
        <v>321</v>
      </c>
      <c r="Y49" s="112">
        <v>291</v>
      </c>
      <c r="Z49" s="112">
        <v>388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Tatiara (2021-22)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315</v>
      </c>
      <c r="W50" s="112">
        <v>277</v>
      </c>
      <c r="X50" s="112">
        <v>285</v>
      </c>
      <c r="Y50" s="112">
        <v>281</v>
      </c>
      <c r="Z50" s="112">
        <v>295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285</v>
      </c>
      <c r="W51" s="112">
        <v>296</v>
      </c>
      <c r="X51" s="112">
        <v>292</v>
      </c>
      <c r="Y51" s="112">
        <v>280</v>
      </c>
      <c r="Z51" s="112">
        <v>286</v>
      </c>
    </row>
    <row r="52" spans="1:26" ht="15" customHeight="1" x14ac:dyDescent="0.25">
      <c r="S52" s="115" t="s">
        <v>44</v>
      </c>
      <c r="T52" s="115"/>
      <c r="U52" s="112"/>
      <c r="V52" s="112">
        <v>364</v>
      </c>
      <c r="W52" s="112">
        <v>324</v>
      </c>
      <c r="X52" s="112">
        <v>315</v>
      </c>
      <c r="Y52" s="112">
        <v>320</v>
      </c>
      <c r="Z52" s="112">
        <v>284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343</v>
      </c>
      <c r="W53" s="112">
        <v>302</v>
      </c>
      <c r="X53" s="112">
        <v>337</v>
      </c>
      <c r="Y53" s="112">
        <v>323</v>
      </c>
      <c r="Z53" s="112">
        <v>313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308</v>
      </c>
      <c r="W54" s="112">
        <v>278</v>
      </c>
      <c r="X54" s="112">
        <v>300</v>
      </c>
      <c r="Y54" s="112">
        <v>286</v>
      </c>
      <c r="Z54" s="112">
        <v>274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243</v>
      </c>
      <c r="W55" s="112">
        <v>219</v>
      </c>
      <c r="X55" s="112">
        <v>242</v>
      </c>
      <c r="Y55" s="112">
        <v>263</v>
      </c>
      <c r="Z55" s="112">
        <v>296</v>
      </c>
    </row>
    <row r="56" spans="1:26" ht="15" customHeight="1" x14ac:dyDescent="0.25">
      <c r="S56" s="115" t="s">
        <v>48</v>
      </c>
      <c r="T56" s="115"/>
      <c r="U56" s="112"/>
      <c r="V56" s="112">
        <v>179</v>
      </c>
      <c r="W56" s="112">
        <v>147</v>
      </c>
      <c r="X56" s="112">
        <v>189</v>
      </c>
      <c r="Y56" s="112">
        <v>198</v>
      </c>
      <c r="Z56" s="112">
        <v>203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87</v>
      </c>
      <c r="W57" s="112">
        <v>70</v>
      </c>
      <c r="X57" s="112">
        <v>80</v>
      </c>
      <c r="Y57" s="112">
        <v>100</v>
      </c>
      <c r="Z57" s="112">
        <v>106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42</v>
      </c>
      <c r="W58" s="112">
        <v>53</v>
      </c>
      <c r="X58" s="112">
        <v>63</v>
      </c>
      <c r="Y58" s="112">
        <v>64</v>
      </c>
      <c r="Z58" s="112">
        <v>60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14</v>
      </c>
      <c r="W59" s="112">
        <v>16</v>
      </c>
      <c r="X59" s="112">
        <v>15</v>
      </c>
      <c r="Y59" s="112">
        <v>19</v>
      </c>
      <c r="Z59" s="112">
        <v>29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7</v>
      </c>
      <c r="W60" s="112">
        <v>9</v>
      </c>
      <c r="X60" s="112">
        <v>10</v>
      </c>
      <c r="Y60" s="112">
        <v>9</v>
      </c>
      <c r="Z60" s="112">
        <v>9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3789</v>
      </c>
      <c r="W61" s="112">
        <v>3578</v>
      </c>
      <c r="X61" s="112">
        <v>3633</v>
      </c>
      <c r="Y61" s="112">
        <v>3651</v>
      </c>
      <c r="Z61" s="112">
        <v>3787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11</v>
      </c>
      <c r="W63" s="112">
        <v>15</v>
      </c>
      <c r="X63" s="112">
        <v>26</v>
      </c>
      <c r="Y63" s="112">
        <v>39</v>
      </c>
      <c r="Z63" s="112">
        <v>31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90</v>
      </c>
      <c r="W64" s="112">
        <v>101</v>
      </c>
      <c r="X64" s="112">
        <v>98</v>
      </c>
      <c r="Y64" s="112">
        <v>84</v>
      </c>
      <c r="Z64" s="112">
        <v>124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Tatiara (2021-22)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275</v>
      </c>
      <c r="W65" s="112">
        <v>257</v>
      </c>
      <c r="X65" s="112">
        <v>294</v>
      </c>
      <c r="Y65" s="112">
        <v>274</v>
      </c>
      <c r="Z65" s="112">
        <v>225</v>
      </c>
    </row>
    <row r="66" spans="1:26" x14ac:dyDescent="0.25">
      <c r="S66" s="115" t="s">
        <v>39</v>
      </c>
      <c r="T66" s="115"/>
      <c r="U66" s="112"/>
      <c r="V66" s="112">
        <v>292</v>
      </c>
      <c r="W66" s="112">
        <v>315</v>
      </c>
      <c r="X66" s="112">
        <v>327</v>
      </c>
      <c r="Y66" s="112">
        <v>330</v>
      </c>
      <c r="Z66" s="112">
        <v>357</v>
      </c>
    </row>
    <row r="67" spans="1:26" x14ac:dyDescent="0.25">
      <c r="S67" s="115" t="s">
        <v>40</v>
      </c>
      <c r="T67" s="115"/>
      <c r="U67" s="112"/>
      <c r="V67" s="112">
        <v>309</v>
      </c>
      <c r="W67" s="112">
        <v>303</v>
      </c>
      <c r="X67" s="112">
        <v>290</v>
      </c>
      <c r="Y67" s="112">
        <v>310</v>
      </c>
      <c r="Z67" s="112">
        <v>348</v>
      </c>
    </row>
    <row r="68" spans="1:26" x14ac:dyDescent="0.25">
      <c r="S68" s="115" t="s">
        <v>41</v>
      </c>
      <c r="T68" s="115"/>
      <c r="U68" s="112"/>
      <c r="V68" s="112">
        <v>248</v>
      </c>
      <c r="W68" s="112">
        <v>236</v>
      </c>
      <c r="X68" s="112">
        <v>237</v>
      </c>
      <c r="Y68" s="112">
        <v>248</v>
      </c>
      <c r="Z68" s="112">
        <v>268</v>
      </c>
    </row>
    <row r="69" spans="1:26" x14ac:dyDescent="0.25">
      <c r="S69" s="115" t="s">
        <v>42</v>
      </c>
      <c r="T69" s="115"/>
      <c r="U69" s="112"/>
      <c r="V69" s="112">
        <v>247</v>
      </c>
      <c r="W69" s="112">
        <v>280</v>
      </c>
      <c r="X69" s="112">
        <v>263</v>
      </c>
      <c r="Y69" s="112">
        <v>313</v>
      </c>
      <c r="Z69" s="112">
        <v>270</v>
      </c>
    </row>
    <row r="70" spans="1:26" x14ac:dyDescent="0.25">
      <c r="S70" s="115" t="s">
        <v>43</v>
      </c>
      <c r="T70" s="115"/>
      <c r="U70" s="112"/>
      <c r="V70" s="112">
        <v>285</v>
      </c>
      <c r="W70" s="112">
        <v>256</v>
      </c>
      <c r="X70" s="112">
        <v>265</v>
      </c>
      <c r="Y70" s="112">
        <v>261</v>
      </c>
      <c r="Z70" s="112">
        <v>304</v>
      </c>
    </row>
    <row r="71" spans="1:26" x14ac:dyDescent="0.25">
      <c r="S71" s="115" t="s">
        <v>44</v>
      </c>
      <c r="T71" s="115"/>
      <c r="U71" s="112"/>
      <c r="V71" s="112">
        <v>342</v>
      </c>
      <c r="W71" s="112">
        <v>279</v>
      </c>
      <c r="X71" s="112">
        <v>293</v>
      </c>
      <c r="Y71" s="112">
        <v>289</v>
      </c>
      <c r="Z71" s="112">
        <v>299</v>
      </c>
    </row>
    <row r="72" spans="1:26" x14ac:dyDescent="0.25">
      <c r="S72" s="115" t="s">
        <v>45</v>
      </c>
      <c r="T72" s="115"/>
      <c r="U72" s="112"/>
      <c r="V72" s="112">
        <v>286</v>
      </c>
      <c r="W72" s="112">
        <v>293</v>
      </c>
      <c r="X72" s="112">
        <v>304</v>
      </c>
      <c r="Y72" s="112">
        <v>315</v>
      </c>
      <c r="Z72" s="112">
        <v>326</v>
      </c>
    </row>
    <row r="73" spans="1:26" x14ac:dyDescent="0.25">
      <c r="S73" s="115" t="s">
        <v>46</v>
      </c>
      <c r="T73" s="115"/>
      <c r="U73" s="112"/>
      <c r="V73" s="112">
        <v>251</v>
      </c>
      <c r="W73" s="112">
        <v>224</v>
      </c>
      <c r="X73" s="112">
        <v>257</v>
      </c>
      <c r="Y73" s="112">
        <v>262</v>
      </c>
      <c r="Z73" s="112">
        <v>278</v>
      </c>
    </row>
    <row r="74" spans="1:26" x14ac:dyDescent="0.25">
      <c r="S74" s="115" t="s">
        <v>47</v>
      </c>
      <c r="T74" s="115"/>
      <c r="U74" s="112"/>
      <c r="V74" s="112">
        <v>211</v>
      </c>
      <c r="W74" s="112">
        <v>194</v>
      </c>
      <c r="X74" s="112">
        <v>206</v>
      </c>
      <c r="Y74" s="112">
        <v>214</v>
      </c>
      <c r="Z74" s="112">
        <v>217</v>
      </c>
    </row>
    <row r="75" spans="1:26" x14ac:dyDescent="0.25">
      <c r="S75" s="115" t="s">
        <v>48</v>
      </c>
      <c r="T75" s="115"/>
      <c r="U75" s="112"/>
      <c r="V75" s="112">
        <v>131</v>
      </c>
      <c r="W75" s="112">
        <v>119</v>
      </c>
      <c r="X75" s="112">
        <v>123</v>
      </c>
      <c r="Y75" s="112">
        <v>126</v>
      </c>
      <c r="Z75" s="112">
        <v>134</v>
      </c>
    </row>
    <row r="76" spans="1:26" x14ac:dyDescent="0.25">
      <c r="S76" s="115" t="s">
        <v>49</v>
      </c>
      <c r="T76" s="115"/>
      <c r="U76" s="112"/>
      <c r="V76" s="112">
        <v>68</v>
      </c>
      <c r="W76" s="112">
        <v>51</v>
      </c>
      <c r="X76" s="112">
        <v>75</v>
      </c>
      <c r="Y76" s="112">
        <v>74</v>
      </c>
      <c r="Z76" s="112">
        <v>62</v>
      </c>
    </row>
    <row r="77" spans="1:26" x14ac:dyDescent="0.25">
      <c r="S77" s="115" t="s">
        <v>50</v>
      </c>
      <c r="T77" s="115"/>
      <c r="U77" s="112"/>
      <c r="V77" s="112">
        <v>20</v>
      </c>
      <c r="W77" s="112">
        <v>26</v>
      </c>
      <c r="X77" s="112">
        <v>25</v>
      </c>
      <c r="Y77" s="112">
        <v>35</v>
      </c>
      <c r="Z77" s="112">
        <v>39</v>
      </c>
    </row>
    <row r="78" spans="1:26" x14ac:dyDescent="0.25">
      <c r="S78" s="115" t="s">
        <v>51</v>
      </c>
      <c r="T78" s="115"/>
      <c r="U78" s="112"/>
      <c r="V78" s="112">
        <v>5</v>
      </c>
      <c r="W78" s="112">
        <v>3</v>
      </c>
      <c r="X78" s="112">
        <v>7</v>
      </c>
      <c r="Y78" s="112">
        <v>9</v>
      </c>
      <c r="Z78" s="112">
        <v>9</v>
      </c>
    </row>
    <row r="79" spans="1:26" x14ac:dyDescent="0.25">
      <c r="S79" s="115" t="s">
        <v>52</v>
      </c>
      <c r="T79" s="115"/>
      <c r="U79" s="112"/>
      <c r="V79" s="112">
        <v>4</v>
      </c>
      <c r="W79" s="112">
        <v>9</v>
      </c>
      <c r="X79" s="112">
        <v>3</v>
      </c>
      <c r="Y79" s="112">
        <v>3</v>
      </c>
      <c r="Z79" s="112">
        <v>4</v>
      </c>
    </row>
    <row r="80" spans="1:26" x14ac:dyDescent="0.25">
      <c r="S80" s="118" t="s">
        <v>53</v>
      </c>
      <c r="T80" s="118"/>
      <c r="U80" s="112"/>
      <c r="V80" s="112">
        <v>3093</v>
      </c>
      <c r="W80" s="112">
        <v>2951</v>
      </c>
      <c r="X80" s="112">
        <v>3096</v>
      </c>
      <c r="Y80" s="112">
        <v>3186</v>
      </c>
      <c r="Z80" s="112">
        <v>3309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Tatiara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197</v>
      </c>
      <c r="W83" s="112">
        <v>176</v>
      </c>
      <c r="X83" s="112">
        <v>192</v>
      </c>
      <c r="Y83" s="112">
        <v>199</v>
      </c>
      <c r="Z83" s="112">
        <v>204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190</v>
      </c>
      <c r="G84" s="140"/>
      <c r="H84" s="48"/>
      <c r="I84" s="48"/>
      <c r="J84" s="48"/>
      <c r="K84" s="48"/>
      <c r="L84" s="140" t="s">
        <v>0</v>
      </c>
      <c r="M84" s="140"/>
      <c r="N84" s="140" t="s">
        <v>190</v>
      </c>
      <c r="O84" s="140"/>
      <c r="S84" s="115" t="s">
        <v>57</v>
      </c>
      <c r="T84" s="115"/>
      <c r="U84" s="112"/>
      <c r="V84" s="112">
        <v>94</v>
      </c>
      <c r="W84" s="112">
        <v>88</v>
      </c>
      <c r="X84" s="112">
        <v>91</v>
      </c>
      <c r="Y84" s="112">
        <v>92</v>
      </c>
      <c r="Z84" s="112">
        <v>105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2017-18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2017-18</v>
      </c>
      <c r="O85" s="140"/>
      <c r="S85" s="115" t="s">
        <v>185</v>
      </c>
      <c r="T85" s="115"/>
      <c r="U85" s="112"/>
      <c r="V85" s="112">
        <v>372</v>
      </c>
      <c r="W85" s="112">
        <v>375</v>
      </c>
      <c r="X85" s="112">
        <v>372</v>
      </c>
      <c r="Y85" s="112">
        <v>394</v>
      </c>
      <c r="Z85" s="112">
        <v>407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7,094</v>
      </c>
      <c r="D86" s="94">
        <f t="shared" ref="D86:D91" si="4">AD4</f>
        <v>3.6074193077260119E-2</v>
      </c>
      <c r="E86" s="95">
        <f t="shared" ref="E86:E91" si="5">AD4</f>
        <v>3.6074193077260119E-2</v>
      </c>
      <c r="F86" s="94">
        <f t="shared" ref="F86:F91" si="6">AF4</f>
        <v>3.0954803080947446E-2</v>
      </c>
      <c r="G86" s="95">
        <f t="shared" ref="G86:G91" si="7">AF4</f>
        <v>3.0954803080947446E-2</v>
      </c>
      <c r="H86" s="97"/>
      <c r="I86" s="97"/>
      <c r="J86" s="139" t="str">
        <f>'State data for spotlight'!J4</f>
        <v>1,514,413</v>
      </c>
      <c r="K86" s="139"/>
      <c r="L86" s="94">
        <f>'State data for spotlight'!L4</f>
        <v>9.9608707048718825E-2</v>
      </c>
      <c r="M86" s="95">
        <f>'State data for spotlight'!L4</f>
        <v>9.9608707048718825E-2</v>
      </c>
      <c r="N86" s="94">
        <f>'State data for spotlight'!N4</f>
        <v>0.18326365128713196</v>
      </c>
      <c r="O86" s="95">
        <f>'State data for spotlight'!N4</f>
        <v>0.18326365128713196</v>
      </c>
      <c r="S86" s="115" t="s">
        <v>186</v>
      </c>
      <c r="T86" s="115"/>
      <c r="U86" s="112"/>
      <c r="V86" s="112">
        <v>31</v>
      </c>
      <c r="W86" s="112">
        <v>21</v>
      </c>
      <c r="X86" s="112">
        <v>21</v>
      </c>
      <c r="Y86" s="112">
        <v>27</v>
      </c>
      <c r="Z86" s="112">
        <v>34</v>
      </c>
    </row>
    <row r="87" spans="1:30" ht="15" customHeight="1" x14ac:dyDescent="0.25">
      <c r="A87" s="96" t="s">
        <v>4</v>
      </c>
      <c r="B87" s="49"/>
      <c r="C87" s="97" t="str">
        <f t="shared" si="3"/>
        <v>3,787</v>
      </c>
      <c r="D87" s="94">
        <f t="shared" si="4"/>
        <v>3.7250068474390607E-2</v>
      </c>
      <c r="E87" s="95">
        <f t="shared" si="5"/>
        <v>3.7250068474390607E-2</v>
      </c>
      <c r="F87" s="94">
        <f t="shared" si="6"/>
        <v>-1.3185654008438519E-3</v>
      </c>
      <c r="G87" s="95">
        <f t="shared" si="7"/>
        <v>-1.3185654008438519E-3</v>
      </c>
      <c r="H87" s="97"/>
      <c r="I87" s="97"/>
      <c r="J87" s="139" t="str">
        <f>'State data for spotlight'!J5</f>
        <v>761,173</v>
      </c>
      <c r="K87" s="139"/>
      <c r="L87" s="94">
        <f>'State data for spotlight'!L5</f>
        <v>8.820771036521724E-2</v>
      </c>
      <c r="M87" s="95">
        <f>'State data for spotlight'!L5</f>
        <v>8.820771036521724E-2</v>
      </c>
      <c r="N87" s="94">
        <f>'State data for spotlight'!N5</f>
        <v>0.15461673464868042</v>
      </c>
      <c r="O87" s="95">
        <f>'State data for spotlight'!N5</f>
        <v>0.15461673464868042</v>
      </c>
      <c r="S87" s="115" t="s">
        <v>187</v>
      </c>
      <c r="T87" s="115"/>
      <c r="U87" s="112"/>
      <c r="V87" s="112">
        <v>30</v>
      </c>
      <c r="W87" s="112">
        <v>35</v>
      </c>
      <c r="X87" s="112">
        <v>38</v>
      </c>
      <c r="Y87" s="112">
        <v>37</v>
      </c>
      <c r="Z87" s="112">
        <v>32</v>
      </c>
    </row>
    <row r="88" spans="1:30" ht="15" customHeight="1" x14ac:dyDescent="0.25">
      <c r="A88" s="96" t="s">
        <v>5</v>
      </c>
      <c r="B88" s="49"/>
      <c r="C88" s="97" t="str">
        <f t="shared" si="3"/>
        <v>3,303</v>
      </c>
      <c r="D88" s="94">
        <f t="shared" si="4"/>
        <v>3.672316384180796E-2</v>
      </c>
      <c r="E88" s="95">
        <f t="shared" si="5"/>
        <v>3.672316384180796E-2</v>
      </c>
      <c r="F88" s="94">
        <f t="shared" si="6"/>
        <v>6.8240620957309206E-2</v>
      </c>
      <c r="G88" s="95">
        <f t="shared" si="7"/>
        <v>6.8240620957309206E-2</v>
      </c>
      <c r="H88" s="97"/>
      <c r="I88" s="97"/>
      <c r="J88" s="139" t="str">
        <f>'State data for spotlight'!J6</f>
        <v>752,279</v>
      </c>
      <c r="K88" s="139"/>
      <c r="L88" s="94">
        <f>'State data for spotlight'!L6</f>
        <v>0.11150035312508311</v>
      </c>
      <c r="M88" s="95">
        <f>'State data for spotlight'!L6</f>
        <v>0.11150035312508311</v>
      </c>
      <c r="N88" s="94">
        <f>'State data for spotlight'!N6</f>
        <v>0.212174288554841</v>
      </c>
      <c r="O88" s="95">
        <f>'State data for spotlight'!N6</f>
        <v>0.212174288554841</v>
      </c>
      <c r="S88" s="115" t="s">
        <v>188</v>
      </c>
      <c r="T88" s="115"/>
      <c r="U88" s="112"/>
      <c r="V88" s="112">
        <v>89</v>
      </c>
      <c r="W88" s="112">
        <v>77</v>
      </c>
      <c r="X88" s="112">
        <v>82</v>
      </c>
      <c r="Y88" s="112">
        <v>81</v>
      </c>
      <c r="Z88" s="112">
        <v>71</v>
      </c>
    </row>
    <row r="89" spans="1:30" ht="15" customHeight="1" x14ac:dyDescent="0.25">
      <c r="A89" s="49" t="s">
        <v>6</v>
      </c>
      <c r="B89" s="49"/>
      <c r="C89" s="97" t="str">
        <f t="shared" si="3"/>
        <v>4,591</v>
      </c>
      <c r="D89" s="94">
        <f t="shared" si="4"/>
        <v>2.9372197309416981E-2</v>
      </c>
      <c r="E89" s="95">
        <f t="shared" si="5"/>
        <v>2.9372197309416981E-2</v>
      </c>
      <c r="F89" s="94">
        <f t="shared" si="6"/>
        <v>3.6343115124153558E-2</v>
      </c>
      <c r="G89" s="95">
        <f t="shared" si="7"/>
        <v>3.6343115124153558E-2</v>
      </c>
      <c r="H89" s="97"/>
      <c r="I89" s="97"/>
      <c r="J89" s="139" t="str">
        <f>'State data for spotlight'!J7</f>
        <v>1,001,542</v>
      </c>
      <c r="K89" s="139"/>
      <c r="L89" s="94">
        <f>'State data for spotlight'!L7</f>
        <v>4.4621130813623067E-2</v>
      </c>
      <c r="M89" s="95">
        <f>'State data for spotlight'!L7</f>
        <v>4.4621130813623067E-2</v>
      </c>
      <c r="N89" s="94">
        <f>'State data for spotlight'!N7</f>
        <v>9.6689701842120446E-2</v>
      </c>
      <c r="O89" s="95">
        <f>'State data for spotlight'!N7</f>
        <v>9.6689701842120446E-2</v>
      </c>
      <c r="S89" s="115" t="s">
        <v>189</v>
      </c>
      <c r="T89" s="115"/>
      <c r="U89" s="112"/>
      <c r="V89" s="112">
        <v>201</v>
      </c>
      <c r="W89" s="112">
        <v>203</v>
      </c>
      <c r="X89" s="112">
        <v>220</v>
      </c>
      <c r="Y89" s="112">
        <v>226</v>
      </c>
      <c r="Z89" s="112">
        <v>238</v>
      </c>
    </row>
    <row r="90" spans="1:30" ht="15" customHeight="1" x14ac:dyDescent="0.25">
      <c r="A90" s="49" t="s">
        <v>96</v>
      </c>
      <c r="B90" s="49"/>
      <c r="C90" s="97" t="str">
        <f t="shared" si="3"/>
        <v>$38,096</v>
      </c>
      <c r="D90" s="94">
        <f t="shared" si="4"/>
        <v>7.7573649002220524E-2</v>
      </c>
      <c r="E90" s="95">
        <f t="shared" si="5"/>
        <v>7.7573649002220524E-2</v>
      </c>
      <c r="F90" s="94">
        <f t="shared" si="6"/>
        <v>0.24052171206063511</v>
      </c>
      <c r="G90" s="95">
        <f t="shared" si="7"/>
        <v>0.24052171206063511</v>
      </c>
      <c r="H90" s="97"/>
      <c r="I90" s="97"/>
      <c r="J90" s="97"/>
      <c r="K90" s="97" t="str">
        <f>'State data for spotlight'!J8</f>
        <v>$45,481</v>
      </c>
      <c r="L90" s="94">
        <f>'State data for spotlight'!L8</f>
        <v>-7.6896036558571357E-4</v>
      </c>
      <c r="M90" s="95">
        <f>'State data for spotlight'!L8</f>
        <v>-7.6896036558571357E-4</v>
      </c>
      <c r="N90" s="94">
        <f>'State data for spotlight'!N8</f>
        <v>6.4433558502420718E-2</v>
      </c>
      <c r="O90" s="95">
        <f>'State data for spotlight'!N8</f>
        <v>6.4433558502420718E-2</v>
      </c>
      <c r="S90" s="115" t="s">
        <v>58</v>
      </c>
      <c r="T90" s="115"/>
      <c r="U90" s="112"/>
      <c r="V90" s="112">
        <v>750</v>
      </c>
      <c r="W90" s="112">
        <v>760</v>
      </c>
      <c r="X90" s="112">
        <v>750</v>
      </c>
      <c r="Y90" s="112">
        <v>687</v>
      </c>
      <c r="Z90" s="112">
        <v>745</v>
      </c>
    </row>
    <row r="91" spans="1:30" ht="15" customHeight="1" x14ac:dyDescent="0.25">
      <c r="A91" s="49" t="s">
        <v>7</v>
      </c>
      <c r="B91" s="49"/>
      <c r="C91" s="97" t="str">
        <f t="shared" si="3"/>
        <v>$244.8 mil</v>
      </c>
      <c r="D91" s="94">
        <f t="shared" si="4"/>
        <v>0.19163958888015964</v>
      </c>
      <c r="E91" s="95">
        <f t="shared" si="5"/>
        <v>0.19163958888015964</v>
      </c>
      <c r="F91" s="94">
        <f t="shared" si="6"/>
        <v>0.2348543281810902</v>
      </c>
      <c r="G91" s="95">
        <f t="shared" si="7"/>
        <v>0.2348543281810902</v>
      </c>
      <c r="H91" s="97"/>
      <c r="I91" s="97"/>
      <c r="J91" s="97"/>
      <c r="K91" s="97" t="str">
        <f>'State data for spotlight'!J9</f>
        <v>$63.1 bil</v>
      </c>
      <c r="L91" s="94">
        <f>'State data for spotlight'!L9</f>
        <v>8.5795971195826271E-2</v>
      </c>
      <c r="M91" s="95">
        <f>'State data for spotlight'!L9</f>
        <v>8.5795971195826271E-2</v>
      </c>
      <c r="N91" s="94">
        <f>'State data for spotlight'!N9</f>
        <v>0.25141602644572436</v>
      </c>
      <c r="O91" s="95">
        <f>'State data for spotlight'!N9</f>
        <v>0.25141602644572436</v>
      </c>
      <c r="S91" s="118" t="s">
        <v>53</v>
      </c>
      <c r="T91" s="118"/>
      <c r="U91" s="112"/>
      <c r="V91" s="112">
        <v>2501</v>
      </c>
      <c r="W91" s="112">
        <v>2345</v>
      </c>
      <c r="X91" s="112">
        <v>2467</v>
      </c>
      <c r="Y91" s="112">
        <v>2436</v>
      </c>
      <c r="Z91" s="112">
        <v>2553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191</v>
      </c>
      <c r="S93" s="115" t="s">
        <v>56</v>
      </c>
      <c r="T93" s="115"/>
      <c r="U93" s="112"/>
      <c r="V93" s="112">
        <v>87</v>
      </c>
      <c r="W93" s="112">
        <v>86</v>
      </c>
      <c r="X93" s="112">
        <v>100</v>
      </c>
      <c r="Y93" s="112">
        <v>113</v>
      </c>
      <c r="Z93" s="112">
        <v>116</v>
      </c>
    </row>
    <row r="94" spans="1:30" ht="15" customHeight="1" x14ac:dyDescent="0.25">
      <c r="A94" s="135" t="s">
        <v>192</v>
      </c>
      <c r="S94" s="115" t="s">
        <v>57</v>
      </c>
      <c r="T94" s="115"/>
      <c r="U94" s="112"/>
      <c r="V94" s="112">
        <v>259</v>
      </c>
      <c r="W94" s="112">
        <v>247</v>
      </c>
      <c r="X94" s="112">
        <v>270</v>
      </c>
      <c r="Y94" s="112">
        <v>263</v>
      </c>
      <c r="Z94" s="112">
        <v>275</v>
      </c>
    </row>
    <row r="95" spans="1:30" ht="15" customHeight="1" x14ac:dyDescent="0.25">
      <c r="A95" s="136" t="s">
        <v>266</v>
      </c>
      <c r="S95" s="115" t="s">
        <v>185</v>
      </c>
      <c r="T95" s="115"/>
      <c r="U95" s="112"/>
      <c r="V95" s="112">
        <v>58</v>
      </c>
      <c r="W95" s="112">
        <v>56</v>
      </c>
      <c r="X95" s="112">
        <v>57</v>
      </c>
      <c r="Y95" s="112">
        <v>58</v>
      </c>
      <c r="Z95" s="112">
        <v>62</v>
      </c>
    </row>
    <row r="96" spans="1:30" ht="15" customHeight="1" x14ac:dyDescent="0.25">
      <c r="A96" s="134" t="s">
        <v>258</v>
      </c>
      <c r="S96" s="115" t="s">
        <v>186</v>
      </c>
      <c r="T96" s="115"/>
      <c r="U96" s="112"/>
      <c r="V96" s="112">
        <v>233</v>
      </c>
      <c r="W96" s="112">
        <v>230</v>
      </c>
      <c r="X96" s="112">
        <v>243</v>
      </c>
      <c r="Y96" s="112">
        <v>257</v>
      </c>
      <c r="Z96" s="112">
        <v>267</v>
      </c>
    </row>
    <row r="97" spans="1:32" ht="15" customHeight="1" x14ac:dyDescent="0.25">
      <c r="A97" s="136" t="s">
        <v>269</v>
      </c>
      <c r="S97" s="115" t="s">
        <v>187</v>
      </c>
      <c r="T97" s="115"/>
      <c r="U97" s="112"/>
      <c r="V97" s="112">
        <v>286</v>
      </c>
      <c r="W97" s="112">
        <v>254</v>
      </c>
      <c r="X97" s="112">
        <v>281</v>
      </c>
      <c r="Y97" s="112">
        <v>294</v>
      </c>
      <c r="Z97" s="112">
        <v>287</v>
      </c>
    </row>
    <row r="98" spans="1:32" ht="15" customHeight="1" x14ac:dyDescent="0.25">
      <c r="A98" s="136" t="s">
        <v>275</v>
      </c>
      <c r="S98" s="115" t="s">
        <v>188</v>
      </c>
      <c r="T98" s="115"/>
      <c r="U98" s="112"/>
      <c r="V98" s="112">
        <v>194</v>
      </c>
      <c r="W98" s="112">
        <v>192</v>
      </c>
      <c r="X98" s="112">
        <v>189</v>
      </c>
      <c r="Y98" s="112">
        <v>197</v>
      </c>
      <c r="Z98" s="112">
        <v>179</v>
      </c>
    </row>
    <row r="99" spans="1:32" ht="15" customHeight="1" x14ac:dyDescent="0.25">
      <c r="S99" s="115" t="s">
        <v>189</v>
      </c>
      <c r="T99" s="115"/>
      <c r="U99" s="112"/>
      <c r="V99" s="112">
        <v>22</v>
      </c>
      <c r="W99" s="112">
        <v>23</v>
      </c>
      <c r="X99" s="112">
        <v>23</v>
      </c>
      <c r="Y99" s="112">
        <v>28</v>
      </c>
      <c r="Z99" s="112">
        <v>21</v>
      </c>
    </row>
    <row r="100" spans="1:32" ht="15" customHeight="1" x14ac:dyDescent="0.25">
      <c r="S100" s="115" t="s">
        <v>58</v>
      </c>
      <c r="T100" s="115"/>
      <c r="U100" s="112"/>
      <c r="V100" s="112">
        <v>357</v>
      </c>
      <c r="W100" s="112">
        <v>359</v>
      </c>
      <c r="X100" s="112">
        <v>387</v>
      </c>
      <c r="Y100" s="112">
        <v>363</v>
      </c>
      <c r="Z100" s="112">
        <v>375</v>
      </c>
    </row>
    <row r="101" spans="1:32" x14ac:dyDescent="0.25">
      <c r="A101" s="18"/>
      <c r="S101" s="118" t="s">
        <v>53</v>
      </c>
      <c r="T101" s="118"/>
      <c r="U101" s="112"/>
      <c r="V101" s="112">
        <v>1929</v>
      </c>
      <c r="W101" s="112">
        <v>1832</v>
      </c>
      <c r="X101" s="112">
        <v>1984</v>
      </c>
      <c r="Y101" s="112">
        <v>2022</v>
      </c>
      <c r="Z101" s="112">
        <v>2033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184</v>
      </c>
      <c r="W103" s="106" t="s">
        <v>193</v>
      </c>
      <c r="X103" s="106" t="s">
        <v>261</v>
      </c>
      <c r="Y103" s="106" t="s">
        <v>267</v>
      </c>
      <c r="Z103" s="106" t="s">
        <v>273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4486</v>
      </c>
      <c r="W104" s="112">
        <v>4546</v>
      </c>
      <c r="X104" s="112">
        <v>4601</v>
      </c>
      <c r="Y104" s="112">
        <v>4664</v>
      </c>
      <c r="Z104" s="112">
        <v>4797</v>
      </c>
      <c r="AB104" s="109" t="str">
        <f>TEXT(Z104,"###,###")</f>
        <v>4,797</v>
      </c>
      <c r="AD104" s="130">
        <f>Z104/($Z$4)*100</f>
        <v>67.620524386805741</v>
      </c>
      <c r="AF104" s="109"/>
    </row>
    <row r="105" spans="1:32" x14ac:dyDescent="0.25">
      <c r="S105" s="115" t="s">
        <v>17</v>
      </c>
      <c r="T105" s="115"/>
      <c r="U105" s="112"/>
      <c r="V105" s="112">
        <v>749</v>
      </c>
      <c r="W105" s="112">
        <v>694</v>
      </c>
      <c r="X105" s="112">
        <v>708</v>
      </c>
      <c r="Y105" s="112">
        <v>739</v>
      </c>
      <c r="Z105" s="112">
        <v>830</v>
      </c>
      <c r="AB105" s="109" t="str">
        <f>TEXT(Z105,"###,###")</f>
        <v>830</v>
      </c>
      <c r="AD105" s="130">
        <f>Z105/($Z$4)*100</f>
        <v>11.700028192839019</v>
      </c>
      <c r="AF105" s="109"/>
    </row>
    <row r="106" spans="1:32" x14ac:dyDescent="0.25">
      <c r="S106" s="118" t="s">
        <v>53</v>
      </c>
      <c r="T106" s="118"/>
      <c r="U106" s="120"/>
      <c r="V106" s="120">
        <v>5235</v>
      </c>
      <c r="W106" s="120">
        <v>5240</v>
      </c>
      <c r="X106" s="120">
        <v>5309</v>
      </c>
      <c r="Y106" s="120">
        <v>5403</v>
      </c>
      <c r="Z106" s="120">
        <v>5627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1157</v>
      </c>
      <c r="W108" s="112">
        <v>957</v>
      </c>
      <c r="X108" s="112">
        <v>1043</v>
      </c>
      <c r="Y108" s="112">
        <v>1029</v>
      </c>
      <c r="Z108" s="112">
        <v>996</v>
      </c>
      <c r="AB108" s="109" t="str">
        <f>TEXT(Z108,"###,###")</f>
        <v>996</v>
      </c>
      <c r="AD108" s="130">
        <f>Z108/($Z$4)*100</f>
        <v>14.040033831406824</v>
      </c>
      <c r="AF108" s="109"/>
    </row>
    <row r="109" spans="1:32" x14ac:dyDescent="0.25">
      <c r="S109" s="115" t="s">
        <v>20</v>
      </c>
      <c r="T109" s="115"/>
      <c r="U109" s="112"/>
      <c r="V109" s="112">
        <v>1272</v>
      </c>
      <c r="W109" s="112">
        <v>1189</v>
      </c>
      <c r="X109" s="112">
        <v>1253</v>
      </c>
      <c r="Y109" s="112">
        <v>1433</v>
      </c>
      <c r="Z109" s="112">
        <v>1458</v>
      </c>
      <c r="AB109" s="109" t="str">
        <f>TEXT(Z109,"###,###")</f>
        <v>1,458</v>
      </c>
      <c r="AD109" s="130">
        <f>Z109/($Z$4)*100</f>
        <v>20.552579644770226</v>
      </c>
      <c r="AF109" s="109"/>
    </row>
    <row r="110" spans="1:32" x14ac:dyDescent="0.25">
      <c r="S110" s="115" t="s">
        <v>21</v>
      </c>
      <c r="T110" s="115"/>
      <c r="U110" s="112"/>
      <c r="V110" s="112">
        <v>1245</v>
      </c>
      <c r="W110" s="112">
        <v>1244</v>
      </c>
      <c r="X110" s="112">
        <v>1316</v>
      </c>
      <c r="Y110" s="112">
        <v>1245</v>
      </c>
      <c r="Z110" s="112">
        <v>1274</v>
      </c>
      <c r="AB110" s="109" t="str">
        <f>TEXT(Z110,"###,###")</f>
        <v>1,274</v>
      </c>
      <c r="AD110" s="130">
        <f>Z110/($Z$4)*100</f>
        <v>17.958838455032421</v>
      </c>
      <c r="AF110" s="109"/>
    </row>
    <row r="111" spans="1:32" x14ac:dyDescent="0.25">
      <c r="S111" s="115" t="s">
        <v>22</v>
      </c>
      <c r="T111" s="115"/>
      <c r="U111" s="112"/>
      <c r="V111" s="112">
        <v>1550</v>
      </c>
      <c r="W111" s="112">
        <v>1735</v>
      </c>
      <c r="X111" s="112">
        <v>1658</v>
      </c>
      <c r="Y111" s="112">
        <v>1696</v>
      </c>
      <c r="Z111" s="112">
        <v>1902</v>
      </c>
      <c r="AB111" s="109" t="str">
        <f>TEXT(Z111,"###,###")</f>
        <v>1,902</v>
      </c>
      <c r="AD111" s="130">
        <f>Z111/($Z$4)*100</f>
        <v>26.81138990696363</v>
      </c>
      <c r="AF111" s="109"/>
    </row>
    <row r="112" spans="1:32" x14ac:dyDescent="0.25">
      <c r="S112" s="118" t="s">
        <v>53</v>
      </c>
      <c r="T112" s="118"/>
      <c r="U112" s="112"/>
      <c r="V112" s="112">
        <v>6883</v>
      </c>
      <c r="W112" s="112">
        <v>6529</v>
      </c>
      <c r="X112" s="112">
        <v>6730</v>
      </c>
      <c r="Y112" s="112">
        <v>6847</v>
      </c>
      <c r="Z112" s="112">
        <v>7095</v>
      </c>
    </row>
    <row r="113" spans="19:32" x14ac:dyDescent="0.25">
      <c r="AB113" s="125" t="s">
        <v>24</v>
      </c>
      <c r="AC113" s="106"/>
      <c r="AD113" s="106" t="s">
        <v>182</v>
      </c>
      <c r="AF113" s="106" t="s">
        <v>183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42.41</v>
      </c>
      <c r="W118" s="131">
        <v>41.73</v>
      </c>
      <c r="X118" s="131">
        <v>42.45</v>
      </c>
      <c r="Y118" s="131">
        <v>42.65</v>
      </c>
      <c r="Z118" s="131">
        <v>42.57</v>
      </c>
      <c r="AB118" s="109" t="str">
        <f>TEXT(Z118,"##.0")</f>
        <v>42.6</v>
      </c>
    </row>
    <row r="120" spans="19:32" x14ac:dyDescent="0.25">
      <c r="S120" s="101" t="s">
        <v>98</v>
      </c>
      <c r="T120" s="112"/>
      <c r="U120" s="112"/>
      <c r="V120" s="112">
        <v>3041</v>
      </c>
      <c r="W120" s="112">
        <v>2958</v>
      </c>
      <c r="X120" s="112">
        <v>3102</v>
      </c>
      <c r="Y120" s="112">
        <v>3129</v>
      </c>
      <c r="Z120" s="112">
        <v>3216</v>
      </c>
      <c r="AB120" s="109" t="str">
        <f>TEXT(Z120,"###,###")</f>
        <v>3,216</v>
      </c>
    </row>
    <row r="121" spans="19:32" x14ac:dyDescent="0.25">
      <c r="S121" s="101" t="s">
        <v>99</v>
      </c>
      <c r="T121" s="112"/>
      <c r="U121" s="112"/>
      <c r="V121" s="112">
        <v>799</v>
      </c>
      <c r="W121" s="112">
        <v>672</v>
      </c>
      <c r="X121" s="112">
        <v>795</v>
      </c>
      <c r="Y121" s="112">
        <v>803</v>
      </c>
      <c r="Z121" s="112">
        <v>808</v>
      </c>
      <c r="AB121" s="109" t="str">
        <f>TEXT(Z121,"###,###")</f>
        <v>808</v>
      </c>
    </row>
    <row r="122" spans="19:32" x14ac:dyDescent="0.25">
      <c r="S122" s="101" t="s">
        <v>100</v>
      </c>
      <c r="T122" s="112"/>
      <c r="U122" s="112"/>
      <c r="V122" s="112">
        <v>585</v>
      </c>
      <c r="W122" s="112">
        <v>549</v>
      </c>
      <c r="X122" s="112">
        <v>563</v>
      </c>
      <c r="Y122" s="112">
        <v>534</v>
      </c>
      <c r="Z122" s="112">
        <v>559</v>
      </c>
      <c r="AB122" s="109" t="str">
        <f>TEXT(Z122,"###,###")</f>
        <v>559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3626</v>
      </c>
      <c r="W124" s="112">
        <v>3507</v>
      </c>
      <c r="X124" s="112">
        <v>3665</v>
      </c>
      <c r="Y124" s="112">
        <v>3663</v>
      </c>
      <c r="Z124" s="112">
        <v>3775</v>
      </c>
      <c r="AB124" s="109" t="str">
        <f>TEXT(Z124,"###,###")</f>
        <v>3,775</v>
      </c>
      <c r="AD124" s="127">
        <f>Z124/$Z$7*100</f>
        <v>82.226094532781531</v>
      </c>
    </row>
    <row r="125" spans="19:32" x14ac:dyDescent="0.25">
      <c r="S125" s="101" t="s">
        <v>102</v>
      </c>
      <c r="T125" s="112"/>
      <c r="U125" s="112"/>
      <c r="V125" s="112">
        <v>1384</v>
      </c>
      <c r="W125" s="112">
        <v>1221</v>
      </c>
      <c r="X125" s="112">
        <v>1358</v>
      </c>
      <c r="Y125" s="112">
        <v>1337</v>
      </c>
      <c r="Z125" s="112">
        <v>1367</v>
      </c>
      <c r="AB125" s="109" t="str">
        <f>TEXT(Z125,"###,###")</f>
        <v>1,367</v>
      </c>
      <c r="AD125" s="127">
        <f>Z125/$Z$7*100</f>
        <v>29.775648006970158</v>
      </c>
    </row>
    <row r="127" spans="19:32" x14ac:dyDescent="0.25">
      <c r="S127" s="101" t="s">
        <v>103</v>
      </c>
      <c r="T127" s="112"/>
      <c r="U127" s="112"/>
      <c r="V127" s="112">
        <v>2497</v>
      </c>
      <c r="W127" s="112">
        <v>2343</v>
      </c>
      <c r="X127" s="112">
        <v>2466</v>
      </c>
      <c r="Y127" s="112">
        <v>2435</v>
      </c>
      <c r="Z127" s="112">
        <v>2549</v>
      </c>
      <c r="AB127" s="109" t="str">
        <f>TEXT(Z127,"###,###")</f>
        <v>2,549</v>
      </c>
      <c r="AD127" s="127">
        <f>Z127/$Z$7*100</f>
        <v>55.521672838161621</v>
      </c>
    </row>
    <row r="128" spans="19:32" x14ac:dyDescent="0.25">
      <c r="S128" s="101" t="s">
        <v>104</v>
      </c>
      <c r="T128" s="112"/>
      <c r="U128" s="112"/>
      <c r="V128" s="112">
        <v>1929</v>
      </c>
      <c r="W128" s="112">
        <v>1837</v>
      </c>
      <c r="X128" s="112">
        <v>1989</v>
      </c>
      <c r="Y128" s="112">
        <v>2020</v>
      </c>
      <c r="Z128" s="112">
        <v>2033</v>
      </c>
      <c r="AB128" s="109" t="str">
        <f>TEXT(Z128,"###,###")</f>
        <v>2,033</v>
      </c>
      <c r="AD128" s="127">
        <f>Z128/$Z$7*100</f>
        <v>44.282291439773466</v>
      </c>
    </row>
    <row r="130" spans="19:20" x14ac:dyDescent="0.25">
      <c r="S130" s="101" t="s">
        <v>262</v>
      </c>
      <c r="T130" s="127">
        <v>70.050098017861032</v>
      </c>
    </row>
    <row r="131" spans="19:20" x14ac:dyDescent="0.25">
      <c r="S131" s="101" t="s">
        <v>263</v>
      </c>
      <c r="T131" s="127">
        <v>17.599651492049663</v>
      </c>
    </row>
    <row r="132" spans="19:20" x14ac:dyDescent="0.25">
      <c r="S132" s="101" t="s">
        <v>264</v>
      </c>
      <c r="T132" s="127">
        <v>12.175996514920497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11099CCF-FEA1-4555-839E-E1AFF7FED85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7A89C82F-09A6-4BD8-A323-B8B8A3AC1E4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4143C067-632B-4F4C-8530-33E78A973FE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97216E27-B9B9-45A5-9AEC-AA235987D24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7C4FA-92DF-459C-95F5-D8F4AFE45748}">
  <sheetPr codeName="Sheet122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167</v>
      </c>
      <c r="T1" s="99"/>
      <c r="U1" s="99"/>
      <c r="V1" s="99"/>
      <c r="W1" s="99"/>
      <c r="X1" s="99"/>
      <c r="Y1" s="100" t="s">
        <v>247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184</v>
      </c>
      <c r="W2" s="103" t="s">
        <v>193</v>
      </c>
      <c r="X2" s="103" t="s">
        <v>261</v>
      </c>
      <c r="Y2" s="103" t="s">
        <v>267</v>
      </c>
      <c r="Z2" s="103" t="s">
        <v>273</v>
      </c>
      <c r="AB2" s="141" t="str">
        <f>$Z$2</f>
        <v>2021-22</v>
      </c>
      <c r="AC2" s="141"/>
      <c r="AD2" s="141"/>
      <c r="AE2" s="141"/>
      <c r="AF2" s="141"/>
    </row>
    <row r="3" spans="1:32" ht="15" customHeight="1" x14ac:dyDescent="0.25">
      <c r="A3" s="58" t="s">
        <v>272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167</v>
      </c>
      <c r="Y3" s="105" t="s">
        <v>247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10.58 Tea Tree Gully, South Australia,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74380</v>
      </c>
      <c r="W4" s="108">
        <v>75181</v>
      </c>
      <c r="X4" s="108">
        <v>74388</v>
      </c>
      <c r="Y4" s="108">
        <v>77011</v>
      </c>
      <c r="Z4" s="108">
        <v>84840</v>
      </c>
      <c r="AB4" s="109" t="str">
        <f>TEXT(Z4,"###,###")</f>
        <v>84,840</v>
      </c>
      <c r="AD4" s="110">
        <f>Z4/Y4-1</f>
        <v>0.10166080170365266</v>
      </c>
      <c r="AF4" s="110">
        <f>Z4/V4-1</f>
        <v>0.14062920139822532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37469</v>
      </c>
      <c r="W5" s="108">
        <v>37815</v>
      </c>
      <c r="X5" s="108">
        <v>37503</v>
      </c>
      <c r="Y5" s="108">
        <v>38782</v>
      </c>
      <c r="Z5" s="108">
        <v>42654</v>
      </c>
      <c r="AB5" s="109" t="str">
        <f>TEXT(Z5,"###,###")</f>
        <v>42,654</v>
      </c>
      <c r="AD5" s="110">
        <f t="shared" ref="AD5:AD9" si="0">Z5/Y5-1</f>
        <v>9.9840132020009298E-2</v>
      </c>
      <c r="AF5" s="110">
        <f t="shared" ref="AF5:AF9" si="1">Z5/V5-1</f>
        <v>0.13838106167765352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36912</v>
      </c>
      <c r="W6" s="108">
        <v>37369</v>
      </c>
      <c r="X6" s="108">
        <v>36885</v>
      </c>
      <c r="Y6" s="108">
        <v>38188</v>
      </c>
      <c r="Z6" s="108">
        <v>42145</v>
      </c>
      <c r="AB6" s="109" t="str">
        <f>TEXT(Z6,"###,###")</f>
        <v>42,145</v>
      </c>
      <c r="AD6" s="110">
        <f t="shared" si="0"/>
        <v>0.1036189378862471</v>
      </c>
      <c r="AF6" s="110">
        <f t="shared" si="1"/>
        <v>0.14176961421759859</v>
      </c>
    </row>
    <row r="7" spans="1:32" ht="16.5" customHeight="1" thickBot="1" x14ac:dyDescent="0.3">
      <c r="A7" s="61" t="str">
        <f>"QUICK STATS for "&amp;Z2&amp;" *"</f>
        <v>QUICK STATS for 2021-22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55105</v>
      </c>
      <c r="W7" s="108">
        <v>55624</v>
      </c>
      <c r="X7" s="108">
        <v>55665</v>
      </c>
      <c r="Y7" s="108">
        <v>56089</v>
      </c>
      <c r="Z7" s="108">
        <v>57976</v>
      </c>
      <c r="AB7" s="109" t="str">
        <f>TEXT(Z7,"###,###")</f>
        <v>57,976</v>
      </c>
      <c r="AD7" s="110">
        <f t="shared" si="0"/>
        <v>3.364296029524505E-2</v>
      </c>
      <c r="AF7" s="110">
        <f t="shared" si="1"/>
        <v>5.2100535341620624E-2</v>
      </c>
    </row>
    <row r="8" spans="1:32" ht="17.25" customHeight="1" x14ac:dyDescent="0.25">
      <c r="A8" s="62" t="s">
        <v>12</v>
      </c>
      <c r="B8" s="63"/>
      <c r="C8" s="29"/>
      <c r="D8" s="64" t="str">
        <f>AB4</f>
        <v>84,840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57,976</v>
      </c>
      <c r="P8" s="65"/>
      <c r="S8" s="107" t="s">
        <v>83</v>
      </c>
      <c r="T8" s="108"/>
      <c r="U8" s="108"/>
      <c r="V8" s="108">
        <v>46868</v>
      </c>
      <c r="W8" s="108">
        <v>48216</v>
      </c>
      <c r="X8" s="108">
        <v>48483.03</v>
      </c>
      <c r="Y8" s="108">
        <v>50098.52</v>
      </c>
      <c r="Z8" s="108">
        <v>49821.14</v>
      </c>
      <c r="AB8" s="109" t="str">
        <f>TEXT(Z8,"$###,###")</f>
        <v>$49,821</v>
      </c>
      <c r="AD8" s="110">
        <f t="shared" si="0"/>
        <v>-5.5366905050288073E-3</v>
      </c>
      <c r="AF8" s="110">
        <f t="shared" si="1"/>
        <v>6.3009729452931706E-2</v>
      </c>
    </row>
    <row r="9" spans="1:32" x14ac:dyDescent="0.25">
      <c r="A9" s="30" t="s">
        <v>14</v>
      </c>
      <c r="B9" s="69"/>
      <c r="C9" s="70"/>
      <c r="D9" s="71">
        <f>AD104</f>
        <v>75.894625176803402</v>
      </c>
      <c r="E9" s="72" t="s">
        <v>84</v>
      </c>
      <c r="F9" s="24"/>
      <c r="G9" s="73" t="s">
        <v>81</v>
      </c>
      <c r="H9" s="70"/>
      <c r="I9" s="69"/>
      <c r="J9" s="70"/>
      <c r="K9" s="69"/>
      <c r="L9" s="69"/>
      <c r="M9" s="74"/>
      <c r="N9" s="70"/>
      <c r="O9" s="71">
        <f>AD127</f>
        <v>50.977990892783218</v>
      </c>
      <c r="P9" s="72" t="s">
        <v>84</v>
      </c>
      <c r="S9" s="107" t="s">
        <v>7</v>
      </c>
      <c r="T9" s="108"/>
      <c r="U9" s="108"/>
      <c r="V9" s="108">
        <v>3099394143</v>
      </c>
      <c r="W9" s="108">
        <v>3192574905</v>
      </c>
      <c r="X9" s="108">
        <v>3281497300</v>
      </c>
      <c r="Y9" s="108">
        <v>3445087290</v>
      </c>
      <c r="Z9" s="108">
        <v>3663031138</v>
      </c>
      <c r="AB9" s="109" t="str">
        <f>TEXT(Z9/1000000,"$#,###.0")&amp;" mil"</f>
        <v>$3,663.0 mil</v>
      </c>
      <c r="AD9" s="110">
        <f t="shared" si="0"/>
        <v>6.3262213596915862E-2</v>
      </c>
      <c r="AF9" s="110">
        <f t="shared" si="1"/>
        <v>0.18185392660464861</v>
      </c>
    </row>
    <row r="10" spans="1:32" x14ac:dyDescent="0.25">
      <c r="A10" s="30" t="s">
        <v>17</v>
      </c>
      <c r="B10" s="69"/>
      <c r="C10" s="70"/>
      <c r="D10" s="71">
        <f>AD105</f>
        <v>18.958038661008956</v>
      </c>
      <c r="E10" s="72" t="s">
        <v>84</v>
      </c>
      <c r="F10" s="24"/>
      <c r="G10" s="73" t="s">
        <v>82</v>
      </c>
      <c r="H10" s="70"/>
      <c r="I10" s="69"/>
      <c r="J10" s="70"/>
      <c r="K10" s="69"/>
      <c r="L10" s="69"/>
      <c r="M10" s="74"/>
      <c r="N10" s="70"/>
      <c r="O10" s="71">
        <f>AD128</f>
        <v>48.965089002345799</v>
      </c>
      <c r="P10" s="72" t="s">
        <v>84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85</v>
      </c>
      <c r="H11" s="77"/>
      <c r="I11" s="78"/>
      <c r="J11" s="78"/>
      <c r="K11" s="78"/>
      <c r="L11" s="78"/>
      <c r="M11" s="69"/>
      <c r="N11" s="70"/>
      <c r="O11" s="71">
        <f>T130</f>
        <v>87.034290051055606</v>
      </c>
      <c r="P11" s="72" t="s">
        <v>84</v>
      </c>
      <c r="S11" s="107" t="s">
        <v>29</v>
      </c>
      <c r="T11" s="112"/>
      <c r="U11" s="112"/>
      <c r="V11" s="112">
        <v>67839</v>
      </c>
      <c r="W11" s="112">
        <v>68419</v>
      </c>
      <c r="X11" s="112">
        <v>67387</v>
      </c>
      <c r="Y11" s="112">
        <v>69799</v>
      </c>
      <c r="Z11" s="112">
        <v>77326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6.0645784462536216</v>
      </c>
      <c r="P12" s="72" t="s">
        <v>84</v>
      </c>
      <c r="S12" s="107" t="s">
        <v>30</v>
      </c>
      <c r="T12" s="112"/>
      <c r="U12" s="112"/>
      <c r="V12" s="112">
        <v>6540</v>
      </c>
      <c r="W12" s="112">
        <v>6766</v>
      </c>
      <c r="X12" s="112">
        <v>7004</v>
      </c>
      <c r="Y12" s="112">
        <v>7212</v>
      </c>
      <c r="Z12" s="112">
        <v>7519</v>
      </c>
    </row>
    <row r="13" spans="1:32" ht="15" customHeight="1" x14ac:dyDescent="0.25">
      <c r="A13" s="30" t="s">
        <v>19</v>
      </c>
      <c r="B13" s="70"/>
      <c r="C13" s="70"/>
      <c r="D13" s="71">
        <f>AD108</f>
        <v>11.891796322489393</v>
      </c>
      <c r="E13" s="72" t="s">
        <v>84</v>
      </c>
      <c r="F13" s="24"/>
      <c r="G13" s="142" t="s">
        <v>265</v>
      </c>
      <c r="H13" s="143"/>
      <c r="I13" s="143"/>
      <c r="J13" s="143"/>
      <c r="K13" s="143"/>
      <c r="L13" s="143"/>
      <c r="M13" s="79"/>
      <c r="N13" s="70"/>
      <c r="O13" s="71">
        <f>T132</f>
        <v>6.9045812060162834</v>
      </c>
      <c r="P13" s="72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12.518859028760017</v>
      </c>
      <c r="E14" s="72" t="s">
        <v>84</v>
      </c>
      <c r="F14" s="24"/>
      <c r="G14" s="76" t="s">
        <v>94</v>
      </c>
      <c r="H14" s="69"/>
      <c r="I14" s="69"/>
      <c r="J14" s="69"/>
      <c r="K14" s="75"/>
      <c r="L14" s="70"/>
      <c r="M14" s="69"/>
      <c r="N14" s="70"/>
      <c r="O14" s="75" t="str">
        <f>AB118</f>
        <v>41.4</v>
      </c>
      <c r="P14" s="72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21.876473361621876</v>
      </c>
      <c r="E15" s="72" t="s">
        <v>84</v>
      </c>
      <c r="F15" s="24"/>
      <c r="G15" s="33" t="s">
        <v>259</v>
      </c>
      <c r="H15" s="70"/>
      <c r="I15" s="70"/>
      <c r="J15" s="70"/>
      <c r="K15" s="80"/>
      <c r="L15" s="70"/>
      <c r="M15" s="70"/>
      <c r="N15" s="70"/>
      <c r="O15" s="71">
        <f>AB38</f>
        <v>17.959331505148239</v>
      </c>
      <c r="P15" s="72" t="s">
        <v>84</v>
      </c>
      <c r="S15" s="115" t="s">
        <v>60</v>
      </c>
      <c r="T15" s="115"/>
      <c r="U15" s="116"/>
      <c r="V15" s="116">
        <v>367</v>
      </c>
      <c r="W15" s="116">
        <v>360</v>
      </c>
      <c r="X15" s="116">
        <v>343</v>
      </c>
      <c r="Y15" s="112">
        <v>377</v>
      </c>
      <c r="Z15" s="112">
        <v>382</v>
      </c>
      <c r="AB15" s="117">
        <f t="shared" ref="AB15:AB34" si="2">IF(Z15="np",0,Z15/$Z$34)</f>
        <v>4.5024869757902923E-3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48.56199905704856</v>
      </c>
      <c r="E16" s="83" t="s">
        <v>84</v>
      </c>
      <c r="F16" s="24"/>
      <c r="G16" s="84" t="s">
        <v>260</v>
      </c>
      <c r="H16" s="35"/>
      <c r="I16" s="35"/>
      <c r="J16" s="35"/>
      <c r="K16" s="36"/>
      <c r="L16" s="35"/>
      <c r="M16" s="35"/>
      <c r="N16" s="35"/>
      <c r="O16" s="82">
        <f>AB37</f>
        <v>82.040668494851758</v>
      </c>
      <c r="P16" s="37" t="s">
        <v>84</v>
      </c>
      <c r="S16" s="115" t="s">
        <v>61</v>
      </c>
      <c r="T16" s="115"/>
      <c r="U16" s="116"/>
      <c r="V16" s="116">
        <v>444</v>
      </c>
      <c r="W16" s="116">
        <v>419</v>
      </c>
      <c r="X16" s="116">
        <v>469</v>
      </c>
      <c r="Y16" s="112">
        <v>471</v>
      </c>
      <c r="Z16" s="112">
        <v>496</v>
      </c>
      <c r="AB16" s="117">
        <f t="shared" si="2"/>
        <v>5.8461610994554585E-3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4984</v>
      </c>
      <c r="W17" s="116">
        <v>4920</v>
      </c>
      <c r="X17" s="116">
        <v>4623</v>
      </c>
      <c r="Y17" s="112">
        <v>4814</v>
      </c>
      <c r="Z17" s="112">
        <v>5126</v>
      </c>
      <c r="AB17" s="117">
        <f t="shared" si="2"/>
        <v>6.0418189104452985E-2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268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63</v>
      </c>
      <c r="T18" s="115"/>
      <c r="U18" s="116"/>
      <c r="V18" s="116">
        <v>636</v>
      </c>
      <c r="W18" s="116">
        <v>635</v>
      </c>
      <c r="X18" s="116">
        <v>491</v>
      </c>
      <c r="Y18" s="112">
        <v>611</v>
      </c>
      <c r="Z18" s="112">
        <v>644</v>
      </c>
      <c r="AB18" s="117">
        <f t="shared" si="2"/>
        <v>7.5905801371962001E-3</v>
      </c>
    </row>
    <row r="19" spans="1:28" x14ac:dyDescent="0.25">
      <c r="A19" s="61" t="str">
        <f>$S$1&amp;" ("&amp;$V$2&amp;" to "&amp;$Z$2&amp;")"</f>
        <v>Tea Tree Gully (2017-18 to 2021-22)</v>
      </c>
      <c r="B19" s="61"/>
      <c r="C19" s="61"/>
      <c r="D19" s="61"/>
      <c r="E19" s="61"/>
      <c r="F19" s="61"/>
      <c r="G19" s="61" t="str">
        <f>$S$1&amp;" ("&amp;$V$2&amp;" to "&amp;$Z$2&amp;")"</f>
        <v>Tea Tree Gully (2017-18 to 2021-22)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64</v>
      </c>
      <c r="T19" s="115"/>
      <c r="U19" s="116"/>
      <c r="V19" s="116">
        <v>5779</v>
      </c>
      <c r="W19" s="116">
        <v>5785</v>
      </c>
      <c r="X19" s="116">
        <v>5673</v>
      </c>
      <c r="Y19" s="112">
        <v>5845</v>
      </c>
      <c r="Z19" s="112">
        <v>6174</v>
      </c>
      <c r="AB19" s="117">
        <f t="shared" si="2"/>
        <v>7.2770561750076609E-2</v>
      </c>
    </row>
    <row r="20" spans="1:28" x14ac:dyDescent="0.25">
      <c r="S20" s="115" t="s">
        <v>65</v>
      </c>
      <c r="T20" s="115"/>
      <c r="U20" s="116"/>
      <c r="V20" s="116">
        <v>2906</v>
      </c>
      <c r="W20" s="116">
        <v>2851</v>
      </c>
      <c r="X20" s="116">
        <v>2804</v>
      </c>
      <c r="Y20" s="112">
        <v>2910</v>
      </c>
      <c r="Z20" s="112">
        <v>2986</v>
      </c>
      <c r="AB20" s="117">
        <f t="shared" si="2"/>
        <v>3.5194832747931448E-2</v>
      </c>
    </row>
    <row r="21" spans="1:28" x14ac:dyDescent="0.25">
      <c r="S21" s="115" t="s">
        <v>66</v>
      </c>
      <c r="T21" s="115"/>
      <c r="U21" s="116"/>
      <c r="V21" s="116">
        <v>7241</v>
      </c>
      <c r="W21" s="116">
        <v>7188</v>
      </c>
      <c r="X21" s="116">
        <v>7579</v>
      </c>
      <c r="Y21" s="112">
        <v>7853</v>
      </c>
      <c r="Z21" s="112">
        <v>8640</v>
      </c>
      <c r="AB21" s="117">
        <f t="shared" si="2"/>
        <v>0.10183635463567572</v>
      </c>
    </row>
    <row r="22" spans="1:28" x14ac:dyDescent="0.25">
      <c r="S22" s="115" t="s">
        <v>67</v>
      </c>
      <c r="T22" s="115"/>
      <c r="U22" s="116"/>
      <c r="V22" s="116">
        <v>4105</v>
      </c>
      <c r="W22" s="116">
        <v>4255</v>
      </c>
      <c r="X22" s="116">
        <v>4111</v>
      </c>
      <c r="Y22" s="112">
        <v>4551</v>
      </c>
      <c r="Z22" s="112">
        <v>5148</v>
      </c>
      <c r="AB22" s="117">
        <f t="shared" si="2"/>
        <v>6.0677494637090122E-2</v>
      </c>
    </row>
    <row r="23" spans="1:28" x14ac:dyDescent="0.25">
      <c r="S23" s="115" t="s">
        <v>68</v>
      </c>
      <c r="T23" s="115"/>
      <c r="U23" s="116"/>
      <c r="V23" s="116">
        <v>2590</v>
      </c>
      <c r="W23" s="116">
        <v>2678</v>
      </c>
      <c r="X23" s="116">
        <v>2788</v>
      </c>
      <c r="Y23" s="112">
        <v>2968</v>
      </c>
      <c r="Z23" s="112">
        <v>3494</v>
      </c>
      <c r="AB23" s="117">
        <f t="shared" si="2"/>
        <v>4.1182433228825345E-2</v>
      </c>
    </row>
    <row r="24" spans="1:28" x14ac:dyDescent="0.25">
      <c r="S24" s="115" t="s">
        <v>69</v>
      </c>
      <c r="T24" s="115"/>
      <c r="U24" s="116"/>
      <c r="V24" s="116">
        <v>871</v>
      </c>
      <c r="W24" s="116">
        <v>984</v>
      </c>
      <c r="X24" s="116">
        <v>926</v>
      </c>
      <c r="Y24" s="112">
        <v>810</v>
      </c>
      <c r="Z24" s="112">
        <v>943</v>
      </c>
      <c r="AB24" s="117">
        <f t="shared" si="2"/>
        <v>1.1114778058037292E-2</v>
      </c>
    </row>
    <row r="25" spans="1:28" x14ac:dyDescent="0.25">
      <c r="S25" s="115" t="s">
        <v>70</v>
      </c>
      <c r="T25" s="115"/>
      <c r="U25" s="116"/>
      <c r="V25" s="116">
        <v>2665</v>
      </c>
      <c r="W25" s="116">
        <v>2621</v>
      </c>
      <c r="X25" s="116">
        <v>2822</v>
      </c>
      <c r="Y25" s="112">
        <v>2911</v>
      </c>
      <c r="Z25" s="112">
        <v>3118</v>
      </c>
      <c r="AB25" s="117">
        <f t="shared" si="2"/>
        <v>3.6750665943754271E-2</v>
      </c>
    </row>
    <row r="26" spans="1:28" x14ac:dyDescent="0.25">
      <c r="S26" s="115" t="s">
        <v>71</v>
      </c>
      <c r="T26" s="115"/>
      <c r="U26" s="116"/>
      <c r="V26" s="116">
        <v>1159</v>
      </c>
      <c r="W26" s="116">
        <v>1328</v>
      </c>
      <c r="X26" s="116">
        <v>1271</v>
      </c>
      <c r="Y26" s="112">
        <v>1352</v>
      </c>
      <c r="Z26" s="112">
        <v>1452</v>
      </c>
      <c r="AB26" s="117">
        <f t="shared" si="2"/>
        <v>1.7114165154051061E-2</v>
      </c>
    </row>
    <row r="27" spans="1:28" x14ac:dyDescent="0.25">
      <c r="S27" s="115" t="s">
        <v>72</v>
      </c>
      <c r="T27" s="115"/>
      <c r="U27" s="116"/>
      <c r="V27" s="116">
        <v>4506</v>
      </c>
      <c r="W27" s="116">
        <v>4881</v>
      </c>
      <c r="X27" s="116">
        <v>4861</v>
      </c>
      <c r="Y27" s="112">
        <v>5061</v>
      </c>
      <c r="Z27" s="112">
        <v>5665</v>
      </c>
      <c r="AB27" s="117">
        <f t="shared" si="2"/>
        <v>6.6771174654062848E-2</v>
      </c>
    </row>
    <row r="28" spans="1:28" x14ac:dyDescent="0.25">
      <c r="S28" s="115" t="s">
        <v>73</v>
      </c>
      <c r="T28" s="115"/>
      <c r="U28" s="116"/>
      <c r="V28" s="116">
        <v>6296</v>
      </c>
      <c r="W28" s="116">
        <v>6302</v>
      </c>
      <c r="X28" s="116">
        <v>6370</v>
      </c>
      <c r="Y28" s="112">
        <v>6762</v>
      </c>
      <c r="Z28" s="112">
        <v>7558</v>
      </c>
      <c r="AB28" s="117">
        <f t="shared" si="2"/>
        <v>8.9083237075976526E-2</v>
      </c>
    </row>
    <row r="29" spans="1:28" x14ac:dyDescent="0.25">
      <c r="S29" s="115" t="s">
        <v>74</v>
      </c>
      <c r="T29" s="115"/>
      <c r="U29" s="116"/>
      <c r="V29" s="116">
        <v>5828</v>
      </c>
      <c r="W29" s="116">
        <v>6213</v>
      </c>
      <c r="X29" s="116">
        <v>5429</v>
      </c>
      <c r="Y29" s="112">
        <v>5207</v>
      </c>
      <c r="Z29" s="112">
        <v>6458</v>
      </c>
      <c r="AB29" s="117">
        <f t="shared" si="2"/>
        <v>7.6117960444119656E-2</v>
      </c>
    </row>
    <row r="30" spans="1:28" x14ac:dyDescent="0.25">
      <c r="S30" s="115" t="s">
        <v>75</v>
      </c>
      <c r="T30" s="115"/>
      <c r="U30" s="116"/>
      <c r="V30" s="116">
        <v>7143</v>
      </c>
      <c r="W30" s="116">
        <v>6933</v>
      </c>
      <c r="X30" s="116">
        <v>7089</v>
      </c>
      <c r="Y30" s="112">
        <v>7119</v>
      </c>
      <c r="Z30" s="112">
        <v>7580</v>
      </c>
      <c r="AB30" s="117">
        <f t="shared" si="2"/>
        <v>8.9342542608613656E-2</v>
      </c>
    </row>
    <row r="31" spans="1:28" x14ac:dyDescent="0.25">
      <c r="S31" s="115" t="s">
        <v>76</v>
      </c>
      <c r="T31" s="115"/>
      <c r="U31" s="116"/>
      <c r="V31" s="116">
        <v>9564</v>
      </c>
      <c r="W31" s="116">
        <v>9884</v>
      </c>
      <c r="X31" s="116">
        <v>10193</v>
      </c>
      <c r="Y31" s="112">
        <v>11383</v>
      </c>
      <c r="Z31" s="112">
        <v>12671</v>
      </c>
      <c r="AB31" s="117">
        <f t="shared" si="2"/>
        <v>0.14934820018387118</v>
      </c>
    </row>
    <row r="32" spans="1:28" ht="15.75" customHeight="1" x14ac:dyDescent="0.25">
      <c r="A32" s="61" t="str">
        <f>"Distribution of jobs per industry "&amp;"("&amp;Z2&amp;") *"</f>
        <v>Distribution of jobs per industry (2021-22)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77</v>
      </c>
      <c r="T32" s="115"/>
      <c r="U32" s="116"/>
      <c r="V32" s="116">
        <v>1309</v>
      </c>
      <c r="W32" s="116">
        <v>1308</v>
      </c>
      <c r="X32" s="116">
        <v>1328</v>
      </c>
      <c r="Y32" s="112">
        <v>1343</v>
      </c>
      <c r="Z32" s="112">
        <v>1413</v>
      </c>
      <c r="AB32" s="117">
        <f t="shared" si="2"/>
        <v>1.6654487164376133E-2</v>
      </c>
    </row>
    <row r="33" spans="19:32" x14ac:dyDescent="0.25">
      <c r="S33" s="115" t="s">
        <v>78</v>
      </c>
      <c r="T33" s="115"/>
      <c r="U33" s="116"/>
      <c r="V33" s="116">
        <v>2868</v>
      </c>
      <c r="W33" s="116">
        <v>3021</v>
      </c>
      <c r="X33" s="116">
        <v>3038</v>
      </c>
      <c r="Y33" s="112">
        <v>3090</v>
      </c>
      <c r="Z33" s="112">
        <v>3433</v>
      </c>
      <c r="AB33" s="117">
        <f t="shared" si="2"/>
        <v>4.0463449706513284E-2</v>
      </c>
    </row>
    <row r="34" spans="19:32" x14ac:dyDescent="0.25">
      <c r="S34" s="118" t="s">
        <v>53</v>
      </c>
      <c r="T34" s="118"/>
      <c r="U34" s="119"/>
      <c r="V34" s="119">
        <v>74380</v>
      </c>
      <c r="W34" s="119">
        <v>75180</v>
      </c>
      <c r="X34" s="119">
        <v>74392</v>
      </c>
      <c r="Y34" s="120">
        <v>77011</v>
      </c>
      <c r="Z34" s="120">
        <v>84842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47405</v>
      </c>
      <c r="W37" s="112">
        <v>47602</v>
      </c>
      <c r="X37" s="112">
        <v>47469</v>
      </c>
      <c r="Y37" s="112">
        <v>47631</v>
      </c>
      <c r="Z37" s="112">
        <v>47568</v>
      </c>
      <c r="AB37" s="132">
        <f>Z37/Z40*100</f>
        <v>82.040668494851758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7702</v>
      </c>
      <c r="W38" s="112">
        <v>8018</v>
      </c>
      <c r="X38" s="112">
        <v>8199</v>
      </c>
      <c r="Y38" s="112">
        <v>8460</v>
      </c>
      <c r="Z38" s="112">
        <v>10413</v>
      </c>
      <c r="AB38" s="132">
        <f>Z38/Z40*100</f>
        <v>17.959331505148239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55107</v>
      </c>
      <c r="W40" s="112">
        <v>55620</v>
      </c>
      <c r="X40" s="112">
        <v>55668</v>
      </c>
      <c r="Y40" s="112">
        <v>56091</v>
      </c>
      <c r="Z40" s="112">
        <v>57981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40</v>
      </c>
      <c r="W44" s="112">
        <v>42</v>
      </c>
      <c r="X44" s="112">
        <v>32</v>
      </c>
      <c r="Y44" s="112">
        <v>47</v>
      </c>
      <c r="Z44" s="112">
        <v>43</v>
      </c>
    </row>
    <row r="45" spans="19:32" x14ac:dyDescent="0.25">
      <c r="S45" s="115" t="s">
        <v>37</v>
      </c>
      <c r="T45" s="115"/>
      <c r="U45" s="112"/>
      <c r="V45" s="112">
        <v>658</v>
      </c>
      <c r="W45" s="112">
        <v>687</v>
      </c>
      <c r="X45" s="112">
        <v>711</v>
      </c>
      <c r="Y45" s="112">
        <v>890</v>
      </c>
      <c r="Z45" s="112">
        <v>1081</v>
      </c>
    </row>
    <row r="46" spans="19:32" x14ac:dyDescent="0.25">
      <c r="S46" s="115" t="s">
        <v>38</v>
      </c>
      <c r="T46" s="115"/>
      <c r="U46" s="112"/>
      <c r="V46" s="112">
        <v>2197</v>
      </c>
      <c r="W46" s="112">
        <v>2208</v>
      </c>
      <c r="X46" s="112">
        <v>1979</v>
      </c>
      <c r="Y46" s="112">
        <v>2141</v>
      </c>
      <c r="Z46" s="112">
        <v>2584</v>
      </c>
    </row>
    <row r="47" spans="19:32" x14ac:dyDescent="0.25">
      <c r="S47" s="115" t="s">
        <v>39</v>
      </c>
      <c r="T47" s="115"/>
      <c r="U47" s="112"/>
      <c r="V47" s="112">
        <v>3436</v>
      </c>
      <c r="W47" s="112">
        <v>3574</v>
      </c>
      <c r="X47" s="112">
        <v>3623</v>
      </c>
      <c r="Y47" s="112">
        <v>3744</v>
      </c>
      <c r="Z47" s="112">
        <v>4179</v>
      </c>
    </row>
    <row r="48" spans="19:32" x14ac:dyDescent="0.25">
      <c r="S48" s="115" t="s">
        <v>40</v>
      </c>
      <c r="T48" s="115"/>
      <c r="U48" s="112"/>
      <c r="V48" s="112">
        <v>3983</v>
      </c>
      <c r="W48" s="112">
        <v>4134</v>
      </c>
      <c r="X48" s="112">
        <v>4164</v>
      </c>
      <c r="Y48" s="112">
        <v>4562</v>
      </c>
      <c r="Z48" s="112">
        <v>5297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4185</v>
      </c>
      <c r="W49" s="112">
        <v>4062</v>
      </c>
      <c r="X49" s="112">
        <v>4060</v>
      </c>
      <c r="Y49" s="112">
        <v>4199</v>
      </c>
      <c r="Z49" s="112">
        <v>4706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Tea Tree Gully (2021-22)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4140</v>
      </c>
      <c r="W50" s="112">
        <v>4310</v>
      </c>
      <c r="X50" s="112">
        <v>4292</v>
      </c>
      <c r="Y50" s="112">
        <v>4351</v>
      </c>
      <c r="Z50" s="112">
        <v>4777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3730</v>
      </c>
      <c r="W51" s="112">
        <v>3755</v>
      </c>
      <c r="X51" s="112">
        <v>3744</v>
      </c>
      <c r="Y51" s="112">
        <v>3949</v>
      </c>
      <c r="Z51" s="112">
        <v>4259</v>
      </c>
    </row>
    <row r="52" spans="1:26" ht="15" customHeight="1" x14ac:dyDescent="0.25">
      <c r="S52" s="115" t="s">
        <v>44</v>
      </c>
      <c r="T52" s="115"/>
      <c r="U52" s="112"/>
      <c r="V52" s="112">
        <v>3928</v>
      </c>
      <c r="W52" s="112">
        <v>3859</v>
      </c>
      <c r="X52" s="112">
        <v>3728</v>
      </c>
      <c r="Y52" s="112">
        <v>3687</v>
      </c>
      <c r="Z52" s="112">
        <v>3809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3594</v>
      </c>
      <c r="W53" s="112">
        <v>3499</v>
      </c>
      <c r="X53" s="112">
        <v>3559</v>
      </c>
      <c r="Y53" s="112">
        <v>3572</v>
      </c>
      <c r="Z53" s="112">
        <v>3781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3104</v>
      </c>
      <c r="W54" s="112">
        <v>3147</v>
      </c>
      <c r="X54" s="112">
        <v>3141</v>
      </c>
      <c r="Y54" s="112">
        <v>3226</v>
      </c>
      <c r="Z54" s="112">
        <v>3279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2502</v>
      </c>
      <c r="W55" s="112">
        <v>2464</v>
      </c>
      <c r="X55" s="112">
        <v>2415</v>
      </c>
      <c r="Y55" s="112">
        <v>2383</v>
      </c>
      <c r="Z55" s="112">
        <v>2605</v>
      </c>
    </row>
    <row r="56" spans="1:26" ht="15" customHeight="1" x14ac:dyDescent="0.25">
      <c r="S56" s="115" t="s">
        <v>48</v>
      </c>
      <c r="T56" s="115"/>
      <c r="U56" s="112"/>
      <c r="V56" s="112">
        <v>1215</v>
      </c>
      <c r="W56" s="112">
        <v>1337</v>
      </c>
      <c r="X56" s="112">
        <v>1302</v>
      </c>
      <c r="Y56" s="112">
        <v>1287</v>
      </c>
      <c r="Z56" s="112">
        <v>1406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491</v>
      </c>
      <c r="W57" s="112">
        <v>492</v>
      </c>
      <c r="X57" s="112">
        <v>505</v>
      </c>
      <c r="Y57" s="112">
        <v>486</v>
      </c>
      <c r="Z57" s="112">
        <v>543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145</v>
      </c>
      <c r="W58" s="112">
        <v>123</v>
      </c>
      <c r="X58" s="112">
        <v>139</v>
      </c>
      <c r="Y58" s="112">
        <v>149</v>
      </c>
      <c r="Z58" s="112">
        <v>195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68</v>
      </c>
      <c r="W59" s="112">
        <v>71</v>
      </c>
      <c r="X59" s="112">
        <v>70</v>
      </c>
      <c r="Y59" s="112">
        <v>65</v>
      </c>
      <c r="Z59" s="112">
        <v>62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45</v>
      </c>
      <c r="W60" s="112">
        <v>51</v>
      </c>
      <c r="X60" s="112">
        <v>44</v>
      </c>
      <c r="Y60" s="112">
        <v>44</v>
      </c>
      <c r="Z60" s="112">
        <v>34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37464</v>
      </c>
      <c r="W61" s="112">
        <v>37814</v>
      </c>
      <c r="X61" s="112">
        <v>37504</v>
      </c>
      <c r="Y61" s="112">
        <v>38782</v>
      </c>
      <c r="Z61" s="112">
        <v>42653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57</v>
      </c>
      <c r="W63" s="112">
        <v>44</v>
      </c>
      <c r="X63" s="112">
        <v>42</v>
      </c>
      <c r="Y63" s="112">
        <v>82</v>
      </c>
      <c r="Z63" s="112">
        <v>102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860</v>
      </c>
      <c r="W64" s="112">
        <v>909</v>
      </c>
      <c r="X64" s="112">
        <v>917</v>
      </c>
      <c r="Y64" s="112">
        <v>941</v>
      </c>
      <c r="Z64" s="112">
        <v>1197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Tea Tree Gully (2021-22)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2370</v>
      </c>
      <c r="W65" s="112">
        <v>2457</v>
      </c>
      <c r="X65" s="112">
        <v>2262</v>
      </c>
      <c r="Y65" s="112">
        <v>2524</v>
      </c>
      <c r="Z65" s="112">
        <v>2831</v>
      </c>
    </row>
    <row r="66" spans="1:26" x14ac:dyDescent="0.25">
      <c r="S66" s="115" t="s">
        <v>39</v>
      </c>
      <c r="T66" s="115"/>
      <c r="U66" s="112"/>
      <c r="V66" s="112">
        <v>3453</v>
      </c>
      <c r="W66" s="112">
        <v>3644</v>
      </c>
      <c r="X66" s="112">
        <v>3568</v>
      </c>
      <c r="Y66" s="112">
        <v>3742</v>
      </c>
      <c r="Z66" s="112">
        <v>4234</v>
      </c>
    </row>
    <row r="67" spans="1:26" x14ac:dyDescent="0.25">
      <c r="S67" s="115" t="s">
        <v>40</v>
      </c>
      <c r="T67" s="115"/>
      <c r="U67" s="112"/>
      <c r="V67" s="112">
        <v>3893</v>
      </c>
      <c r="W67" s="112">
        <v>3909</v>
      </c>
      <c r="X67" s="112">
        <v>3793</v>
      </c>
      <c r="Y67" s="112">
        <v>4007</v>
      </c>
      <c r="Z67" s="112">
        <v>4669</v>
      </c>
    </row>
    <row r="68" spans="1:26" x14ac:dyDescent="0.25">
      <c r="S68" s="115" t="s">
        <v>41</v>
      </c>
      <c r="T68" s="115"/>
      <c r="U68" s="112"/>
      <c r="V68" s="112">
        <v>3972</v>
      </c>
      <c r="W68" s="112">
        <v>3845</v>
      </c>
      <c r="X68" s="112">
        <v>3914</v>
      </c>
      <c r="Y68" s="112">
        <v>3953</v>
      </c>
      <c r="Z68" s="112">
        <v>4336</v>
      </c>
    </row>
    <row r="69" spans="1:26" x14ac:dyDescent="0.25">
      <c r="S69" s="115" t="s">
        <v>42</v>
      </c>
      <c r="T69" s="115"/>
      <c r="U69" s="112"/>
      <c r="V69" s="112">
        <v>3750</v>
      </c>
      <c r="W69" s="112">
        <v>4069</v>
      </c>
      <c r="X69" s="112">
        <v>4073</v>
      </c>
      <c r="Y69" s="112">
        <v>4256</v>
      </c>
      <c r="Z69" s="112">
        <v>4646</v>
      </c>
    </row>
    <row r="70" spans="1:26" x14ac:dyDescent="0.25">
      <c r="S70" s="115" t="s">
        <v>43</v>
      </c>
      <c r="T70" s="115"/>
      <c r="U70" s="112"/>
      <c r="V70" s="112">
        <v>3665</v>
      </c>
      <c r="W70" s="112">
        <v>3612</v>
      </c>
      <c r="X70" s="112">
        <v>3613</v>
      </c>
      <c r="Y70" s="112">
        <v>3750</v>
      </c>
      <c r="Z70" s="112">
        <v>4149</v>
      </c>
    </row>
    <row r="71" spans="1:26" x14ac:dyDescent="0.25">
      <c r="S71" s="115" t="s">
        <v>44</v>
      </c>
      <c r="T71" s="115"/>
      <c r="U71" s="112"/>
      <c r="V71" s="112">
        <v>3931</v>
      </c>
      <c r="W71" s="112">
        <v>3858</v>
      </c>
      <c r="X71" s="112">
        <v>3776</v>
      </c>
      <c r="Y71" s="112">
        <v>3796</v>
      </c>
      <c r="Z71" s="112">
        <v>3935</v>
      </c>
    </row>
    <row r="72" spans="1:26" x14ac:dyDescent="0.25">
      <c r="S72" s="115" t="s">
        <v>45</v>
      </c>
      <c r="T72" s="115"/>
      <c r="U72" s="112"/>
      <c r="V72" s="112">
        <v>3823</v>
      </c>
      <c r="W72" s="112">
        <v>3758</v>
      </c>
      <c r="X72" s="112">
        <v>3704</v>
      </c>
      <c r="Y72" s="112">
        <v>3779</v>
      </c>
      <c r="Z72" s="112">
        <v>4022</v>
      </c>
    </row>
    <row r="73" spans="1:26" x14ac:dyDescent="0.25">
      <c r="S73" s="115" t="s">
        <v>46</v>
      </c>
      <c r="T73" s="115"/>
      <c r="U73" s="112"/>
      <c r="V73" s="112">
        <v>3273</v>
      </c>
      <c r="W73" s="112">
        <v>3327</v>
      </c>
      <c r="X73" s="112">
        <v>3259</v>
      </c>
      <c r="Y73" s="112">
        <v>3264</v>
      </c>
      <c r="Z73" s="112">
        <v>3467</v>
      </c>
    </row>
    <row r="74" spans="1:26" x14ac:dyDescent="0.25">
      <c r="S74" s="115" t="s">
        <v>47</v>
      </c>
      <c r="T74" s="115"/>
      <c r="U74" s="112"/>
      <c r="V74" s="112">
        <v>2328</v>
      </c>
      <c r="W74" s="112">
        <v>2334</v>
      </c>
      <c r="X74" s="112">
        <v>2343</v>
      </c>
      <c r="Y74" s="112">
        <v>2451</v>
      </c>
      <c r="Z74" s="112">
        <v>2627</v>
      </c>
    </row>
    <row r="75" spans="1:26" x14ac:dyDescent="0.25">
      <c r="S75" s="115" t="s">
        <v>48</v>
      </c>
      <c r="T75" s="115"/>
      <c r="U75" s="112"/>
      <c r="V75" s="112">
        <v>962</v>
      </c>
      <c r="W75" s="112">
        <v>1051</v>
      </c>
      <c r="X75" s="112">
        <v>1047</v>
      </c>
      <c r="Y75" s="112">
        <v>1077</v>
      </c>
      <c r="Z75" s="112">
        <v>1276</v>
      </c>
    </row>
    <row r="76" spans="1:26" x14ac:dyDescent="0.25">
      <c r="S76" s="115" t="s">
        <v>49</v>
      </c>
      <c r="T76" s="115"/>
      <c r="U76" s="112"/>
      <c r="V76" s="112">
        <v>311</v>
      </c>
      <c r="W76" s="112">
        <v>310</v>
      </c>
      <c r="X76" s="112">
        <v>335</v>
      </c>
      <c r="Y76" s="112">
        <v>340</v>
      </c>
      <c r="Z76" s="112">
        <v>397</v>
      </c>
    </row>
    <row r="77" spans="1:26" x14ac:dyDescent="0.25">
      <c r="S77" s="115" t="s">
        <v>50</v>
      </c>
      <c r="T77" s="115"/>
      <c r="U77" s="112"/>
      <c r="V77" s="112">
        <v>147</v>
      </c>
      <c r="W77" s="112">
        <v>129</v>
      </c>
      <c r="X77" s="112">
        <v>118</v>
      </c>
      <c r="Y77" s="112">
        <v>103</v>
      </c>
      <c r="Z77" s="112">
        <v>144</v>
      </c>
    </row>
    <row r="78" spans="1:26" x14ac:dyDescent="0.25">
      <c r="S78" s="115" t="s">
        <v>51</v>
      </c>
      <c r="T78" s="115"/>
      <c r="U78" s="112"/>
      <c r="V78" s="112">
        <v>71</v>
      </c>
      <c r="W78" s="112">
        <v>73</v>
      </c>
      <c r="X78" s="112">
        <v>69</v>
      </c>
      <c r="Y78" s="112">
        <v>80</v>
      </c>
      <c r="Z78" s="112">
        <v>62</v>
      </c>
    </row>
    <row r="79" spans="1:26" x14ac:dyDescent="0.25">
      <c r="S79" s="115" t="s">
        <v>52</v>
      </c>
      <c r="T79" s="115"/>
      <c r="U79" s="112"/>
      <c r="V79" s="112">
        <v>52</v>
      </c>
      <c r="W79" s="112">
        <v>46</v>
      </c>
      <c r="X79" s="112">
        <v>55</v>
      </c>
      <c r="Y79" s="112">
        <v>43</v>
      </c>
      <c r="Z79" s="112">
        <v>55</v>
      </c>
    </row>
    <row r="80" spans="1:26" x14ac:dyDescent="0.25">
      <c r="S80" s="118" t="s">
        <v>53</v>
      </c>
      <c r="T80" s="118"/>
      <c r="U80" s="112"/>
      <c r="V80" s="112">
        <v>36914</v>
      </c>
      <c r="W80" s="112">
        <v>37369</v>
      </c>
      <c r="X80" s="112">
        <v>36886</v>
      </c>
      <c r="Y80" s="112">
        <v>38188</v>
      </c>
      <c r="Z80" s="112">
        <v>42148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Tea Tree Gully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3423</v>
      </c>
      <c r="W83" s="112">
        <v>3420</v>
      </c>
      <c r="X83" s="112">
        <v>3468</v>
      </c>
      <c r="Y83" s="112">
        <v>3469</v>
      </c>
      <c r="Z83" s="112">
        <v>3572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190</v>
      </c>
      <c r="G84" s="140"/>
      <c r="H84" s="48"/>
      <c r="I84" s="48"/>
      <c r="J84" s="48"/>
      <c r="K84" s="48"/>
      <c r="L84" s="140" t="s">
        <v>0</v>
      </c>
      <c r="M84" s="140"/>
      <c r="N84" s="140" t="s">
        <v>190</v>
      </c>
      <c r="O84" s="140"/>
      <c r="S84" s="115" t="s">
        <v>57</v>
      </c>
      <c r="T84" s="115"/>
      <c r="U84" s="112"/>
      <c r="V84" s="112">
        <v>3912</v>
      </c>
      <c r="W84" s="112">
        <v>4038</v>
      </c>
      <c r="X84" s="112">
        <v>4052</v>
      </c>
      <c r="Y84" s="112">
        <v>4168</v>
      </c>
      <c r="Z84" s="112">
        <v>4423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2017-18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2017-18</v>
      </c>
      <c r="O85" s="140"/>
      <c r="S85" s="115" t="s">
        <v>185</v>
      </c>
      <c r="T85" s="115"/>
      <c r="U85" s="112"/>
      <c r="V85" s="112">
        <v>5433</v>
      </c>
      <c r="W85" s="112">
        <v>5549</v>
      </c>
      <c r="X85" s="112">
        <v>5475</v>
      </c>
      <c r="Y85" s="112">
        <v>5489</v>
      </c>
      <c r="Z85" s="112">
        <v>5595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84,840</v>
      </c>
      <c r="D86" s="94">
        <f t="shared" ref="D86:D91" si="4">AD4</f>
        <v>0.10166080170365266</v>
      </c>
      <c r="E86" s="95">
        <f t="shared" ref="E86:E91" si="5">AD4</f>
        <v>0.10166080170365266</v>
      </c>
      <c r="F86" s="94">
        <f t="shared" ref="F86:F91" si="6">AF4</f>
        <v>0.14062920139822532</v>
      </c>
      <c r="G86" s="95">
        <f t="shared" ref="G86:G91" si="7">AF4</f>
        <v>0.14062920139822532</v>
      </c>
      <c r="H86" s="97"/>
      <c r="I86" s="97"/>
      <c r="J86" s="139" t="str">
        <f>'State data for spotlight'!J4</f>
        <v>1,514,413</v>
      </c>
      <c r="K86" s="139"/>
      <c r="L86" s="94">
        <f>'State data for spotlight'!L4</f>
        <v>9.9608707048718825E-2</v>
      </c>
      <c r="M86" s="95">
        <f>'State data for spotlight'!L4</f>
        <v>9.9608707048718825E-2</v>
      </c>
      <c r="N86" s="94">
        <f>'State data for spotlight'!N4</f>
        <v>0.18326365128713196</v>
      </c>
      <c r="O86" s="95">
        <f>'State data for spotlight'!N4</f>
        <v>0.18326365128713196</v>
      </c>
      <c r="S86" s="115" t="s">
        <v>186</v>
      </c>
      <c r="T86" s="115"/>
      <c r="U86" s="112"/>
      <c r="V86" s="112">
        <v>1862</v>
      </c>
      <c r="W86" s="112">
        <v>1914</v>
      </c>
      <c r="X86" s="112">
        <v>1969</v>
      </c>
      <c r="Y86" s="112">
        <v>2060</v>
      </c>
      <c r="Z86" s="112">
        <v>2156</v>
      </c>
    </row>
    <row r="87" spans="1:30" ht="15" customHeight="1" x14ac:dyDescent="0.25">
      <c r="A87" s="96" t="s">
        <v>4</v>
      </c>
      <c r="B87" s="49"/>
      <c r="C87" s="97" t="str">
        <f t="shared" si="3"/>
        <v>42,654</v>
      </c>
      <c r="D87" s="94">
        <f t="shared" si="4"/>
        <v>9.9840132020009298E-2</v>
      </c>
      <c r="E87" s="95">
        <f t="shared" si="5"/>
        <v>9.9840132020009298E-2</v>
      </c>
      <c r="F87" s="94">
        <f t="shared" si="6"/>
        <v>0.13838106167765352</v>
      </c>
      <c r="G87" s="95">
        <f t="shared" si="7"/>
        <v>0.13838106167765352</v>
      </c>
      <c r="H87" s="97"/>
      <c r="I87" s="97"/>
      <c r="J87" s="139" t="str">
        <f>'State data for spotlight'!J5</f>
        <v>761,173</v>
      </c>
      <c r="K87" s="139"/>
      <c r="L87" s="94">
        <f>'State data for spotlight'!L5</f>
        <v>8.820771036521724E-2</v>
      </c>
      <c r="M87" s="95">
        <f>'State data for spotlight'!L5</f>
        <v>8.820771036521724E-2</v>
      </c>
      <c r="N87" s="94">
        <f>'State data for spotlight'!N5</f>
        <v>0.15461673464868042</v>
      </c>
      <c r="O87" s="95">
        <f>'State data for spotlight'!N5</f>
        <v>0.15461673464868042</v>
      </c>
      <c r="S87" s="115" t="s">
        <v>187</v>
      </c>
      <c r="T87" s="115"/>
      <c r="U87" s="112"/>
      <c r="V87" s="112">
        <v>1838</v>
      </c>
      <c r="W87" s="112">
        <v>1841</v>
      </c>
      <c r="X87" s="112">
        <v>1850</v>
      </c>
      <c r="Y87" s="112">
        <v>1840</v>
      </c>
      <c r="Z87" s="112">
        <v>1930</v>
      </c>
    </row>
    <row r="88" spans="1:30" ht="15" customHeight="1" x14ac:dyDescent="0.25">
      <c r="A88" s="96" t="s">
        <v>5</v>
      </c>
      <c r="B88" s="49"/>
      <c r="C88" s="97" t="str">
        <f t="shared" si="3"/>
        <v>42,145</v>
      </c>
      <c r="D88" s="94">
        <f t="shared" si="4"/>
        <v>0.1036189378862471</v>
      </c>
      <c r="E88" s="95">
        <f t="shared" si="5"/>
        <v>0.1036189378862471</v>
      </c>
      <c r="F88" s="94">
        <f t="shared" si="6"/>
        <v>0.14176961421759859</v>
      </c>
      <c r="G88" s="95">
        <f t="shared" si="7"/>
        <v>0.14176961421759859</v>
      </c>
      <c r="H88" s="97"/>
      <c r="I88" s="97"/>
      <c r="J88" s="139" t="str">
        <f>'State data for spotlight'!J6</f>
        <v>752,279</v>
      </c>
      <c r="K88" s="139"/>
      <c r="L88" s="94">
        <f>'State data for spotlight'!L6</f>
        <v>0.11150035312508311</v>
      </c>
      <c r="M88" s="95">
        <f>'State data for spotlight'!L6</f>
        <v>0.11150035312508311</v>
      </c>
      <c r="N88" s="94">
        <f>'State data for spotlight'!N6</f>
        <v>0.212174288554841</v>
      </c>
      <c r="O88" s="95">
        <f>'State data for spotlight'!N6</f>
        <v>0.212174288554841</v>
      </c>
      <c r="S88" s="115" t="s">
        <v>188</v>
      </c>
      <c r="T88" s="115"/>
      <c r="U88" s="112"/>
      <c r="V88" s="112">
        <v>1789</v>
      </c>
      <c r="W88" s="112">
        <v>1784</v>
      </c>
      <c r="X88" s="112">
        <v>1800</v>
      </c>
      <c r="Y88" s="112">
        <v>1860</v>
      </c>
      <c r="Z88" s="112">
        <v>1964</v>
      </c>
    </row>
    <row r="89" spans="1:30" ht="15" customHeight="1" x14ac:dyDescent="0.25">
      <c r="A89" s="49" t="s">
        <v>6</v>
      </c>
      <c r="B89" s="49"/>
      <c r="C89" s="97" t="str">
        <f t="shared" si="3"/>
        <v>57,976</v>
      </c>
      <c r="D89" s="94">
        <f t="shared" si="4"/>
        <v>3.364296029524505E-2</v>
      </c>
      <c r="E89" s="95">
        <f t="shared" si="5"/>
        <v>3.364296029524505E-2</v>
      </c>
      <c r="F89" s="94">
        <f t="shared" si="6"/>
        <v>5.2100535341620624E-2</v>
      </c>
      <c r="G89" s="95">
        <f t="shared" si="7"/>
        <v>5.2100535341620624E-2</v>
      </c>
      <c r="H89" s="97"/>
      <c r="I89" s="97"/>
      <c r="J89" s="139" t="str">
        <f>'State data for spotlight'!J7</f>
        <v>1,001,542</v>
      </c>
      <c r="K89" s="139"/>
      <c r="L89" s="94">
        <f>'State data for spotlight'!L7</f>
        <v>4.4621130813623067E-2</v>
      </c>
      <c r="M89" s="95">
        <f>'State data for spotlight'!L7</f>
        <v>4.4621130813623067E-2</v>
      </c>
      <c r="N89" s="94">
        <f>'State data for spotlight'!N7</f>
        <v>9.6689701842120446E-2</v>
      </c>
      <c r="O89" s="95">
        <f>'State data for spotlight'!N7</f>
        <v>9.6689701842120446E-2</v>
      </c>
      <c r="S89" s="115" t="s">
        <v>189</v>
      </c>
      <c r="T89" s="115"/>
      <c r="U89" s="112"/>
      <c r="V89" s="112">
        <v>2207</v>
      </c>
      <c r="W89" s="112">
        <v>2176</v>
      </c>
      <c r="X89" s="112">
        <v>2177</v>
      </c>
      <c r="Y89" s="112">
        <v>2251</v>
      </c>
      <c r="Z89" s="112">
        <v>2278</v>
      </c>
    </row>
    <row r="90" spans="1:30" ht="15" customHeight="1" x14ac:dyDescent="0.25">
      <c r="A90" s="49" t="s">
        <v>96</v>
      </c>
      <c r="B90" s="49"/>
      <c r="C90" s="97" t="str">
        <f t="shared" si="3"/>
        <v>$49,821</v>
      </c>
      <c r="D90" s="94">
        <f t="shared" si="4"/>
        <v>-5.5366905050288073E-3</v>
      </c>
      <c r="E90" s="95">
        <f t="shared" si="5"/>
        <v>-5.5366905050288073E-3</v>
      </c>
      <c r="F90" s="94">
        <f t="shared" si="6"/>
        <v>6.3009729452931706E-2</v>
      </c>
      <c r="G90" s="95">
        <f t="shared" si="7"/>
        <v>6.3009729452931706E-2</v>
      </c>
      <c r="H90" s="97"/>
      <c r="I90" s="97"/>
      <c r="J90" s="97"/>
      <c r="K90" s="97" t="str">
        <f>'State data for spotlight'!J8</f>
        <v>$45,481</v>
      </c>
      <c r="L90" s="94">
        <f>'State data for spotlight'!L8</f>
        <v>-7.6896036558571357E-4</v>
      </c>
      <c r="M90" s="95">
        <f>'State data for spotlight'!L8</f>
        <v>-7.6896036558571357E-4</v>
      </c>
      <c r="N90" s="94">
        <f>'State data for spotlight'!N8</f>
        <v>6.4433558502420718E-2</v>
      </c>
      <c r="O90" s="95">
        <f>'State data for spotlight'!N8</f>
        <v>6.4433558502420718E-2</v>
      </c>
      <c r="S90" s="115" t="s">
        <v>58</v>
      </c>
      <c r="T90" s="115"/>
      <c r="U90" s="112"/>
      <c r="V90" s="112">
        <v>2846</v>
      </c>
      <c r="W90" s="112">
        <v>2945</v>
      </c>
      <c r="X90" s="112">
        <v>2915</v>
      </c>
      <c r="Y90" s="112">
        <v>2912</v>
      </c>
      <c r="Z90" s="112">
        <v>3033</v>
      </c>
    </row>
    <row r="91" spans="1:30" ht="15" customHeight="1" x14ac:dyDescent="0.25">
      <c r="A91" s="49" t="s">
        <v>7</v>
      </c>
      <c r="B91" s="49"/>
      <c r="C91" s="97" t="str">
        <f t="shared" si="3"/>
        <v>$3,663.0 mil</v>
      </c>
      <c r="D91" s="94">
        <f t="shared" si="4"/>
        <v>6.3262213596915862E-2</v>
      </c>
      <c r="E91" s="95">
        <f t="shared" si="5"/>
        <v>6.3262213596915862E-2</v>
      </c>
      <c r="F91" s="94">
        <f t="shared" si="6"/>
        <v>0.18185392660464861</v>
      </c>
      <c r="G91" s="95">
        <f t="shared" si="7"/>
        <v>0.18185392660464861</v>
      </c>
      <c r="H91" s="97"/>
      <c r="I91" s="97"/>
      <c r="J91" s="97"/>
      <c r="K91" s="97" t="str">
        <f>'State data for spotlight'!J9</f>
        <v>$63.1 bil</v>
      </c>
      <c r="L91" s="94">
        <f>'State data for spotlight'!L9</f>
        <v>8.5795971195826271E-2</v>
      </c>
      <c r="M91" s="95">
        <f>'State data for spotlight'!L9</f>
        <v>8.5795971195826271E-2</v>
      </c>
      <c r="N91" s="94">
        <f>'State data for spotlight'!N9</f>
        <v>0.25141602644572436</v>
      </c>
      <c r="O91" s="95">
        <f>'State data for spotlight'!N9</f>
        <v>0.25141602644572436</v>
      </c>
      <c r="S91" s="118" t="s">
        <v>53</v>
      </c>
      <c r="T91" s="118"/>
      <c r="U91" s="112"/>
      <c r="V91" s="112">
        <v>28114</v>
      </c>
      <c r="W91" s="112">
        <v>28359</v>
      </c>
      <c r="X91" s="112">
        <v>28368</v>
      </c>
      <c r="Y91" s="112">
        <v>28604</v>
      </c>
      <c r="Z91" s="112">
        <v>29555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191</v>
      </c>
      <c r="S93" s="115" t="s">
        <v>56</v>
      </c>
      <c r="T93" s="115"/>
      <c r="U93" s="112"/>
      <c r="V93" s="112">
        <v>2191</v>
      </c>
      <c r="W93" s="112">
        <v>2242</v>
      </c>
      <c r="X93" s="112">
        <v>2276</v>
      </c>
      <c r="Y93" s="112">
        <v>2273</v>
      </c>
      <c r="Z93" s="112">
        <v>2379</v>
      </c>
    </row>
    <row r="94" spans="1:30" ht="15" customHeight="1" x14ac:dyDescent="0.25">
      <c r="A94" s="135" t="s">
        <v>192</v>
      </c>
      <c r="S94" s="115" t="s">
        <v>57</v>
      </c>
      <c r="T94" s="115"/>
      <c r="U94" s="112"/>
      <c r="V94" s="112">
        <v>5564</v>
      </c>
      <c r="W94" s="112">
        <v>5704</v>
      </c>
      <c r="X94" s="112">
        <v>5804</v>
      </c>
      <c r="Y94" s="112">
        <v>5965</v>
      </c>
      <c r="Z94" s="112">
        <v>6287</v>
      </c>
    </row>
    <row r="95" spans="1:30" ht="15" customHeight="1" x14ac:dyDescent="0.25">
      <c r="A95" s="136" t="s">
        <v>266</v>
      </c>
      <c r="S95" s="115" t="s">
        <v>185</v>
      </c>
      <c r="T95" s="115"/>
      <c r="U95" s="112"/>
      <c r="V95" s="112">
        <v>875</v>
      </c>
      <c r="W95" s="112">
        <v>911</v>
      </c>
      <c r="X95" s="112">
        <v>955</v>
      </c>
      <c r="Y95" s="112">
        <v>951</v>
      </c>
      <c r="Z95" s="112">
        <v>1005</v>
      </c>
    </row>
    <row r="96" spans="1:30" ht="15" customHeight="1" x14ac:dyDescent="0.25">
      <c r="A96" s="134" t="s">
        <v>258</v>
      </c>
      <c r="S96" s="115" t="s">
        <v>186</v>
      </c>
      <c r="T96" s="115"/>
      <c r="U96" s="112"/>
      <c r="V96" s="112">
        <v>4350</v>
      </c>
      <c r="W96" s="112">
        <v>4566</v>
      </c>
      <c r="X96" s="112">
        <v>4698</v>
      </c>
      <c r="Y96" s="112">
        <v>4851</v>
      </c>
      <c r="Z96" s="112">
        <v>4997</v>
      </c>
    </row>
    <row r="97" spans="1:32" ht="15" customHeight="1" x14ac:dyDescent="0.25">
      <c r="A97" s="136" t="s">
        <v>269</v>
      </c>
      <c r="S97" s="115" t="s">
        <v>187</v>
      </c>
      <c r="T97" s="115"/>
      <c r="U97" s="112"/>
      <c r="V97" s="112">
        <v>6205</v>
      </c>
      <c r="W97" s="112">
        <v>6217</v>
      </c>
      <c r="X97" s="112">
        <v>6077</v>
      </c>
      <c r="Y97" s="112">
        <v>5901</v>
      </c>
      <c r="Z97" s="112">
        <v>5931</v>
      </c>
    </row>
    <row r="98" spans="1:32" ht="15" customHeight="1" x14ac:dyDescent="0.25">
      <c r="A98" s="136" t="s">
        <v>275</v>
      </c>
      <c r="S98" s="115" t="s">
        <v>188</v>
      </c>
      <c r="T98" s="115"/>
      <c r="U98" s="112"/>
      <c r="V98" s="112">
        <v>3001</v>
      </c>
      <c r="W98" s="112">
        <v>2959</v>
      </c>
      <c r="X98" s="112">
        <v>2921</v>
      </c>
      <c r="Y98" s="112">
        <v>2888</v>
      </c>
      <c r="Z98" s="112">
        <v>2986</v>
      </c>
    </row>
    <row r="99" spans="1:32" ht="15" customHeight="1" x14ac:dyDescent="0.25">
      <c r="S99" s="115" t="s">
        <v>189</v>
      </c>
      <c r="T99" s="115"/>
      <c r="U99" s="112"/>
      <c r="V99" s="112">
        <v>158</v>
      </c>
      <c r="W99" s="112">
        <v>185</v>
      </c>
      <c r="X99" s="112">
        <v>174</v>
      </c>
      <c r="Y99" s="112">
        <v>194</v>
      </c>
      <c r="Z99" s="112">
        <v>199</v>
      </c>
    </row>
    <row r="100" spans="1:32" ht="15" customHeight="1" x14ac:dyDescent="0.25">
      <c r="S100" s="115" t="s">
        <v>58</v>
      </c>
      <c r="T100" s="115"/>
      <c r="U100" s="112"/>
      <c r="V100" s="112">
        <v>1231</v>
      </c>
      <c r="W100" s="112">
        <v>1204</v>
      </c>
      <c r="X100" s="112">
        <v>1239</v>
      </c>
      <c r="Y100" s="112">
        <v>1258</v>
      </c>
      <c r="Z100" s="112">
        <v>1330</v>
      </c>
    </row>
    <row r="101" spans="1:32" x14ac:dyDescent="0.25">
      <c r="A101" s="18"/>
      <c r="S101" s="118" t="s">
        <v>53</v>
      </c>
      <c r="T101" s="118"/>
      <c r="U101" s="112"/>
      <c r="V101" s="112">
        <v>26997</v>
      </c>
      <c r="W101" s="112">
        <v>27262</v>
      </c>
      <c r="X101" s="112">
        <v>27299</v>
      </c>
      <c r="Y101" s="112">
        <v>27443</v>
      </c>
      <c r="Z101" s="112">
        <v>28385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184</v>
      </c>
      <c r="W103" s="106" t="s">
        <v>193</v>
      </c>
      <c r="X103" s="106" t="s">
        <v>261</v>
      </c>
      <c r="Y103" s="106" t="s">
        <v>267</v>
      </c>
      <c r="Z103" s="106" t="s">
        <v>273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54491</v>
      </c>
      <c r="W104" s="112">
        <v>55234</v>
      </c>
      <c r="X104" s="112">
        <v>57778</v>
      </c>
      <c r="Y104" s="112">
        <v>58410</v>
      </c>
      <c r="Z104" s="112">
        <v>64389</v>
      </c>
      <c r="AB104" s="109" t="str">
        <f>TEXT(Z104,"###,###")</f>
        <v>64,389</v>
      </c>
      <c r="AD104" s="130">
        <f>Z104/($Z$4)*100</f>
        <v>75.894625176803402</v>
      </c>
      <c r="AF104" s="109"/>
    </row>
    <row r="105" spans="1:32" x14ac:dyDescent="0.25">
      <c r="S105" s="115" t="s">
        <v>17</v>
      </c>
      <c r="T105" s="115"/>
      <c r="U105" s="112"/>
      <c r="V105" s="112">
        <v>14995</v>
      </c>
      <c r="W105" s="112">
        <v>15074</v>
      </c>
      <c r="X105" s="112">
        <v>14378</v>
      </c>
      <c r="Y105" s="112">
        <v>14275</v>
      </c>
      <c r="Z105" s="112">
        <v>16084</v>
      </c>
      <c r="AB105" s="109" t="str">
        <f>TEXT(Z105,"###,###")</f>
        <v>16,084</v>
      </c>
      <c r="AD105" s="130">
        <f>Z105/($Z$4)*100</f>
        <v>18.958038661008956</v>
      </c>
      <c r="AF105" s="109"/>
    </row>
    <row r="106" spans="1:32" x14ac:dyDescent="0.25">
      <c r="S106" s="118" t="s">
        <v>53</v>
      </c>
      <c r="T106" s="118"/>
      <c r="U106" s="120"/>
      <c r="V106" s="120">
        <v>69486</v>
      </c>
      <c r="W106" s="120">
        <v>70308</v>
      </c>
      <c r="X106" s="120">
        <v>72156</v>
      </c>
      <c r="Y106" s="120">
        <v>72685</v>
      </c>
      <c r="Z106" s="120">
        <v>80473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10087</v>
      </c>
      <c r="W108" s="112">
        <v>8834</v>
      </c>
      <c r="X108" s="112">
        <v>9230</v>
      </c>
      <c r="Y108" s="112">
        <v>9295</v>
      </c>
      <c r="Z108" s="112">
        <v>10089</v>
      </c>
      <c r="AB108" s="109" t="str">
        <f>TEXT(Z108,"###,###")</f>
        <v>10,089</v>
      </c>
      <c r="AD108" s="130">
        <f>Z108/($Z$4)*100</f>
        <v>11.891796322489393</v>
      </c>
      <c r="AF108" s="109"/>
    </row>
    <row r="109" spans="1:32" x14ac:dyDescent="0.25">
      <c r="S109" s="115" t="s">
        <v>20</v>
      </c>
      <c r="T109" s="115"/>
      <c r="U109" s="112"/>
      <c r="V109" s="112">
        <v>9381</v>
      </c>
      <c r="W109" s="112">
        <v>9194</v>
      </c>
      <c r="X109" s="112">
        <v>9056</v>
      </c>
      <c r="Y109" s="112">
        <v>10090</v>
      </c>
      <c r="Z109" s="112">
        <v>10621</v>
      </c>
      <c r="AB109" s="109" t="str">
        <f>TEXT(Z109,"###,###")</f>
        <v>10,621</v>
      </c>
      <c r="AD109" s="130">
        <f>Z109/($Z$4)*100</f>
        <v>12.518859028760017</v>
      </c>
      <c r="AF109" s="109"/>
    </row>
    <row r="110" spans="1:32" x14ac:dyDescent="0.25">
      <c r="S110" s="115" t="s">
        <v>21</v>
      </c>
      <c r="T110" s="115"/>
      <c r="U110" s="112"/>
      <c r="V110" s="112">
        <v>15691</v>
      </c>
      <c r="W110" s="112">
        <v>16693</v>
      </c>
      <c r="X110" s="112">
        <v>15838</v>
      </c>
      <c r="Y110" s="112">
        <v>16491</v>
      </c>
      <c r="Z110" s="112">
        <v>18560</v>
      </c>
      <c r="AB110" s="109" t="str">
        <f>TEXT(Z110,"###,###")</f>
        <v>18,560</v>
      </c>
      <c r="AD110" s="130">
        <f>Z110/($Z$4)*100</f>
        <v>21.876473361621876</v>
      </c>
      <c r="AF110" s="109"/>
    </row>
    <row r="111" spans="1:32" x14ac:dyDescent="0.25">
      <c r="S111" s="115" t="s">
        <v>22</v>
      </c>
      <c r="T111" s="115"/>
      <c r="U111" s="112"/>
      <c r="V111" s="112">
        <v>34329</v>
      </c>
      <c r="W111" s="112">
        <v>35622</v>
      </c>
      <c r="X111" s="112">
        <v>35443</v>
      </c>
      <c r="Y111" s="112">
        <v>36809</v>
      </c>
      <c r="Z111" s="112">
        <v>41200</v>
      </c>
      <c r="AB111" s="109" t="str">
        <f>TEXT(Z111,"###,###")</f>
        <v>41,200</v>
      </c>
      <c r="AD111" s="130">
        <f>Z111/($Z$4)*100</f>
        <v>48.56199905704856</v>
      </c>
      <c r="AF111" s="109"/>
    </row>
    <row r="112" spans="1:32" x14ac:dyDescent="0.25">
      <c r="S112" s="118" t="s">
        <v>53</v>
      </c>
      <c r="T112" s="118"/>
      <c r="U112" s="112"/>
      <c r="V112" s="112">
        <v>74381</v>
      </c>
      <c r="W112" s="112">
        <v>75184</v>
      </c>
      <c r="X112" s="112">
        <v>74394</v>
      </c>
      <c r="Y112" s="112">
        <v>77011</v>
      </c>
      <c r="Z112" s="112">
        <v>84838</v>
      </c>
    </row>
    <row r="113" spans="19:32" x14ac:dyDescent="0.25">
      <c r="AB113" s="125" t="s">
        <v>24</v>
      </c>
      <c r="AC113" s="106"/>
      <c r="AD113" s="106" t="s">
        <v>182</v>
      </c>
      <c r="AF113" s="106" t="s">
        <v>183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41.67</v>
      </c>
      <c r="W118" s="131">
        <v>41.56</v>
      </c>
      <c r="X118" s="131">
        <v>41.65</v>
      </c>
      <c r="Y118" s="131">
        <v>41.51</v>
      </c>
      <c r="Z118" s="131">
        <v>41.36</v>
      </c>
      <c r="AB118" s="109" t="str">
        <f>TEXT(Z118,"##.0")</f>
        <v>41.4</v>
      </c>
    </row>
    <row r="120" spans="19:32" x14ac:dyDescent="0.25">
      <c r="S120" s="101" t="s">
        <v>98</v>
      </c>
      <c r="T120" s="112"/>
      <c r="U120" s="112"/>
      <c r="V120" s="112">
        <v>48565</v>
      </c>
      <c r="W120" s="112">
        <v>48856</v>
      </c>
      <c r="X120" s="112">
        <v>48668</v>
      </c>
      <c r="Y120" s="112">
        <v>48880</v>
      </c>
      <c r="Z120" s="112">
        <v>50459</v>
      </c>
      <c r="AB120" s="109" t="str">
        <f>TEXT(Z120,"###,###")</f>
        <v>50,459</v>
      </c>
    </row>
    <row r="121" spans="19:32" x14ac:dyDescent="0.25">
      <c r="S121" s="101" t="s">
        <v>99</v>
      </c>
      <c r="T121" s="112"/>
      <c r="U121" s="112"/>
      <c r="V121" s="112">
        <v>3575</v>
      </c>
      <c r="W121" s="112">
        <v>3635</v>
      </c>
      <c r="X121" s="112">
        <v>3691</v>
      </c>
      <c r="Y121" s="112">
        <v>3671</v>
      </c>
      <c r="Z121" s="112">
        <v>3516</v>
      </c>
      <c r="AB121" s="109" t="str">
        <f>TEXT(Z121,"###,###")</f>
        <v>3,516</v>
      </c>
    </row>
    <row r="122" spans="19:32" x14ac:dyDescent="0.25">
      <c r="S122" s="101" t="s">
        <v>100</v>
      </c>
      <c r="T122" s="112"/>
      <c r="U122" s="112"/>
      <c r="V122" s="112">
        <v>2966</v>
      </c>
      <c r="W122" s="112">
        <v>3132</v>
      </c>
      <c r="X122" s="112">
        <v>3310</v>
      </c>
      <c r="Y122" s="112">
        <v>3544</v>
      </c>
      <c r="Z122" s="112">
        <v>4003</v>
      </c>
      <c r="AB122" s="109" t="str">
        <f>TEXT(Z122,"###,###")</f>
        <v>4,003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51531</v>
      </c>
      <c r="W124" s="112">
        <v>51988</v>
      </c>
      <c r="X124" s="112">
        <v>51978</v>
      </c>
      <c r="Y124" s="112">
        <v>52424</v>
      </c>
      <c r="Z124" s="112">
        <v>54462</v>
      </c>
      <c r="AB124" s="109" t="str">
        <f>TEXT(Z124,"###,###")</f>
        <v>54,462</v>
      </c>
      <c r="AD124" s="127">
        <f>Z124/$Z$7*100</f>
        <v>93.938871257071881</v>
      </c>
    </row>
    <row r="125" spans="19:32" x14ac:dyDescent="0.25">
      <c r="S125" s="101" t="s">
        <v>102</v>
      </c>
      <c r="T125" s="112"/>
      <c r="U125" s="112"/>
      <c r="V125" s="112">
        <v>6541</v>
      </c>
      <c r="W125" s="112">
        <v>6767</v>
      </c>
      <c r="X125" s="112">
        <v>7001</v>
      </c>
      <c r="Y125" s="112">
        <v>7215</v>
      </c>
      <c r="Z125" s="112">
        <v>7519</v>
      </c>
      <c r="AB125" s="109" t="str">
        <f>TEXT(Z125,"###,###")</f>
        <v>7,519</v>
      </c>
      <c r="AD125" s="127">
        <f>Z125/$Z$7*100</f>
        <v>12.969159652269905</v>
      </c>
    </row>
    <row r="127" spans="19:32" x14ac:dyDescent="0.25">
      <c r="S127" s="101" t="s">
        <v>103</v>
      </c>
      <c r="T127" s="112"/>
      <c r="U127" s="112"/>
      <c r="V127" s="112">
        <v>28112</v>
      </c>
      <c r="W127" s="112">
        <v>28355</v>
      </c>
      <c r="X127" s="112">
        <v>28366</v>
      </c>
      <c r="Y127" s="112">
        <v>28605</v>
      </c>
      <c r="Z127" s="112">
        <v>29555</v>
      </c>
      <c r="AB127" s="109" t="str">
        <f>TEXT(Z127,"###,###")</f>
        <v>29,555</v>
      </c>
      <c r="AD127" s="127">
        <f>Z127/$Z$7*100</f>
        <v>50.977990892783218</v>
      </c>
    </row>
    <row r="128" spans="19:32" x14ac:dyDescent="0.25">
      <c r="S128" s="101" t="s">
        <v>104</v>
      </c>
      <c r="T128" s="112"/>
      <c r="U128" s="112"/>
      <c r="V128" s="112">
        <v>26996</v>
      </c>
      <c r="W128" s="112">
        <v>27267</v>
      </c>
      <c r="X128" s="112">
        <v>27299</v>
      </c>
      <c r="Y128" s="112">
        <v>27446</v>
      </c>
      <c r="Z128" s="112">
        <v>28388</v>
      </c>
      <c r="AB128" s="109" t="str">
        <f>TEXT(Z128,"###,###")</f>
        <v>28,388</v>
      </c>
      <c r="AD128" s="127">
        <f>Z128/$Z$7*100</f>
        <v>48.965089002345799</v>
      </c>
    </row>
    <row r="130" spans="19:20" x14ac:dyDescent="0.25">
      <c r="S130" s="101" t="s">
        <v>262</v>
      </c>
      <c r="T130" s="127">
        <v>87.034290051055606</v>
      </c>
    </row>
    <row r="131" spans="19:20" x14ac:dyDescent="0.25">
      <c r="S131" s="101" t="s">
        <v>263</v>
      </c>
      <c r="T131" s="127">
        <v>6.0645784462536216</v>
      </c>
    </row>
    <row r="132" spans="19:20" x14ac:dyDescent="0.25">
      <c r="S132" s="101" t="s">
        <v>264</v>
      </c>
      <c r="T132" s="127">
        <v>6.9045812060162834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95D6002-ED7B-4274-8C6F-04419BDEFD0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6B9C57CA-47A2-4ECA-9127-1C0EC1DF039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CACA28EC-B75C-4E7A-980E-2D9855888A1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6EC946DF-19CB-4C03-81F7-B9724DBA5CF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DE6040-0116-49B7-AC77-622FD0183E7F}">
  <sheetPr codeName="Sheet69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111</v>
      </c>
      <c r="T1" s="99"/>
      <c r="U1" s="99"/>
      <c r="V1" s="99"/>
      <c r="W1" s="99"/>
      <c r="X1" s="99"/>
      <c r="Y1" s="100" t="s">
        <v>200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184</v>
      </c>
      <c r="W2" s="103" t="s">
        <v>193</v>
      </c>
      <c r="X2" s="103" t="s">
        <v>261</v>
      </c>
      <c r="Y2" s="103" t="s">
        <v>267</v>
      </c>
      <c r="Z2" s="103" t="s">
        <v>273</v>
      </c>
      <c r="AB2" s="141" t="str">
        <f>$Z$2</f>
        <v>2021-22</v>
      </c>
      <c r="AC2" s="141"/>
      <c r="AD2" s="141"/>
      <c r="AE2" s="141"/>
      <c r="AF2" s="141"/>
    </row>
    <row r="3" spans="1:32" ht="15" customHeight="1" x14ac:dyDescent="0.25">
      <c r="A3" s="58" t="s">
        <v>272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111</v>
      </c>
      <c r="Y3" s="105" t="s">
        <v>200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10.5 Anangu Pitjantjatjara, South Australia,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388</v>
      </c>
      <c r="W4" s="108">
        <v>527</v>
      </c>
      <c r="X4" s="108">
        <v>564</v>
      </c>
      <c r="Y4" s="108">
        <v>522</v>
      </c>
      <c r="Z4" s="108">
        <v>588</v>
      </c>
      <c r="AB4" s="109" t="str">
        <f>TEXT(Z4,"###,###")</f>
        <v>588</v>
      </c>
      <c r="AD4" s="110">
        <f>Z4/Y4-1</f>
        <v>0.12643678160919536</v>
      </c>
      <c r="AF4" s="110">
        <f>Z4/V4-1</f>
        <v>0.51546391752577314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175</v>
      </c>
      <c r="W5" s="108">
        <v>245</v>
      </c>
      <c r="X5" s="108">
        <v>251</v>
      </c>
      <c r="Y5" s="108">
        <v>211</v>
      </c>
      <c r="Z5" s="108">
        <v>270</v>
      </c>
      <c r="AB5" s="109" t="str">
        <f>TEXT(Z5,"###,###")</f>
        <v>270</v>
      </c>
      <c r="AD5" s="110">
        <f t="shared" ref="AD5:AD9" si="0">Z5/Y5-1</f>
        <v>0.27962085308056861</v>
      </c>
      <c r="AF5" s="110">
        <f t="shared" ref="AF5:AF9" si="1">Z5/V5-1</f>
        <v>0.54285714285714293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214</v>
      </c>
      <c r="W6" s="108">
        <v>283</v>
      </c>
      <c r="X6" s="108">
        <v>315</v>
      </c>
      <c r="Y6" s="108">
        <v>311</v>
      </c>
      <c r="Z6" s="108">
        <v>313</v>
      </c>
      <c r="AB6" s="109" t="str">
        <f>TEXT(Z6,"###,###")</f>
        <v>313</v>
      </c>
      <c r="AD6" s="110">
        <f t="shared" si="0"/>
        <v>6.4308681672025081E-3</v>
      </c>
      <c r="AF6" s="110">
        <f t="shared" si="1"/>
        <v>0.46261682242990654</v>
      </c>
    </row>
    <row r="7" spans="1:32" ht="16.5" customHeight="1" thickBot="1" x14ac:dyDescent="0.3">
      <c r="A7" s="61" t="str">
        <f>"QUICK STATS for "&amp;Z2&amp;" *"</f>
        <v>QUICK STATS for 2021-22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244</v>
      </c>
      <c r="W7" s="108">
        <v>368</v>
      </c>
      <c r="X7" s="108">
        <v>412</v>
      </c>
      <c r="Y7" s="108">
        <v>358</v>
      </c>
      <c r="Z7" s="108">
        <v>385</v>
      </c>
      <c r="AB7" s="109" t="str">
        <f>TEXT(Z7,"###,###")</f>
        <v>385</v>
      </c>
      <c r="AD7" s="110">
        <f t="shared" si="0"/>
        <v>7.5418994413407825E-2</v>
      </c>
      <c r="AF7" s="110">
        <f t="shared" si="1"/>
        <v>0.57786885245901631</v>
      </c>
    </row>
    <row r="8" spans="1:32" ht="17.25" customHeight="1" x14ac:dyDescent="0.25">
      <c r="A8" s="62" t="s">
        <v>12</v>
      </c>
      <c r="B8" s="63"/>
      <c r="C8" s="29"/>
      <c r="D8" s="64" t="str">
        <f>AB4</f>
        <v>588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385</v>
      </c>
      <c r="P8" s="65"/>
      <c r="S8" s="107" t="s">
        <v>83</v>
      </c>
      <c r="T8" s="108"/>
      <c r="U8" s="108"/>
      <c r="V8" s="108">
        <v>14297.43</v>
      </c>
      <c r="W8" s="108">
        <v>17730.7</v>
      </c>
      <c r="X8" s="108">
        <v>16639.240000000002</v>
      </c>
      <c r="Y8" s="108">
        <v>19056</v>
      </c>
      <c r="Z8" s="108">
        <v>24892.5</v>
      </c>
      <c r="AB8" s="109" t="str">
        <f>TEXT(Z8,"$###,###")</f>
        <v>$24,893</v>
      </c>
      <c r="AD8" s="110">
        <f t="shared" si="0"/>
        <v>0.30628148614609563</v>
      </c>
      <c r="AF8" s="110">
        <f t="shared" si="1"/>
        <v>0.74104716721816444</v>
      </c>
    </row>
    <row r="9" spans="1:32" x14ac:dyDescent="0.25">
      <c r="A9" s="30" t="s">
        <v>14</v>
      </c>
      <c r="B9" s="69"/>
      <c r="C9" s="70"/>
      <c r="D9" s="71">
        <f>AD104</f>
        <v>70.238095238095227</v>
      </c>
      <c r="E9" s="72" t="s">
        <v>84</v>
      </c>
      <c r="F9" s="24"/>
      <c r="G9" s="73" t="s">
        <v>81</v>
      </c>
      <c r="H9" s="70"/>
      <c r="I9" s="69"/>
      <c r="J9" s="70"/>
      <c r="K9" s="69"/>
      <c r="L9" s="69"/>
      <c r="M9" s="74"/>
      <c r="N9" s="70"/>
      <c r="O9" s="71">
        <f>AD127</f>
        <v>46.753246753246749</v>
      </c>
      <c r="P9" s="72" t="s">
        <v>84</v>
      </c>
      <c r="S9" s="107" t="s">
        <v>7</v>
      </c>
      <c r="T9" s="108"/>
      <c r="U9" s="108"/>
      <c r="V9" s="108">
        <v>8453230</v>
      </c>
      <c r="W9" s="108">
        <v>14883249</v>
      </c>
      <c r="X9" s="108">
        <v>15808278</v>
      </c>
      <c r="Y9" s="108">
        <v>16312558</v>
      </c>
      <c r="Z9" s="108">
        <v>17795938</v>
      </c>
      <c r="AB9" s="109" t="str">
        <f>TEXT(Z9/1000000,"$#,###.0")&amp;" mil"</f>
        <v>$17.8 mil</v>
      </c>
      <c r="AD9" s="110">
        <f t="shared" si="0"/>
        <v>9.0934849089885139E-2</v>
      </c>
      <c r="AF9" s="110">
        <f t="shared" si="1"/>
        <v>1.105223447132043</v>
      </c>
    </row>
    <row r="10" spans="1:32" x14ac:dyDescent="0.25">
      <c r="A10" s="30" t="s">
        <v>17</v>
      </c>
      <c r="B10" s="69"/>
      <c r="C10" s="70"/>
      <c r="D10" s="71">
        <f>AD105</f>
        <v>27.380952380952383</v>
      </c>
      <c r="E10" s="72" t="s">
        <v>84</v>
      </c>
      <c r="F10" s="24"/>
      <c r="G10" s="73" t="s">
        <v>82</v>
      </c>
      <c r="H10" s="70"/>
      <c r="I10" s="69"/>
      <c r="J10" s="70"/>
      <c r="K10" s="69"/>
      <c r="L10" s="69"/>
      <c r="M10" s="74"/>
      <c r="N10" s="70"/>
      <c r="O10" s="71">
        <f>AD128</f>
        <v>52.467532467532465</v>
      </c>
      <c r="P10" s="72" t="s">
        <v>84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85</v>
      </c>
      <c r="H11" s="77"/>
      <c r="I11" s="78"/>
      <c r="J11" s="78"/>
      <c r="K11" s="78"/>
      <c r="L11" s="78"/>
      <c r="M11" s="69"/>
      <c r="N11" s="70"/>
      <c r="O11" s="71">
        <f>T130</f>
        <v>96.36363636363636</v>
      </c>
      <c r="P11" s="72" t="s">
        <v>84</v>
      </c>
      <c r="S11" s="107" t="s">
        <v>29</v>
      </c>
      <c r="T11" s="112"/>
      <c r="U11" s="112"/>
      <c r="V11" s="112">
        <v>388</v>
      </c>
      <c r="W11" s="112">
        <v>522</v>
      </c>
      <c r="X11" s="112">
        <v>546</v>
      </c>
      <c r="Y11" s="112">
        <v>509</v>
      </c>
      <c r="Z11" s="112">
        <v>573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0</v>
      </c>
      <c r="P12" s="72" t="s">
        <v>84</v>
      </c>
      <c r="S12" s="107" t="s">
        <v>30</v>
      </c>
      <c r="T12" s="112"/>
      <c r="U12" s="112"/>
      <c r="V12" s="112">
        <v>6</v>
      </c>
      <c r="W12" s="112">
        <v>7</v>
      </c>
      <c r="X12" s="112">
        <v>9</v>
      </c>
      <c r="Y12" s="112">
        <v>13</v>
      </c>
      <c r="Z12" s="112">
        <v>12</v>
      </c>
    </row>
    <row r="13" spans="1:32" ht="15" customHeight="1" x14ac:dyDescent="0.25">
      <c r="A13" s="30" t="s">
        <v>19</v>
      </c>
      <c r="B13" s="70"/>
      <c r="C13" s="70"/>
      <c r="D13" s="71">
        <f>AD108</f>
        <v>2.8911564625850339</v>
      </c>
      <c r="E13" s="72" t="s">
        <v>84</v>
      </c>
      <c r="F13" s="24"/>
      <c r="G13" s="142" t="s">
        <v>265</v>
      </c>
      <c r="H13" s="143"/>
      <c r="I13" s="143"/>
      <c r="J13" s="143"/>
      <c r="K13" s="143"/>
      <c r="L13" s="143"/>
      <c r="M13" s="79"/>
      <c r="N13" s="70"/>
      <c r="O13" s="71">
        <f>T132</f>
        <v>3.3766233766233764</v>
      </c>
      <c r="P13" s="72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8.3333333333333321</v>
      </c>
      <c r="E14" s="72" t="s">
        <v>84</v>
      </c>
      <c r="F14" s="24"/>
      <c r="G14" s="76" t="s">
        <v>94</v>
      </c>
      <c r="H14" s="69"/>
      <c r="I14" s="69"/>
      <c r="J14" s="69"/>
      <c r="K14" s="75"/>
      <c r="L14" s="70"/>
      <c r="M14" s="69"/>
      <c r="N14" s="70"/>
      <c r="O14" s="75" t="str">
        <f>AB118</f>
        <v>38.5</v>
      </c>
      <c r="P14" s="72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49.829931972789119</v>
      </c>
      <c r="E15" s="72" t="s">
        <v>84</v>
      </c>
      <c r="F15" s="24"/>
      <c r="G15" s="33" t="s">
        <v>259</v>
      </c>
      <c r="H15" s="70"/>
      <c r="I15" s="70"/>
      <c r="J15" s="70"/>
      <c r="K15" s="80"/>
      <c r="L15" s="70"/>
      <c r="M15" s="70"/>
      <c r="N15" s="70"/>
      <c r="O15" s="71">
        <f>AB38</f>
        <v>25.916230366492147</v>
      </c>
      <c r="P15" s="72" t="s">
        <v>84</v>
      </c>
      <c r="S15" s="115" t="s">
        <v>60</v>
      </c>
      <c r="T15" s="115"/>
      <c r="U15" s="116"/>
      <c r="V15" s="116">
        <v>4</v>
      </c>
      <c r="W15" s="116">
        <v>11</v>
      </c>
      <c r="X15" s="116">
        <v>7</v>
      </c>
      <c r="Y15" s="112">
        <v>1</v>
      </c>
      <c r="Z15" s="112">
        <v>6</v>
      </c>
      <c r="AB15" s="117">
        <f t="shared" ref="AB15:AB34" si="2">IF(Z15="np",0,Z15/$Z$34)</f>
        <v>1.020408163265306E-2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36.734693877551024</v>
      </c>
      <c r="E16" s="83" t="s">
        <v>84</v>
      </c>
      <c r="F16" s="24"/>
      <c r="G16" s="84" t="s">
        <v>260</v>
      </c>
      <c r="H16" s="35"/>
      <c r="I16" s="35"/>
      <c r="J16" s="35"/>
      <c r="K16" s="36"/>
      <c r="L16" s="35"/>
      <c r="M16" s="35"/>
      <c r="N16" s="35"/>
      <c r="O16" s="82">
        <f>AB37</f>
        <v>74.083769633507856</v>
      </c>
      <c r="P16" s="37" t="s">
        <v>84</v>
      </c>
      <c r="S16" s="115" t="s">
        <v>61</v>
      </c>
      <c r="T16" s="115"/>
      <c r="U16" s="116"/>
      <c r="V16" s="116">
        <v>0</v>
      </c>
      <c r="W16" s="116">
        <v>0</v>
      </c>
      <c r="X16" s="116">
        <v>0</v>
      </c>
      <c r="Y16" s="112">
        <v>0</v>
      </c>
      <c r="Z16" s="112">
        <v>0</v>
      </c>
      <c r="AB16" s="117">
        <f t="shared" si="2"/>
        <v>0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3</v>
      </c>
      <c r="W17" s="116">
        <v>0</v>
      </c>
      <c r="X17" s="116">
        <v>0</v>
      </c>
      <c r="Y17" s="112">
        <v>3</v>
      </c>
      <c r="Z17" s="112">
        <v>0</v>
      </c>
      <c r="AB17" s="117">
        <f t="shared" si="2"/>
        <v>0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268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63</v>
      </c>
      <c r="T18" s="115"/>
      <c r="U18" s="116"/>
      <c r="V18" s="116">
        <v>4</v>
      </c>
      <c r="W18" s="116">
        <v>7</v>
      </c>
      <c r="X18" s="116">
        <v>0</v>
      </c>
      <c r="Y18" s="112">
        <v>0</v>
      </c>
      <c r="Z18" s="112">
        <v>0</v>
      </c>
      <c r="AB18" s="117">
        <f t="shared" si="2"/>
        <v>0</v>
      </c>
    </row>
    <row r="19" spans="1:28" x14ac:dyDescent="0.25">
      <c r="A19" s="61" t="str">
        <f>$S$1&amp;" ("&amp;$V$2&amp;" to "&amp;$Z$2&amp;")"</f>
        <v>Anangu Pitjantjatjara (2017-18 to 2021-22)</v>
      </c>
      <c r="B19" s="61"/>
      <c r="C19" s="61"/>
      <c r="D19" s="61"/>
      <c r="E19" s="61"/>
      <c r="F19" s="61"/>
      <c r="G19" s="61" t="str">
        <f>$S$1&amp;" ("&amp;$V$2&amp;" to "&amp;$Z$2&amp;")"</f>
        <v>Anangu Pitjantjatjara (2017-18 to 2021-22)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64</v>
      </c>
      <c r="T19" s="115"/>
      <c r="U19" s="116"/>
      <c r="V19" s="116">
        <v>9</v>
      </c>
      <c r="W19" s="116">
        <v>15</v>
      </c>
      <c r="X19" s="116">
        <v>14</v>
      </c>
      <c r="Y19" s="112">
        <v>12</v>
      </c>
      <c r="Z19" s="112">
        <v>21</v>
      </c>
      <c r="AB19" s="117">
        <f t="shared" si="2"/>
        <v>3.5714285714285712E-2</v>
      </c>
    </row>
    <row r="20" spans="1:28" x14ac:dyDescent="0.25">
      <c r="S20" s="115" t="s">
        <v>65</v>
      </c>
      <c r="T20" s="115"/>
      <c r="U20" s="116"/>
      <c r="V20" s="116">
        <v>8</v>
      </c>
      <c r="W20" s="116">
        <v>6</v>
      </c>
      <c r="X20" s="116">
        <v>4</v>
      </c>
      <c r="Y20" s="112">
        <v>6</v>
      </c>
      <c r="Z20" s="112">
        <v>6</v>
      </c>
      <c r="AB20" s="117">
        <f t="shared" si="2"/>
        <v>1.020408163265306E-2</v>
      </c>
    </row>
    <row r="21" spans="1:28" x14ac:dyDescent="0.25">
      <c r="S21" s="115" t="s">
        <v>66</v>
      </c>
      <c r="T21" s="115"/>
      <c r="U21" s="116"/>
      <c r="V21" s="116">
        <v>34</v>
      </c>
      <c r="W21" s="116">
        <v>30</v>
      </c>
      <c r="X21" s="116">
        <v>21</v>
      </c>
      <c r="Y21" s="112">
        <v>30</v>
      </c>
      <c r="Z21" s="112">
        <v>35</v>
      </c>
      <c r="AB21" s="117">
        <f t="shared" si="2"/>
        <v>5.9523809523809521E-2</v>
      </c>
    </row>
    <row r="22" spans="1:28" x14ac:dyDescent="0.25">
      <c r="S22" s="115" t="s">
        <v>67</v>
      </c>
      <c r="T22" s="115"/>
      <c r="U22" s="116"/>
      <c r="V22" s="116">
        <v>13</v>
      </c>
      <c r="W22" s="116">
        <v>0</v>
      </c>
      <c r="X22" s="116">
        <v>6</v>
      </c>
      <c r="Y22" s="112">
        <v>8</v>
      </c>
      <c r="Z22" s="112">
        <v>12</v>
      </c>
      <c r="AB22" s="117">
        <f t="shared" si="2"/>
        <v>2.0408163265306121E-2</v>
      </c>
    </row>
    <row r="23" spans="1:28" x14ac:dyDescent="0.25">
      <c r="S23" s="115" t="s">
        <v>68</v>
      </c>
      <c r="T23" s="115"/>
      <c r="U23" s="116"/>
      <c r="V23" s="116">
        <v>5</v>
      </c>
      <c r="W23" s="116">
        <v>5</v>
      </c>
      <c r="X23" s="116">
        <v>0</v>
      </c>
      <c r="Y23" s="112">
        <v>2</v>
      </c>
      <c r="Z23" s="112">
        <v>0</v>
      </c>
      <c r="AB23" s="117">
        <f t="shared" si="2"/>
        <v>0</v>
      </c>
    </row>
    <row r="24" spans="1:28" x14ac:dyDescent="0.25">
      <c r="S24" s="115" t="s">
        <v>69</v>
      </c>
      <c r="T24" s="115"/>
      <c r="U24" s="116"/>
      <c r="V24" s="116">
        <v>0</v>
      </c>
      <c r="W24" s="116">
        <v>0</v>
      </c>
      <c r="X24" s="116">
        <v>0</v>
      </c>
      <c r="Y24" s="112">
        <v>0</v>
      </c>
      <c r="Z24" s="112">
        <v>0</v>
      </c>
      <c r="AB24" s="117">
        <f t="shared" si="2"/>
        <v>0</v>
      </c>
    </row>
    <row r="25" spans="1:28" x14ac:dyDescent="0.25">
      <c r="S25" s="115" t="s">
        <v>70</v>
      </c>
      <c r="T25" s="115"/>
      <c r="U25" s="116"/>
      <c r="V25" s="116">
        <v>53</v>
      </c>
      <c r="W25" s="116">
        <v>55</v>
      </c>
      <c r="X25" s="116">
        <v>67</v>
      </c>
      <c r="Y25" s="112">
        <v>54</v>
      </c>
      <c r="Z25" s="112">
        <v>51</v>
      </c>
      <c r="AB25" s="117">
        <f t="shared" si="2"/>
        <v>8.673469387755102E-2</v>
      </c>
    </row>
    <row r="26" spans="1:28" x14ac:dyDescent="0.25">
      <c r="S26" s="115" t="s">
        <v>71</v>
      </c>
      <c r="T26" s="115"/>
      <c r="U26" s="116"/>
      <c r="V26" s="116">
        <v>11</v>
      </c>
      <c r="W26" s="116">
        <v>14</v>
      </c>
      <c r="X26" s="116">
        <v>9</v>
      </c>
      <c r="Y26" s="112">
        <v>5</v>
      </c>
      <c r="Z26" s="112">
        <v>10</v>
      </c>
      <c r="AB26" s="117">
        <f t="shared" si="2"/>
        <v>1.7006802721088437E-2</v>
      </c>
    </row>
    <row r="27" spans="1:28" x14ac:dyDescent="0.25">
      <c r="S27" s="115" t="s">
        <v>72</v>
      </c>
      <c r="T27" s="115"/>
      <c r="U27" s="116"/>
      <c r="V27" s="116">
        <v>0</v>
      </c>
      <c r="W27" s="116">
        <v>9</v>
      </c>
      <c r="X27" s="116">
        <v>11</v>
      </c>
      <c r="Y27" s="112">
        <v>6</v>
      </c>
      <c r="Z27" s="112">
        <v>17</v>
      </c>
      <c r="AB27" s="117">
        <f t="shared" si="2"/>
        <v>2.8911564625850341E-2</v>
      </c>
    </row>
    <row r="28" spans="1:28" x14ac:dyDescent="0.25">
      <c r="S28" s="115" t="s">
        <v>73</v>
      </c>
      <c r="T28" s="115"/>
      <c r="U28" s="116"/>
      <c r="V28" s="116">
        <v>24</v>
      </c>
      <c r="W28" s="116">
        <v>26</v>
      </c>
      <c r="X28" s="116">
        <v>15</v>
      </c>
      <c r="Y28" s="112">
        <v>14</v>
      </c>
      <c r="Z28" s="112">
        <v>23</v>
      </c>
      <c r="AB28" s="117">
        <f t="shared" si="2"/>
        <v>3.9115646258503403E-2</v>
      </c>
    </row>
    <row r="29" spans="1:28" x14ac:dyDescent="0.25">
      <c r="S29" s="115" t="s">
        <v>74</v>
      </c>
      <c r="T29" s="115"/>
      <c r="U29" s="116"/>
      <c r="V29" s="116">
        <v>11</v>
      </c>
      <c r="W29" s="116">
        <v>20</v>
      </c>
      <c r="X29" s="116">
        <v>16</v>
      </c>
      <c r="Y29" s="112">
        <v>15</v>
      </c>
      <c r="Z29" s="112">
        <v>15</v>
      </c>
      <c r="AB29" s="117">
        <f t="shared" si="2"/>
        <v>2.5510204081632654E-2</v>
      </c>
    </row>
    <row r="30" spans="1:28" x14ac:dyDescent="0.25">
      <c r="S30" s="115" t="s">
        <v>75</v>
      </c>
      <c r="T30" s="115"/>
      <c r="U30" s="116"/>
      <c r="V30" s="116">
        <v>84</v>
      </c>
      <c r="W30" s="116">
        <v>139</v>
      </c>
      <c r="X30" s="116">
        <v>152</v>
      </c>
      <c r="Y30" s="112">
        <v>139</v>
      </c>
      <c r="Z30" s="112">
        <v>135</v>
      </c>
      <c r="AB30" s="117">
        <f t="shared" si="2"/>
        <v>0.22959183673469388</v>
      </c>
    </row>
    <row r="31" spans="1:28" x14ac:dyDescent="0.25">
      <c r="S31" s="115" t="s">
        <v>76</v>
      </c>
      <c r="T31" s="115"/>
      <c r="U31" s="116"/>
      <c r="V31" s="116">
        <v>56</v>
      </c>
      <c r="W31" s="116">
        <v>88</v>
      </c>
      <c r="X31" s="116">
        <v>121</v>
      </c>
      <c r="Y31" s="112">
        <v>138</v>
      </c>
      <c r="Z31" s="112">
        <v>167</v>
      </c>
      <c r="AB31" s="117">
        <f t="shared" si="2"/>
        <v>0.28401360544217685</v>
      </c>
    </row>
    <row r="32" spans="1:28" ht="15.75" customHeight="1" x14ac:dyDescent="0.25">
      <c r="A32" s="61" t="str">
        <f>"Distribution of jobs per industry "&amp;"("&amp;Z2&amp;") *"</f>
        <v>Distribution of jobs per industry (2021-22)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77</v>
      </c>
      <c r="T32" s="115"/>
      <c r="U32" s="116"/>
      <c r="V32" s="116">
        <v>0</v>
      </c>
      <c r="W32" s="116">
        <v>6</v>
      </c>
      <c r="X32" s="116">
        <v>12</v>
      </c>
      <c r="Y32" s="112">
        <v>6</v>
      </c>
      <c r="Z32" s="112">
        <v>9</v>
      </c>
      <c r="AB32" s="117">
        <f t="shared" si="2"/>
        <v>1.5306122448979591E-2</v>
      </c>
    </row>
    <row r="33" spans="19:32" x14ac:dyDescent="0.25">
      <c r="S33" s="115" t="s">
        <v>78</v>
      </c>
      <c r="T33" s="115"/>
      <c r="U33" s="116"/>
      <c r="V33" s="116">
        <v>63</v>
      </c>
      <c r="W33" s="116">
        <v>94</v>
      </c>
      <c r="X33" s="116">
        <v>116</v>
      </c>
      <c r="Y33" s="112">
        <v>80</v>
      </c>
      <c r="Z33" s="112">
        <v>76</v>
      </c>
      <c r="AB33" s="117">
        <f t="shared" si="2"/>
        <v>0.12925170068027211</v>
      </c>
    </row>
    <row r="34" spans="19:32" x14ac:dyDescent="0.25">
      <c r="S34" s="118" t="s">
        <v>53</v>
      </c>
      <c r="T34" s="118"/>
      <c r="U34" s="119"/>
      <c r="V34" s="119">
        <v>391</v>
      </c>
      <c r="W34" s="119">
        <v>528</v>
      </c>
      <c r="X34" s="119">
        <v>560</v>
      </c>
      <c r="Y34" s="120">
        <v>522</v>
      </c>
      <c r="Z34" s="120">
        <v>588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167</v>
      </c>
      <c r="W37" s="112">
        <v>270</v>
      </c>
      <c r="X37" s="112">
        <v>331</v>
      </c>
      <c r="Y37" s="112">
        <v>269</v>
      </c>
      <c r="Z37" s="112">
        <v>283</v>
      </c>
      <c r="AB37" s="132">
        <f>Z37/Z40*100</f>
        <v>74.083769633507856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78</v>
      </c>
      <c r="W38" s="112">
        <v>92</v>
      </c>
      <c r="X38" s="112">
        <v>87</v>
      </c>
      <c r="Y38" s="112">
        <v>87</v>
      </c>
      <c r="Z38" s="112">
        <v>99</v>
      </c>
      <c r="AB38" s="132">
        <f>Z38/Z40*100</f>
        <v>25.916230366492147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245</v>
      </c>
      <c r="W40" s="112">
        <v>362</v>
      </c>
      <c r="X40" s="112">
        <v>418</v>
      </c>
      <c r="Y40" s="112">
        <v>356</v>
      </c>
      <c r="Z40" s="112">
        <v>382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0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0</v>
      </c>
      <c r="W45" s="112">
        <v>0</v>
      </c>
      <c r="X45" s="112">
        <v>0</v>
      </c>
      <c r="Y45" s="112">
        <v>0</v>
      </c>
      <c r="Z45" s="112">
        <v>0</v>
      </c>
    </row>
    <row r="46" spans="19:32" x14ac:dyDescent="0.25">
      <c r="S46" s="115" t="s">
        <v>38</v>
      </c>
      <c r="T46" s="115"/>
      <c r="U46" s="112"/>
      <c r="V46" s="112">
        <v>12</v>
      </c>
      <c r="W46" s="112">
        <v>9</v>
      </c>
      <c r="X46" s="112">
        <v>5</v>
      </c>
      <c r="Y46" s="112">
        <v>11</v>
      </c>
      <c r="Z46" s="112">
        <v>8</v>
      </c>
    </row>
    <row r="47" spans="19:32" x14ac:dyDescent="0.25">
      <c r="S47" s="115" t="s">
        <v>39</v>
      </c>
      <c r="T47" s="115"/>
      <c r="U47" s="112"/>
      <c r="V47" s="112">
        <v>28</v>
      </c>
      <c r="W47" s="112">
        <v>21</v>
      </c>
      <c r="X47" s="112">
        <v>25</v>
      </c>
      <c r="Y47" s="112">
        <v>20</v>
      </c>
      <c r="Z47" s="112">
        <v>26</v>
      </c>
    </row>
    <row r="48" spans="19:32" x14ac:dyDescent="0.25">
      <c r="S48" s="115" t="s">
        <v>40</v>
      </c>
      <c r="T48" s="115"/>
      <c r="U48" s="112"/>
      <c r="V48" s="112">
        <v>35</v>
      </c>
      <c r="W48" s="112">
        <v>47</v>
      </c>
      <c r="X48" s="112">
        <v>48</v>
      </c>
      <c r="Y48" s="112">
        <v>36</v>
      </c>
      <c r="Z48" s="112">
        <v>61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26</v>
      </c>
      <c r="W49" s="112">
        <v>37</v>
      </c>
      <c r="X49" s="112">
        <v>38</v>
      </c>
      <c r="Y49" s="112">
        <v>37</v>
      </c>
      <c r="Z49" s="112">
        <v>50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Anangu Pitjantjatjara (2021-22)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11</v>
      </c>
      <c r="W50" s="112">
        <v>16</v>
      </c>
      <c r="X50" s="112">
        <v>22</v>
      </c>
      <c r="Y50" s="112">
        <v>32</v>
      </c>
      <c r="Z50" s="112">
        <v>21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18</v>
      </c>
      <c r="W51" s="112">
        <v>18</v>
      </c>
      <c r="X51" s="112">
        <v>24</v>
      </c>
      <c r="Y51" s="112">
        <v>11</v>
      </c>
      <c r="Z51" s="112">
        <v>11</v>
      </c>
    </row>
    <row r="52" spans="1:26" ht="15" customHeight="1" x14ac:dyDescent="0.25">
      <c r="S52" s="115" t="s">
        <v>44</v>
      </c>
      <c r="T52" s="115"/>
      <c r="U52" s="112"/>
      <c r="V52" s="112">
        <v>15</v>
      </c>
      <c r="W52" s="112">
        <v>30</v>
      </c>
      <c r="X52" s="112">
        <v>24</v>
      </c>
      <c r="Y52" s="112">
        <v>13</v>
      </c>
      <c r="Z52" s="112">
        <v>21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5</v>
      </c>
      <c r="W53" s="112">
        <v>15</v>
      </c>
      <c r="X53" s="112">
        <v>17</v>
      </c>
      <c r="Y53" s="112">
        <v>13</v>
      </c>
      <c r="Z53" s="112">
        <v>16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5</v>
      </c>
      <c r="W54" s="112">
        <v>11</v>
      </c>
      <c r="X54" s="112">
        <v>19</v>
      </c>
      <c r="Y54" s="112">
        <v>18</v>
      </c>
      <c r="Z54" s="112">
        <v>21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4</v>
      </c>
      <c r="W55" s="112">
        <v>11</v>
      </c>
      <c r="X55" s="112">
        <v>16</v>
      </c>
      <c r="Y55" s="112">
        <v>8</v>
      </c>
      <c r="Z55" s="112">
        <v>15</v>
      </c>
    </row>
    <row r="56" spans="1:26" ht="15" customHeight="1" x14ac:dyDescent="0.25">
      <c r="S56" s="115" t="s">
        <v>48</v>
      </c>
      <c r="T56" s="115"/>
      <c r="U56" s="112"/>
      <c r="V56" s="112">
        <v>6</v>
      </c>
      <c r="W56" s="112">
        <v>7</v>
      </c>
      <c r="X56" s="112">
        <v>11</v>
      </c>
      <c r="Y56" s="112">
        <v>7</v>
      </c>
      <c r="Z56" s="112">
        <v>8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4</v>
      </c>
      <c r="W57" s="112">
        <v>7</v>
      </c>
      <c r="X57" s="112">
        <v>6</v>
      </c>
      <c r="Y57" s="112">
        <v>5</v>
      </c>
      <c r="Z57" s="112">
        <v>0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0</v>
      </c>
      <c r="W58" s="112">
        <v>5</v>
      </c>
      <c r="X58" s="112">
        <v>0</v>
      </c>
      <c r="Y58" s="112">
        <v>0</v>
      </c>
      <c r="Z58" s="112">
        <v>0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0</v>
      </c>
      <c r="W59" s="112">
        <v>5</v>
      </c>
      <c r="X59" s="112">
        <v>0</v>
      </c>
      <c r="Y59" s="112">
        <v>0</v>
      </c>
      <c r="Z59" s="112">
        <v>0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0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176</v>
      </c>
      <c r="W61" s="112">
        <v>244</v>
      </c>
      <c r="X61" s="112">
        <v>247</v>
      </c>
      <c r="Y61" s="112">
        <v>211</v>
      </c>
      <c r="Z61" s="112">
        <v>271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2</v>
      </c>
      <c r="Z63" s="112">
        <v>0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0</v>
      </c>
      <c r="W64" s="112">
        <v>0</v>
      </c>
      <c r="X64" s="112">
        <v>0</v>
      </c>
      <c r="Y64" s="112">
        <v>2</v>
      </c>
      <c r="Z64" s="112">
        <v>4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Anangu Pitjantjatjara (2021-22)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6</v>
      </c>
      <c r="W65" s="112">
        <v>15</v>
      </c>
      <c r="X65" s="112">
        <v>11</v>
      </c>
      <c r="Y65" s="112">
        <v>11</v>
      </c>
      <c r="Z65" s="112">
        <v>9</v>
      </c>
    </row>
    <row r="66" spans="1:26" x14ac:dyDescent="0.25">
      <c r="S66" s="115" t="s">
        <v>39</v>
      </c>
      <c r="T66" s="115"/>
      <c r="U66" s="112"/>
      <c r="V66" s="112">
        <v>29</v>
      </c>
      <c r="W66" s="112">
        <v>34</v>
      </c>
      <c r="X66" s="112">
        <v>30</v>
      </c>
      <c r="Y66" s="112">
        <v>32</v>
      </c>
      <c r="Z66" s="112">
        <v>43</v>
      </c>
    </row>
    <row r="67" spans="1:26" x14ac:dyDescent="0.25">
      <c r="S67" s="115" t="s">
        <v>40</v>
      </c>
      <c r="T67" s="115"/>
      <c r="U67" s="112"/>
      <c r="V67" s="112">
        <v>40</v>
      </c>
      <c r="W67" s="112">
        <v>47</v>
      </c>
      <c r="X67" s="112">
        <v>77</v>
      </c>
      <c r="Y67" s="112">
        <v>70</v>
      </c>
      <c r="Z67" s="112">
        <v>69</v>
      </c>
    </row>
    <row r="68" spans="1:26" x14ac:dyDescent="0.25">
      <c r="S68" s="115" t="s">
        <v>41</v>
      </c>
      <c r="T68" s="115"/>
      <c r="U68" s="112"/>
      <c r="V68" s="112">
        <v>32</v>
      </c>
      <c r="W68" s="112">
        <v>33</v>
      </c>
      <c r="X68" s="112">
        <v>45</v>
      </c>
      <c r="Y68" s="112">
        <v>45</v>
      </c>
      <c r="Z68" s="112">
        <v>42</v>
      </c>
    </row>
    <row r="69" spans="1:26" x14ac:dyDescent="0.25">
      <c r="S69" s="115" t="s">
        <v>42</v>
      </c>
      <c r="T69" s="115"/>
      <c r="U69" s="112"/>
      <c r="V69" s="112">
        <v>29</v>
      </c>
      <c r="W69" s="112">
        <v>37</v>
      </c>
      <c r="X69" s="112">
        <v>39</v>
      </c>
      <c r="Y69" s="112">
        <v>32</v>
      </c>
      <c r="Z69" s="112">
        <v>28</v>
      </c>
    </row>
    <row r="70" spans="1:26" x14ac:dyDescent="0.25">
      <c r="S70" s="115" t="s">
        <v>43</v>
      </c>
      <c r="T70" s="115"/>
      <c r="U70" s="112"/>
      <c r="V70" s="112">
        <v>22</v>
      </c>
      <c r="W70" s="112">
        <v>26</v>
      </c>
      <c r="X70" s="112">
        <v>23</v>
      </c>
      <c r="Y70" s="112">
        <v>21</v>
      </c>
      <c r="Z70" s="112">
        <v>32</v>
      </c>
    </row>
    <row r="71" spans="1:26" x14ac:dyDescent="0.25">
      <c r="S71" s="115" t="s">
        <v>44</v>
      </c>
      <c r="T71" s="115"/>
      <c r="U71" s="112"/>
      <c r="V71" s="112">
        <v>19</v>
      </c>
      <c r="W71" s="112">
        <v>20</v>
      </c>
      <c r="X71" s="112">
        <v>18</v>
      </c>
      <c r="Y71" s="112">
        <v>28</v>
      </c>
      <c r="Z71" s="112">
        <v>14</v>
      </c>
    </row>
    <row r="72" spans="1:26" x14ac:dyDescent="0.25">
      <c r="S72" s="115" t="s">
        <v>45</v>
      </c>
      <c r="T72" s="115"/>
      <c r="U72" s="112"/>
      <c r="V72" s="112">
        <v>15</v>
      </c>
      <c r="W72" s="112">
        <v>33</v>
      </c>
      <c r="X72" s="112">
        <v>29</v>
      </c>
      <c r="Y72" s="112">
        <v>25</v>
      </c>
      <c r="Z72" s="112">
        <v>29</v>
      </c>
    </row>
    <row r="73" spans="1:26" x14ac:dyDescent="0.25">
      <c r="S73" s="115" t="s">
        <v>46</v>
      </c>
      <c r="T73" s="115"/>
      <c r="U73" s="112"/>
      <c r="V73" s="112">
        <v>12</v>
      </c>
      <c r="W73" s="112">
        <v>20</v>
      </c>
      <c r="X73" s="112">
        <v>18</v>
      </c>
      <c r="Y73" s="112">
        <v>24</v>
      </c>
      <c r="Z73" s="112">
        <v>21</v>
      </c>
    </row>
    <row r="74" spans="1:26" x14ac:dyDescent="0.25">
      <c r="S74" s="115" t="s">
        <v>47</v>
      </c>
      <c r="T74" s="115"/>
      <c r="U74" s="112"/>
      <c r="V74" s="112">
        <v>6</v>
      </c>
      <c r="W74" s="112">
        <v>10</v>
      </c>
      <c r="X74" s="112">
        <v>12</v>
      </c>
      <c r="Y74" s="112">
        <v>14</v>
      </c>
      <c r="Z74" s="112">
        <v>16</v>
      </c>
    </row>
    <row r="75" spans="1:26" x14ac:dyDescent="0.25">
      <c r="S75" s="115" t="s">
        <v>48</v>
      </c>
      <c r="T75" s="115"/>
      <c r="U75" s="112"/>
      <c r="V75" s="112">
        <v>7</v>
      </c>
      <c r="W75" s="112">
        <v>7</v>
      </c>
      <c r="X75" s="112">
        <v>4</v>
      </c>
      <c r="Y75" s="112">
        <v>1</v>
      </c>
      <c r="Z75" s="112">
        <v>10</v>
      </c>
    </row>
    <row r="76" spans="1:26" x14ac:dyDescent="0.25">
      <c r="S76" s="115" t="s">
        <v>49</v>
      </c>
      <c r="T76" s="115"/>
      <c r="U76" s="112"/>
      <c r="V76" s="112">
        <v>0</v>
      </c>
      <c r="W76" s="112">
        <v>0</v>
      </c>
      <c r="X76" s="112">
        <v>6</v>
      </c>
      <c r="Y76" s="112">
        <v>3</v>
      </c>
      <c r="Z76" s="112">
        <v>0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0</v>
      </c>
      <c r="X77" s="112">
        <v>0</v>
      </c>
      <c r="Y77" s="112">
        <v>1</v>
      </c>
      <c r="Z77" s="112">
        <v>0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0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214</v>
      </c>
      <c r="W80" s="112">
        <v>281</v>
      </c>
      <c r="X80" s="112">
        <v>316</v>
      </c>
      <c r="Y80" s="112">
        <v>311</v>
      </c>
      <c r="Z80" s="112">
        <v>311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Anangu Pitjantjatjara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10</v>
      </c>
      <c r="W83" s="112">
        <v>17</v>
      </c>
      <c r="X83" s="112">
        <v>13</v>
      </c>
      <c r="Y83" s="112">
        <v>15</v>
      </c>
      <c r="Z83" s="112">
        <v>17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190</v>
      </c>
      <c r="G84" s="140"/>
      <c r="H84" s="48"/>
      <c r="I84" s="48"/>
      <c r="J84" s="48"/>
      <c r="K84" s="48"/>
      <c r="L84" s="140" t="s">
        <v>0</v>
      </c>
      <c r="M84" s="140"/>
      <c r="N84" s="140" t="s">
        <v>190</v>
      </c>
      <c r="O84" s="140"/>
      <c r="S84" s="115" t="s">
        <v>57</v>
      </c>
      <c r="T84" s="115"/>
      <c r="U84" s="112"/>
      <c r="V84" s="112">
        <v>12</v>
      </c>
      <c r="W84" s="112">
        <v>37</v>
      </c>
      <c r="X84" s="112">
        <v>20</v>
      </c>
      <c r="Y84" s="112">
        <v>24</v>
      </c>
      <c r="Z84" s="112">
        <v>26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2017-18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2017-18</v>
      </c>
      <c r="O85" s="140"/>
      <c r="S85" s="115" t="s">
        <v>185</v>
      </c>
      <c r="T85" s="115"/>
      <c r="U85" s="112"/>
      <c r="V85" s="112">
        <v>4</v>
      </c>
      <c r="W85" s="112">
        <v>8</v>
      </c>
      <c r="X85" s="112">
        <v>12</v>
      </c>
      <c r="Y85" s="112">
        <v>10</v>
      </c>
      <c r="Z85" s="112">
        <v>6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588</v>
      </c>
      <c r="D86" s="94">
        <f t="shared" ref="D86:D91" si="4">AD4</f>
        <v>0.12643678160919536</v>
      </c>
      <c r="E86" s="95">
        <f t="shared" ref="E86:E91" si="5">AD4</f>
        <v>0.12643678160919536</v>
      </c>
      <c r="F86" s="94">
        <f t="shared" ref="F86:F91" si="6">AF4</f>
        <v>0.51546391752577314</v>
      </c>
      <c r="G86" s="95">
        <f t="shared" ref="G86:G91" si="7">AF4</f>
        <v>0.51546391752577314</v>
      </c>
      <c r="H86" s="97"/>
      <c r="I86" s="97"/>
      <c r="J86" s="139" t="str">
        <f>'State data for spotlight'!J4</f>
        <v>1,514,413</v>
      </c>
      <c r="K86" s="139"/>
      <c r="L86" s="94">
        <f>'State data for spotlight'!L4</f>
        <v>9.9608707048718825E-2</v>
      </c>
      <c r="M86" s="95">
        <f>'State data for spotlight'!L4</f>
        <v>9.9608707048718825E-2</v>
      </c>
      <c r="N86" s="94">
        <f>'State data for spotlight'!N4</f>
        <v>0.18326365128713196</v>
      </c>
      <c r="O86" s="95">
        <f>'State data for spotlight'!N4</f>
        <v>0.18326365128713196</v>
      </c>
      <c r="S86" s="115" t="s">
        <v>186</v>
      </c>
      <c r="T86" s="115"/>
      <c r="U86" s="112"/>
      <c r="V86" s="112">
        <v>21</v>
      </c>
      <c r="W86" s="112">
        <v>38</v>
      </c>
      <c r="X86" s="112">
        <v>41</v>
      </c>
      <c r="Y86" s="112">
        <v>36</v>
      </c>
      <c r="Z86" s="112">
        <v>39</v>
      </c>
    </row>
    <row r="87" spans="1:30" ht="15" customHeight="1" x14ac:dyDescent="0.25">
      <c r="A87" s="96" t="s">
        <v>4</v>
      </c>
      <c r="B87" s="49"/>
      <c r="C87" s="97" t="str">
        <f t="shared" si="3"/>
        <v>270</v>
      </c>
      <c r="D87" s="94">
        <f t="shared" si="4"/>
        <v>0.27962085308056861</v>
      </c>
      <c r="E87" s="95">
        <f t="shared" si="5"/>
        <v>0.27962085308056861</v>
      </c>
      <c r="F87" s="94">
        <f t="shared" si="6"/>
        <v>0.54285714285714293</v>
      </c>
      <c r="G87" s="95">
        <f t="shared" si="7"/>
        <v>0.54285714285714293</v>
      </c>
      <c r="H87" s="97"/>
      <c r="I87" s="97"/>
      <c r="J87" s="139" t="str">
        <f>'State data for spotlight'!J5</f>
        <v>761,173</v>
      </c>
      <c r="K87" s="139"/>
      <c r="L87" s="94">
        <f>'State data for spotlight'!L5</f>
        <v>8.820771036521724E-2</v>
      </c>
      <c r="M87" s="95">
        <f>'State data for spotlight'!L5</f>
        <v>8.820771036521724E-2</v>
      </c>
      <c r="N87" s="94">
        <f>'State data for spotlight'!N5</f>
        <v>0.15461673464868042</v>
      </c>
      <c r="O87" s="95">
        <f>'State data for spotlight'!N5</f>
        <v>0.15461673464868042</v>
      </c>
      <c r="S87" s="115" t="s">
        <v>187</v>
      </c>
      <c r="T87" s="115"/>
      <c r="U87" s="112"/>
      <c r="V87" s="112">
        <v>0</v>
      </c>
      <c r="W87" s="112">
        <v>0</v>
      </c>
      <c r="X87" s="112">
        <v>5</v>
      </c>
      <c r="Y87" s="112">
        <v>8</v>
      </c>
      <c r="Z87" s="112">
        <v>9</v>
      </c>
    </row>
    <row r="88" spans="1:30" ht="15" customHeight="1" x14ac:dyDescent="0.25">
      <c r="A88" s="96" t="s">
        <v>5</v>
      </c>
      <c r="B88" s="49"/>
      <c r="C88" s="97" t="str">
        <f t="shared" si="3"/>
        <v>313</v>
      </c>
      <c r="D88" s="94">
        <f t="shared" si="4"/>
        <v>6.4308681672025081E-3</v>
      </c>
      <c r="E88" s="95">
        <f t="shared" si="5"/>
        <v>6.4308681672025081E-3</v>
      </c>
      <c r="F88" s="94">
        <f t="shared" si="6"/>
        <v>0.46261682242990654</v>
      </c>
      <c r="G88" s="95">
        <f t="shared" si="7"/>
        <v>0.46261682242990654</v>
      </c>
      <c r="H88" s="97"/>
      <c r="I88" s="97"/>
      <c r="J88" s="139" t="str">
        <f>'State data for spotlight'!J6</f>
        <v>752,279</v>
      </c>
      <c r="K88" s="139"/>
      <c r="L88" s="94">
        <f>'State data for spotlight'!L6</f>
        <v>0.11150035312508311</v>
      </c>
      <c r="M88" s="95">
        <f>'State data for spotlight'!L6</f>
        <v>0.11150035312508311</v>
      </c>
      <c r="N88" s="94">
        <f>'State data for spotlight'!N6</f>
        <v>0.212174288554841</v>
      </c>
      <c r="O88" s="95">
        <f>'State data for spotlight'!N6</f>
        <v>0.212174288554841</v>
      </c>
      <c r="S88" s="115" t="s">
        <v>188</v>
      </c>
      <c r="T88" s="115"/>
      <c r="U88" s="112"/>
      <c r="V88" s="112">
        <v>0</v>
      </c>
      <c r="W88" s="112">
        <v>5</v>
      </c>
      <c r="X88" s="112">
        <v>7</v>
      </c>
      <c r="Y88" s="112">
        <v>3</v>
      </c>
      <c r="Z88" s="112">
        <v>7</v>
      </c>
    </row>
    <row r="89" spans="1:30" ht="15" customHeight="1" x14ac:dyDescent="0.25">
      <c r="A89" s="49" t="s">
        <v>6</v>
      </c>
      <c r="B89" s="49"/>
      <c r="C89" s="97" t="str">
        <f t="shared" si="3"/>
        <v>385</v>
      </c>
      <c r="D89" s="94">
        <f t="shared" si="4"/>
        <v>7.5418994413407825E-2</v>
      </c>
      <c r="E89" s="95">
        <f t="shared" si="5"/>
        <v>7.5418994413407825E-2</v>
      </c>
      <c r="F89" s="94">
        <f t="shared" si="6"/>
        <v>0.57786885245901631</v>
      </c>
      <c r="G89" s="95">
        <f t="shared" si="7"/>
        <v>0.57786885245901631</v>
      </c>
      <c r="H89" s="97"/>
      <c r="I89" s="97"/>
      <c r="J89" s="139" t="str">
        <f>'State data for spotlight'!J7</f>
        <v>1,001,542</v>
      </c>
      <c r="K89" s="139"/>
      <c r="L89" s="94">
        <f>'State data for spotlight'!L7</f>
        <v>4.4621130813623067E-2</v>
      </c>
      <c r="M89" s="95">
        <f>'State data for spotlight'!L7</f>
        <v>4.4621130813623067E-2</v>
      </c>
      <c r="N89" s="94">
        <f>'State data for spotlight'!N7</f>
        <v>9.6689701842120446E-2</v>
      </c>
      <c r="O89" s="95">
        <f>'State data for spotlight'!N7</f>
        <v>9.6689701842120446E-2</v>
      </c>
      <c r="S89" s="115" t="s">
        <v>189</v>
      </c>
      <c r="T89" s="115"/>
      <c r="U89" s="112"/>
      <c r="V89" s="112">
        <v>3</v>
      </c>
      <c r="W89" s="112">
        <v>7</v>
      </c>
      <c r="X89" s="112">
        <v>7</v>
      </c>
      <c r="Y89" s="112">
        <v>7</v>
      </c>
      <c r="Z89" s="112">
        <v>4</v>
      </c>
    </row>
    <row r="90" spans="1:30" ht="15" customHeight="1" x14ac:dyDescent="0.25">
      <c r="A90" s="49" t="s">
        <v>96</v>
      </c>
      <c r="B90" s="49"/>
      <c r="C90" s="97" t="str">
        <f t="shared" si="3"/>
        <v>$24,893</v>
      </c>
      <c r="D90" s="94">
        <f t="shared" si="4"/>
        <v>0.30628148614609563</v>
      </c>
      <c r="E90" s="95">
        <f t="shared" si="5"/>
        <v>0.30628148614609563</v>
      </c>
      <c r="F90" s="94">
        <f t="shared" si="6"/>
        <v>0.74104716721816444</v>
      </c>
      <c r="G90" s="95">
        <f t="shared" si="7"/>
        <v>0.74104716721816444</v>
      </c>
      <c r="H90" s="97"/>
      <c r="I90" s="97"/>
      <c r="J90" s="97"/>
      <c r="K90" s="97" t="str">
        <f>'State data for spotlight'!J8</f>
        <v>$45,481</v>
      </c>
      <c r="L90" s="94">
        <f>'State data for spotlight'!L8</f>
        <v>-7.6896036558571357E-4</v>
      </c>
      <c r="M90" s="95">
        <f>'State data for spotlight'!L8</f>
        <v>-7.6896036558571357E-4</v>
      </c>
      <c r="N90" s="94">
        <f>'State data for spotlight'!N8</f>
        <v>6.4433558502420718E-2</v>
      </c>
      <c r="O90" s="95">
        <f>'State data for spotlight'!N8</f>
        <v>6.4433558502420718E-2</v>
      </c>
      <c r="S90" s="115" t="s">
        <v>58</v>
      </c>
      <c r="T90" s="115"/>
      <c r="U90" s="112"/>
      <c r="V90" s="112">
        <v>11</v>
      </c>
      <c r="W90" s="112">
        <v>18</v>
      </c>
      <c r="X90" s="112">
        <v>18</v>
      </c>
      <c r="Y90" s="112">
        <v>6</v>
      </c>
      <c r="Z90" s="112">
        <v>9</v>
      </c>
    </row>
    <row r="91" spans="1:30" ht="15" customHeight="1" x14ac:dyDescent="0.25">
      <c r="A91" s="49" t="s">
        <v>7</v>
      </c>
      <c r="B91" s="49"/>
      <c r="C91" s="97" t="str">
        <f t="shared" si="3"/>
        <v>$17.8 mil</v>
      </c>
      <c r="D91" s="94">
        <f t="shared" si="4"/>
        <v>9.0934849089885139E-2</v>
      </c>
      <c r="E91" s="95">
        <f t="shared" si="5"/>
        <v>9.0934849089885139E-2</v>
      </c>
      <c r="F91" s="94">
        <f t="shared" si="6"/>
        <v>1.105223447132043</v>
      </c>
      <c r="G91" s="95">
        <f t="shared" si="7"/>
        <v>1.105223447132043</v>
      </c>
      <c r="H91" s="97"/>
      <c r="I91" s="97"/>
      <c r="J91" s="97"/>
      <c r="K91" s="97" t="str">
        <f>'State data for spotlight'!J9</f>
        <v>$63.1 bil</v>
      </c>
      <c r="L91" s="94">
        <f>'State data for spotlight'!L9</f>
        <v>8.5795971195826271E-2</v>
      </c>
      <c r="M91" s="95">
        <f>'State data for spotlight'!L9</f>
        <v>8.5795971195826271E-2</v>
      </c>
      <c r="N91" s="94">
        <f>'State data for spotlight'!N9</f>
        <v>0.25141602644572436</v>
      </c>
      <c r="O91" s="95">
        <f>'State data for spotlight'!N9</f>
        <v>0.25141602644572436</v>
      </c>
      <c r="S91" s="118" t="s">
        <v>53</v>
      </c>
      <c r="T91" s="118"/>
      <c r="U91" s="112"/>
      <c r="V91" s="112">
        <v>102</v>
      </c>
      <c r="W91" s="112">
        <v>165</v>
      </c>
      <c r="X91" s="112">
        <v>189</v>
      </c>
      <c r="Y91" s="112">
        <v>156</v>
      </c>
      <c r="Z91" s="112">
        <v>179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191</v>
      </c>
      <c r="S93" s="115" t="s">
        <v>56</v>
      </c>
      <c r="T93" s="115"/>
      <c r="U93" s="112"/>
      <c r="V93" s="112">
        <v>5</v>
      </c>
      <c r="W93" s="112">
        <v>13</v>
      </c>
      <c r="X93" s="112">
        <v>10</v>
      </c>
      <c r="Y93" s="112">
        <v>12</v>
      </c>
      <c r="Z93" s="112">
        <v>13</v>
      </c>
    </row>
    <row r="94" spans="1:30" ht="15" customHeight="1" x14ac:dyDescent="0.25">
      <c r="A94" s="135" t="s">
        <v>192</v>
      </c>
      <c r="S94" s="115" t="s">
        <v>57</v>
      </c>
      <c r="T94" s="115"/>
      <c r="U94" s="112"/>
      <c r="V94" s="112">
        <v>44</v>
      </c>
      <c r="W94" s="112">
        <v>63</v>
      </c>
      <c r="X94" s="112">
        <v>60</v>
      </c>
      <c r="Y94" s="112">
        <v>53</v>
      </c>
      <c r="Z94" s="112">
        <v>50</v>
      </c>
    </row>
    <row r="95" spans="1:30" ht="15" customHeight="1" x14ac:dyDescent="0.25">
      <c r="A95" s="136" t="s">
        <v>266</v>
      </c>
      <c r="S95" s="115" t="s">
        <v>185</v>
      </c>
      <c r="T95" s="115"/>
      <c r="U95" s="112"/>
      <c r="V95" s="112">
        <v>0</v>
      </c>
      <c r="W95" s="112">
        <v>0</v>
      </c>
      <c r="X95" s="112">
        <v>3</v>
      </c>
      <c r="Y95" s="112">
        <v>4</v>
      </c>
      <c r="Z95" s="112">
        <v>0</v>
      </c>
    </row>
    <row r="96" spans="1:30" ht="15" customHeight="1" x14ac:dyDescent="0.25">
      <c r="A96" s="134" t="s">
        <v>258</v>
      </c>
      <c r="S96" s="115" t="s">
        <v>186</v>
      </c>
      <c r="T96" s="115"/>
      <c r="U96" s="112"/>
      <c r="V96" s="112">
        <v>40</v>
      </c>
      <c r="W96" s="112">
        <v>61</v>
      </c>
      <c r="X96" s="112">
        <v>54</v>
      </c>
      <c r="Y96" s="112">
        <v>58</v>
      </c>
      <c r="Z96" s="112">
        <v>74</v>
      </c>
    </row>
    <row r="97" spans="1:32" ht="15" customHeight="1" x14ac:dyDescent="0.25">
      <c r="A97" s="136" t="s">
        <v>269</v>
      </c>
      <c r="S97" s="115" t="s">
        <v>187</v>
      </c>
      <c r="T97" s="115"/>
      <c r="U97" s="112"/>
      <c r="V97" s="112">
        <v>7</v>
      </c>
      <c r="W97" s="112">
        <v>12</v>
      </c>
      <c r="X97" s="112">
        <v>15</v>
      </c>
      <c r="Y97" s="112">
        <v>9</v>
      </c>
      <c r="Z97" s="112">
        <v>15</v>
      </c>
    </row>
    <row r="98" spans="1:32" ht="15" customHeight="1" x14ac:dyDescent="0.25">
      <c r="A98" s="136" t="s">
        <v>275</v>
      </c>
      <c r="S98" s="115" t="s">
        <v>188</v>
      </c>
      <c r="T98" s="115"/>
      <c r="U98" s="112"/>
      <c r="V98" s="112">
        <v>6</v>
      </c>
      <c r="W98" s="112">
        <v>5</v>
      </c>
      <c r="X98" s="112">
        <v>4</v>
      </c>
      <c r="Y98" s="112">
        <v>6</v>
      </c>
      <c r="Z98" s="112">
        <v>3</v>
      </c>
    </row>
    <row r="99" spans="1:32" ht="15" customHeight="1" x14ac:dyDescent="0.25">
      <c r="S99" s="115" t="s">
        <v>189</v>
      </c>
      <c r="T99" s="115"/>
      <c r="U99" s="112"/>
      <c r="V99" s="112">
        <v>0</v>
      </c>
      <c r="W99" s="112">
        <v>0</v>
      </c>
      <c r="X99" s="112">
        <v>5</v>
      </c>
      <c r="Y99" s="112">
        <v>4</v>
      </c>
      <c r="Z99" s="112">
        <v>6</v>
      </c>
    </row>
    <row r="100" spans="1:32" ht="15" customHeight="1" x14ac:dyDescent="0.25">
      <c r="S100" s="115" t="s">
        <v>58</v>
      </c>
      <c r="T100" s="115"/>
      <c r="U100" s="112"/>
      <c r="V100" s="112">
        <v>4</v>
      </c>
      <c r="W100" s="112">
        <v>10</v>
      </c>
      <c r="X100" s="112">
        <v>10</v>
      </c>
      <c r="Y100" s="112">
        <v>6</v>
      </c>
      <c r="Z100" s="112">
        <v>4</v>
      </c>
    </row>
    <row r="101" spans="1:32" x14ac:dyDescent="0.25">
      <c r="A101" s="18"/>
      <c r="S101" s="118" t="s">
        <v>53</v>
      </c>
      <c r="T101" s="118"/>
      <c r="U101" s="112"/>
      <c r="V101" s="112">
        <v>144</v>
      </c>
      <c r="W101" s="112">
        <v>196</v>
      </c>
      <c r="X101" s="112">
        <v>225</v>
      </c>
      <c r="Y101" s="112">
        <v>206</v>
      </c>
      <c r="Z101" s="112">
        <v>204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184</v>
      </c>
      <c r="W103" s="106" t="s">
        <v>193</v>
      </c>
      <c r="X103" s="106" t="s">
        <v>261</v>
      </c>
      <c r="Y103" s="106" t="s">
        <v>267</v>
      </c>
      <c r="Z103" s="106" t="s">
        <v>273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237</v>
      </c>
      <c r="W104" s="112">
        <v>293</v>
      </c>
      <c r="X104" s="112">
        <v>313</v>
      </c>
      <c r="Y104" s="112">
        <v>306</v>
      </c>
      <c r="Z104" s="112">
        <v>413</v>
      </c>
      <c r="AB104" s="109" t="str">
        <f>TEXT(Z104,"###,###")</f>
        <v>413</v>
      </c>
      <c r="AD104" s="130">
        <f>Z104/($Z$4)*100</f>
        <v>70.238095238095227</v>
      </c>
      <c r="AF104" s="109"/>
    </row>
    <row r="105" spans="1:32" x14ac:dyDescent="0.25">
      <c r="S105" s="115" t="s">
        <v>17</v>
      </c>
      <c r="T105" s="115"/>
      <c r="U105" s="112"/>
      <c r="V105" s="112">
        <v>150</v>
      </c>
      <c r="W105" s="112">
        <v>244</v>
      </c>
      <c r="X105" s="112">
        <v>267</v>
      </c>
      <c r="Y105" s="112">
        <v>206</v>
      </c>
      <c r="Z105" s="112">
        <v>161</v>
      </c>
      <c r="AB105" s="109" t="str">
        <f>TEXT(Z105,"###,###")</f>
        <v>161</v>
      </c>
      <c r="AD105" s="130">
        <f>Z105/($Z$4)*100</f>
        <v>27.380952380952383</v>
      </c>
      <c r="AF105" s="109"/>
    </row>
    <row r="106" spans="1:32" x14ac:dyDescent="0.25">
      <c r="S106" s="118" t="s">
        <v>53</v>
      </c>
      <c r="T106" s="118"/>
      <c r="U106" s="120"/>
      <c r="V106" s="120">
        <v>387</v>
      </c>
      <c r="W106" s="120">
        <v>537</v>
      </c>
      <c r="X106" s="120">
        <v>580</v>
      </c>
      <c r="Y106" s="120">
        <v>512</v>
      </c>
      <c r="Z106" s="120">
        <v>574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17</v>
      </c>
      <c r="W108" s="112">
        <v>12</v>
      </c>
      <c r="X108" s="112">
        <v>31</v>
      </c>
      <c r="Y108" s="112">
        <v>25</v>
      </c>
      <c r="Z108" s="112">
        <v>17</v>
      </c>
      <c r="AB108" s="109" t="str">
        <f>TEXT(Z108,"###,###")</f>
        <v>17</v>
      </c>
      <c r="AD108" s="130">
        <f>Z108/($Z$4)*100</f>
        <v>2.8911564625850339</v>
      </c>
      <c r="AF108" s="109"/>
    </row>
    <row r="109" spans="1:32" x14ac:dyDescent="0.25">
      <c r="S109" s="115" t="s">
        <v>20</v>
      </c>
      <c r="T109" s="115"/>
      <c r="U109" s="112"/>
      <c r="V109" s="112">
        <v>60</v>
      </c>
      <c r="W109" s="112">
        <v>70</v>
      </c>
      <c r="X109" s="112">
        <v>56</v>
      </c>
      <c r="Y109" s="112">
        <v>52</v>
      </c>
      <c r="Z109" s="112">
        <v>49</v>
      </c>
      <c r="AB109" s="109" t="str">
        <f>TEXT(Z109,"###,###")</f>
        <v>49</v>
      </c>
      <c r="AD109" s="130">
        <f>Z109/($Z$4)*100</f>
        <v>8.3333333333333321</v>
      </c>
      <c r="AF109" s="109"/>
    </row>
    <row r="110" spans="1:32" x14ac:dyDescent="0.25">
      <c r="S110" s="115" t="s">
        <v>21</v>
      </c>
      <c r="T110" s="115"/>
      <c r="U110" s="112"/>
      <c r="V110" s="112">
        <v>202</v>
      </c>
      <c r="W110" s="112">
        <v>219</v>
      </c>
      <c r="X110" s="112">
        <v>305</v>
      </c>
      <c r="Y110" s="112">
        <v>194</v>
      </c>
      <c r="Z110" s="112">
        <v>293</v>
      </c>
      <c r="AB110" s="109" t="str">
        <f>TEXT(Z110,"###,###")</f>
        <v>293</v>
      </c>
      <c r="AD110" s="130">
        <f>Z110/($Z$4)*100</f>
        <v>49.829931972789119</v>
      </c>
      <c r="AF110" s="109"/>
    </row>
    <row r="111" spans="1:32" x14ac:dyDescent="0.25">
      <c r="S111" s="115" t="s">
        <v>22</v>
      </c>
      <c r="T111" s="115"/>
      <c r="U111" s="112"/>
      <c r="V111" s="112">
        <v>110</v>
      </c>
      <c r="W111" s="112">
        <v>225</v>
      </c>
      <c r="X111" s="112">
        <v>169</v>
      </c>
      <c r="Y111" s="112">
        <v>241</v>
      </c>
      <c r="Z111" s="112">
        <v>216</v>
      </c>
      <c r="AB111" s="109" t="str">
        <f>TEXT(Z111,"###,###")</f>
        <v>216</v>
      </c>
      <c r="AD111" s="130">
        <f>Z111/($Z$4)*100</f>
        <v>36.734693877551024</v>
      </c>
      <c r="AF111" s="109"/>
    </row>
    <row r="112" spans="1:32" x14ac:dyDescent="0.25">
      <c r="S112" s="118" t="s">
        <v>53</v>
      </c>
      <c r="T112" s="118"/>
      <c r="U112" s="112"/>
      <c r="V112" s="112">
        <v>392</v>
      </c>
      <c r="W112" s="112">
        <v>524</v>
      </c>
      <c r="X112" s="112">
        <v>564</v>
      </c>
      <c r="Y112" s="112">
        <v>522</v>
      </c>
      <c r="Z112" s="112">
        <v>588</v>
      </c>
    </row>
    <row r="113" spans="19:32" x14ac:dyDescent="0.25">
      <c r="AB113" s="125" t="s">
        <v>24</v>
      </c>
      <c r="AC113" s="106"/>
      <c r="AD113" s="106" t="s">
        <v>182</v>
      </c>
      <c r="AF113" s="106" t="s">
        <v>183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37.450000000000003</v>
      </c>
      <c r="W118" s="131">
        <v>39.25</v>
      </c>
      <c r="X118" s="131">
        <v>38.99</v>
      </c>
      <c r="Y118" s="131">
        <v>38.69</v>
      </c>
      <c r="Z118" s="131">
        <v>38.479999999999997</v>
      </c>
      <c r="AB118" s="109" t="str">
        <f>TEXT(Z118,"##.0")</f>
        <v>38.5</v>
      </c>
    </row>
    <row r="120" spans="19:32" x14ac:dyDescent="0.25">
      <c r="S120" s="101" t="s">
        <v>98</v>
      </c>
      <c r="T120" s="112"/>
      <c r="U120" s="112"/>
      <c r="V120" s="112">
        <v>241</v>
      </c>
      <c r="W120" s="112">
        <v>358</v>
      </c>
      <c r="X120" s="112">
        <v>404</v>
      </c>
      <c r="Y120" s="112">
        <v>342</v>
      </c>
      <c r="Z120" s="112">
        <v>371</v>
      </c>
      <c r="AB120" s="109" t="str">
        <f>TEXT(Z120,"###,###")</f>
        <v>371</v>
      </c>
    </row>
    <row r="121" spans="19:32" x14ac:dyDescent="0.25">
      <c r="S121" s="101" t="s">
        <v>99</v>
      </c>
      <c r="T121" s="112"/>
      <c r="U121" s="112"/>
      <c r="V121" s="112">
        <v>0</v>
      </c>
      <c r="W121" s="112">
        <v>0</v>
      </c>
      <c r="X121" s="112">
        <v>0</v>
      </c>
      <c r="Y121" s="112">
        <v>0</v>
      </c>
      <c r="Z121" s="112">
        <v>0</v>
      </c>
      <c r="AB121" s="109" t="str">
        <f>TEXT(Z121,"###,###")</f>
        <v/>
      </c>
    </row>
    <row r="122" spans="19:32" x14ac:dyDescent="0.25">
      <c r="S122" s="101" t="s">
        <v>100</v>
      </c>
      <c r="T122" s="112"/>
      <c r="U122" s="112"/>
      <c r="V122" s="112">
        <v>5</v>
      </c>
      <c r="W122" s="112">
        <v>4</v>
      </c>
      <c r="X122" s="112">
        <v>12</v>
      </c>
      <c r="Y122" s="112">
        <v>15</v>
      </c>
      <c r="Z122" s="112">
        <v>13</v>
      </c>
      <c r="AB122" s="109" t="str">
        <f>TEXT(Z122,"###,###")</f>
        <v>13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246</v>
      </c>
      <c r="W124" s="112">
        <v>362</v>
      </c>
      <c r="X124" s="112">
        <v>416</v>
      </c>
      <c r="Y124" s="112">
        <v>357</v>
      </c>
      <c r="Z124" s="112">
        <v>384</v>
      </c>
      <c r="AB124" s="109" t="str">
        <f>TEXT(Z124,"###,###")</f>
        <v>384</v>
      </c>
      <c r="AD124" s="127">
        <f>Z124/$Z$7*100</f>
        <v>99.740259740259745</v>
      </c>
    </row>
    <row r="125" spans="19:32" x14ac:dyDescent="0.25">
      <c r="S125" s="101" t="s">
        <v>102</v>
      </c>
      <c r="T125" s="112"/>
      <c r="U125" s="112"/>
      <c r="V125" s="112">
        <v>5</v>
      </c>
      <c r="W125" s="112">
        <v>4</v>
      </c>
      <c r="X125" s="112">
        <v>12</v>
      </c>
      <c r="Y125" s="112">
        <v>15</v>
      </c>
      <c r="Z125" s="112">
        <v>13</v>
      </c>
      <c r="AB125" s="109" t="str">
        <f>TEXT(Z125,"###,###")</f>
        <v>13</v>
      </c>
      <c r="AD125" s="127">
        <f>Z125/$Z$7*100</f>
        <v>3.3766233766233764</v>
      </c>
    </row>
    <row r="127" spans="19:32" x14ac:dyDescent="0.25">
      <c r="S127" s="101" t="s">
        <v>103</v>
      </c>
      <c r="T127" s="112"/>
      <c r="U127" s="112"/>
      <c r="V127" s="112">
        <v>105</v>
      </c>
      <c r="W127" s="112">
        <v>167</v>
      </c>
      <c r="X127" s="112">
        <v>190</v>
      </c>
      <c r="Y127" s="112">
        <v>152</v>
      </c>
      <c r="Z127" s="112">
        <v>180</v>
      </c>
      <c r="AB127" s="109" t="str">
        <f>TEXT(Z127,"###,###")</f>
        <v>180</v>
      </c>
      <c r="AD127" s="127">
        <f>Z127/$Z$7*100</f>
        <v>46.753246753246749</v>
      </c>
    </row>
    <row r="128" spans="19:32" x14ac:dyDescent="0.25">
      <c r="S128" s="101" t="s">
        <v>104</v>
      </c>
      <c r="T128" s="112"/>
      <c r="U128" s="112"/>
      <c r="V128" s="112">
        <v>146</v>
      </c>
      <c r="W128" s="112">
        <v>198</v>
      </c>
      <c r="X128" s="112">
        <v>221</v>
      </c>
      <c r="Y128" s="112">
        <v>207</v>
      </c>
      <c r="Z128" s="112">
        <v>202</v>
      </c>
      <c r="AB128" s="109" t="str">
        <f>TEXT(Z128,"###,###")</f>
        <v>202</v>
      </c>
      <c r="AD128" s="127">
        <f>Z128/$Z$7*100</f>
        <v>52.467532467532465</v>
      </c>
    </row>
    <row r="130" spans="19:20" x14ac:dyDescent="0.25">
      <c r="S130" s="101" t="s">
        <v>262</v>
      </c>
      <c r="T130" s="127">
        <v>96.36363636363636</v>
      </c>
    </row>
    <row r="131" spans="19:20" x14ac:dyDescent="0.25">
      <c r="S131" s="101" t="s">
        <v>263</v>
      </c>
      <c r="T131" s="127">
        <v>0</v>
      </c>
    </row>
    <row r="132" spans="19:20" x14ac:dyDescent="0.25">
      <c r="S132" s="101" t="s">
        <v>264</v>
      </c>
      <c r="T132" s="127">
        <v>3.3766233766233764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3A364229-5ADD-40A1-B400-9670718055C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535E10B3-2415-4FD1-869C-64C32551A74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094E1791-FAC0-455A-A45E-253DAB3FEA4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688CD2EB-5EEA-4537-8F63-024DB454DD5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917972-4C3F-4294-A69E-8897468EB620}">
  <sheetPr codeName="Sheet123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168</v>
      </c>
      <c r="T1" s="99"/>
      <c r="U1" s="99"/>
      <c r="V1" s="99"/>
      <c r="W1" s="99"/>
      <c r="X1" s="99"/>
      <c r="Y1" s="100" t="s">
        <v>248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184</v>
      </c>
      <c r="W2" s="103" t="s">
        <v>193</v>
      </c>
      <c r="X2" s="103" t="s">
        <v>261</v>
      </c>
      <c r="Y2" s="103" t="s">
        <v>267</v>
      </c>
      <c r="Z2" s="103" t="s">
        <v>273</v>
      </c>
      <c r="AB2" s="141" t="str">
        <f>$Z$2</f>
        <v>2021-22</v>
      </c>
      <c r="AC2" s="141"/>
      <c r="AD2" s="141"/>
      <c r="AE2" s="141"/>
      <c r="AF2" s="141"/>
    </row>
    <row r="3" spans="1:32" ht="15" customHeight="1" x14ac:dyDescent="0.25">
      <c r="A3" s="58" t="s">
        <v>272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168</v>
      </c>
      <c r="Y3" s="105" t="s">
        <v>248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10.59 The Coorong, South Australia,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4213</v>
      </c>
      <c r="W4" s="108">
        <v>4046</v>
      </c>
      <c r="X4" s="108">
        <v>4129</v>
      </c>
      <c r="Y4" s="108">
        <v>4255</v>
      </c>
      <c r="Z4" s="108">
        <v>4572</v>
      </c>
      <c r="AB4" s="109" t="str">
        <f>TEXT(Z4,"###,###")</f>
        <v>4,572</v>
      </c>
      <c r="AD4" s="110">
        <f>Z4/Y4-1</f>
        <v>7.4500587544065855E-2</v>
      </c>
      <c r="AF4" s="110">
        <f>Z4/V4-1</f>
        <v>8.5212437692855358E-2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2229</v>
      </c>
      <c r="W5" s="108">
        <v>2096</v>
      </c>
      <c r="X5" s="108">
        <v>2200</v>
      </c>
      <c r="Y5" s="108">
        <v>2272</v>
      </c>
      <c r="Z5" s="108">
        <v>2358</v>
      </c>
      <c r="AB5" s="109" t="str">
        <f>TEXT(Z5,"###,###")</f>
        <v>2,358</v>
      </c>
      <c r="AD5" s="110">
        <f t="shared" ref="AD5:AD9" si="0">Z5/Y5-1</f>
        <v>3.785211267605626E-2</v>
      </c>
      <c r="AF5" s="110">
        <f t="shared" ref="AF5:AF9" si="1">Z5/V5-1</f>
        <v>5.7873485868102259E-2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1982</v>
      </c>
      <c r="W6" s="108">
        <v>1951</v>
      </c>
      <c r="X6" s="108">
        <v>1935</v>
      </c>
      <c r="Y6" s="108">
        <v>1979</v>
      </c>
      <c r="Z6" s="108">
        <v>2215</v>
      </c>
      <c r="AB6" s="109" t="str">
        <f>TEXT(Z6,"###,###")</f>
        <v>2,215</v>
      </c>
      <c r="AD6" s="110">
        <f t="shared" si="0"/>
        <v>0.11925214754926738</v>
      </c>
      <c r="AF6" s="110">
        <f t="shared" si="1"/>
        <v>0.11755802219979827</v>
      </c>
    </row>
    <row r="7" spans="1:32" ht="16.5" customHeight="1" thickBot="1" x14ac:dyDescent="0.3">
      <c r="A7" s="61" t="str">
        <f>"QUICK STATS for "&amp;Z2&amp;" *"</f>
        <v>QUICK STATS for 2021-22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2818</v>
      </c>
      <c r="W7" s="108">
        <v>2675</v>
      </c>
      <c r="X7" s="108">
        <v>2773</v>
      </c>
      <c r="Y7" s="108">
        <v>2853</v>
      </c>
      <c r="Z7" s="108">
        <v>2984</v>
      </c>
      <c r="AB7" s="109" t="str">
        <f>TEXT(Z7,"###,###")</f>
        <v>2,984</v>
      </c>
      <c r="AD7" s="110">
        <f t="shared" si="0"/>
        <v>4.5916579039607441E-2</v>
      </c>
      <c r="AF7" s="110">
        <f t="shared" si="1"/>
        <v>5.8907026259758632E-2</v>
      </c>
    </row>
    <row r="8" spans="1:32" ht="17.25" customHeight="1" x14ac:dyDescent="0.25">
      <c r="A8" s="62" t="s">
        <v>12</v>
      </c>
      <c r="B8" s="63"/>
      <c r="C8" s="29"/>
      <c r="D8" s="64" t="str">
        <f>AB4</f>
        <v>4,572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2,984</v>
      </c>
      <c r="P8" s="65"/>
      <c r="S8" s="107" t="s">
        <v>83</v>
      </c>
      <c r="T8" s="108"/>
      <c r="U8" s="108"/>
      <c r="V8" s="108">
        <v>28755.46</v>
      </c>
      <c r="W8" s="108">
        <v>31201</v>
      </c>
      <c r="X8" s="108">
        <v>29930</v>
      </c>
      <c r="Y8" s="108">
        <v>35763.480000000003</v>
      </c>
      <c r="Z8" s="108">
        <v>35210.550000000003</v>
      </c>
      <c r="AB8" s="109" t="str">
        <f>TEXT(Z8,"$###,###")</f>
        <v>$35,211</v>
      </c>
      <c r="AD8" s="110">
        <f t="shared" si="0"/>
        <v>-1.5460743753124673E-2</v>
      </c>
      <c r="AF8" s="110">
        <f t="shared" si="1"/>
        <v>0.22448223746029461</v>
      </c>
    </row>
    <row r="9" spans="1:32" x14ac:dyDescent="0.25">
      <c r="A9" s="30" t="s">
        <v>14</v>
      </c>
      <c r="B9" s="69"/>
      <c r="C9" s="70"/>
      <c r="D9" s="71">
        <f>AD104</f>
        <v>69.444444444444443</v>
      </c>
      <c r="E9" s="72" t="s">
        <v>84</v>
      </c>
      <c r="F9" s="24"/>
      <c r="G9" s="73" t="s">
        <v>81</v>
      </c>
      <c r="H9" s="70"/>
      <c r="I9" s="69"/>
      <c r="J9" s="70"/>
      <c r="K9" s="69"/>
      <c r="L9" s="69"/>
      <c r="M9" s="74"/>
      <c r="N9" s="70"/>
      <c r="O9" s="71">
        <f>AD127</f>
        <v>53.753351206434317</v>
      </c>
      <c r="P9" s="72" t="s">
        <v>84</v>
      </c>
      <c r="S9" s="107" t="s">
        <v>7</v>
      </c>
      <c r="T9" s="108"/>
      <c r="U9" s="108"/>
      <c r="V9" s="108">
        <v>129199998</v>
      </c>
      <c r="W9" s="108">
        <v>121348792</v>
      </c>
      <c r="X9" s="108">
        <v>127910286</v>
      </c>
      <c r="Y9" s="108">
        <v>136065643</v>
      </c>
      <c r="Z9" s="108">
        <v>150666650</v>
      </c>
      <c r="AB9" s="109" t="str">
        <f>TEXT(Z9/1000000,"$#,###.0")&amp;" mil"</f>
        <v>$150.7 mil</v>
      </c>
      <c r="AD9" s="110">
        <f t="shared" si="0"/>
        <v>0.10730855106457704</v>
      </c>
      <c r="AF9" s="110">
        <f t="shared" si="1"/>
        <v>0.16615055984753191</v>
      </c>
    </row>
    <row r="10" spans="1:32" x14ac:dyDescent="0.25">
      <c r="A10" s="30" t="s">
        <v>17</v>
      </c>
      <c r="B10" s="69"/>
      <c r="C10" s="70"/>
      <c r="D10" s="71">
        <f>AD105</f>
        <v>12.42344706911636</v>
      </c>
      <c r="E10" s="72" t="s">
        <v>84</v>
      </c>
      <c r="F10" s="24"/>
      <c r="G10" s="73" t="s">
        <v>82</v>
      </c>
      <c r="H10" s="70"/>
      <c r="I10" s="69"/>
      <c r="J10" s="70"/>
      <c r="K10" s="69"/>
      <c r="L10" s="69"/>
      <c r="M10" s="74"/>
      <c r="N10" s="70"/>
      <c r="O10" s="71">
        <f>AD128</f>
        <v>45.94504021447721</v>
      </c>
      <c r="P10" s="72" t="s">
        <v>84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85</v>
      </c>
      <c r="H11" s="77"/>
      <c r="I11" s="78"/>
      <c r="J11" s="78"/>
      <c r="K11" s="78"/>
      <c r="L11" s="78"/>
      <c r="M11" s="69"/>
      <c r="N11" s="70"/>
      <c r="O11" s="71">
        <f>T130</f>
        <v>67.861930294906173</v>
      </c>
      <c r="P11" s="72" t="s">
        <v>84</v>
      </c>
      <c r="S11" s="107" t="s">
        <v>29</v>
      </c>
      <c r="T11" s="112"/>
      <c r="U11" s="112"/>
      <c r="V11" s="112">
        <v>3308</v>
      </c>
      <c r="W11" s="112">
        <v>3239</v>
      </c>
      <c r="X11" s="112">
        <v>3228</v>
      </c>
      <c r="Y11" s="112">
        <v>3309</v>
      </c>
      <c r="Z11" s="112">
        <v>3621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19.805630026809652</v>
      </c>
      <c r="P12" s="72" t="s">
        <v>84</v>
      </c>
      <c r="S12" s="107" t="s">
        <v>30</v>
      </c>
      <c r="T12" s="112"/>
      <c r="U12" s="112"/>
      <c r="V12" s="112">
        <v>899</v>
      </c>
      <c r="W12" s="112">
        <v>803</v>
      </c>
      <c r="X12" s="112">
        <v>904</v>
      </c>
      <c r="Y12" s="112">
        <v>946</v>
      </c>
      <c r="Z12" s="112">
        <v>951</v>
      </c>
    </row>
    <row r="13" spans="1:32" ht="15" customHeight="1" x14ac:dyDescent="0.25">
      <c r="A13" s="30" t="s">
        <v>19</v>
      </c>
      <c r="B13" s="70"/>
      <c r="C13" s="70"/>
      <c r="D13" s="71">
        <f>AD108</f>
        <v>15.682414698162731</v>
      </c>
      <c r="E13" s="72" t="s">
        <v>84</v>
      </c>
      <c r="F13" s="24"/>
      <c r="G13" s="142" t="s">
        <v>265</v>
      </c>
      <c r="H13" s="143"/>
      <c r="I13" s="143"/>
      <c r="J13" s="143"/>
      <c r="K13" s="143"/>
      <c r="L13" s="143"/>
      <c r="M13" s="79"/>
      <c r="N13" s="70"/>
      <c r="O13" s="71">
        <f>T132</f>
        <v>12.298927613941018</v>
      </c>
      <c r="P13" s="72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21.675415573053371</v>
      </c>
      <c r="E14" s="72" t="s">
        <v>84</v>
      </c>
      <c r="F14" s="24"/>
      <c r="G14" s="76" t="s">
        <v>94</v>
      </c>
      <c r="H14" s="69"/>
      <c r="I14" s="69"/>
      <c r="J14" s="69"/>
      <c r="K14" s="75"/>
      <c r="L14" s="70"/>
      <c r="M14" s="69"/>
      <c r="N14" s="70"/>
      <c r="O14" s="75" t="str">
        <f>AB118</f>
        <v>44.3</v>
      </c>
      <c r="P14" s="72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20.866141732283463</v>
      </c>
      <c r="E15" s="72" t="s">
        <v>84</v>
      </c>
      <c r="F15" s="24"/>
      <c r="G15" s="33" t="s">
        <v>259</v>
      </c>
      <c r="H15" s="70"/>
      <c r="I15" s="70"/>
      <c r="J15" s="70"/>
      <c r="K15" s="80"/>
      <c r="L15" s="70"/>
      <c r="M15" s="70"/>
      <c r="N15" s="70"/>
      <c r="O15" s="71">
        <f>AB38</f>
        <v>17.735975814578435</v>
      </c>
      <c r="P15" s="72" t="s">
        <v>84</v>
      </c>
      <c r="S15" s="115" t="s">
        <v>60</v>
      </c>
      <c r="T15" s="115"/>
      <c r="U15" s="116"/>
      <c r="V15" s="116">
        <v>892</v>
      </c>
      <c r="W15" s="116">
        <v>929</v>
      </c>
      <c r="X15" s="116">
        <v>929</v>
      </c>
      <c r="Y15" s="112">
        <v>936</v>
      </c>
      <c r="Z15" s="112">
        <v>1015</v>
      </c>
      <c r="AB15" s="117">
        <f t="shared" ref="AB15:AB34" si="2">IF(Z15="np",0,Z15/$Z$34)</f>
        <v>0.22180944055944055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23.468941382327209</v>
      </c>
      <c r="E16" s="83" t="s">
        <v>84</v>
      </c>
      <c r="F16" s="24"/>
      <c r="G16" s="84" t="s">
        <v>260</v>
      </c>
      <c r="H16" s="35"/>
      <c r="I16" s="35"/>
      <c r="J16" s="35"/>
      <c r="K16" s="36"/>
      <c r="L16" s="35"/>
      <c r="M16" s="35"/>
      <c r="N16" s="35"/>
      <c r="O16" s="82">
        <f>AB37</f>
        <v>82.264024185421576</v>
      </c>
      <c r="P16" s="37" t="s">
        <v>84</v>
      </c>
      <c r="S16" s="115" t="s">
        <v>61</v>
      </c>
      <c r="T16" s="115"/>
      <c r="U16" s="116"/>
      <c r="V16" s="116">
        <v>32</v>
      </c>
      <c r="W16" s="116">
        <v>33</v>
      </c>
      <c r="X16" s="116">
        <v>22</v>
      </c>
      <c r="Y16" s="112">
        <v>35</v>
      </c>
      <c r="Z16" s="112">
        <v>43</v>
      </c>
      <c r="AB16" s="117">
        <f t="shared" si="2"/>
        <v>9.3968531468531461E-3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169</v>
      </c>
      <c r="W17" s="116">
        <v>141</v>
      </c>
      <c r="X17" s="116">
        <v>134</v>
      </c>
      <c r="Y17" s="112">
        <v>137</v>
      </c>
      <c r="Z17" s="112">
        <v>154</v>
      </c>
      <c r="AB17" s="117">
        <f t="shared" si="2"/>
        <v>3.3653846153846152E-2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268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63</v>
      </c>
      <c r="T18" s="115"/>
      <c r="U18" s="116"/>
      <c r="V18" s="116">
        <v>8</v>
      </c>
      <c r="W18" s="116">
        <v>10</v>
      </c>
      <c r="X18" s="116">
        <v>17</v>
      </c>
      <c r="Y18" s="112">
        <v>12</v>
      </c>
      <c r="Z18" s="112">
        <v>17</v>
      </c>
      <c r="AB18" s="117">
        <f t="shared" si="2"/>
        <v>3.715034965034965E-3</v>
      </c>
    </row>
    <row r="19" spans="1:28" x14ac:dyDescent="0.25">
      <c r="A19" s="61" t="str">
        <f>$S$1&amp;" ("&amp;$V$2&amp;" to "&amp;$Z$2&amp;")"</f>
        <v>The Coorong (2017-18 to 2021-22)</v>
      </c>
      <c r="B19" s="61"/>
      <c r="C19" s="61"/>
      <c r="D19" s="61"/>
      <c r="E19" s="61"/>
      <c r="F19" s="61"/>
      <c r="G19" s="61" t="str">
        <f>$S$1&amp;" ("&amp;$V$2&amp;" to "&amp;$Z$2&amp;")"</f>
        <v>The Coorong (2017-18 to 2021-22)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64</v>
      </c>
      <c r="T19" s="115"/>
      <c r="U19" s="116"/>
      <c r="V19" s="116">
        <v>168</v>
      </c>
      <c r="W19" s="116">
        <v>164</v>
      </c>
      <c r="X19" s="116">
        <v>142</v>
      </c>
      <c r="Y19" s="112">
        <v>166</v>
      </c>
      <c r="Z19" s="112">
        <v>164</v>
      </c>
      <c r="AB19" s="117">
        <f t="shared" si="2"/>
        <v>3.583916083916084E-2</v>
      </c>
    </row>
    <row r="20" spans="1:28" x14ac:dyDescent="0.25">
      <c r="S20" s="115" t="s">
        <v>65</v>
      </c>
      <c r="T20" s="115"/>
      <c r="U20" s="116"/>
      <c r="V20" s="116">
        <v>72</v>
      </c>
      <c r="W20" s="116">
        <v>74</v>
      </c>
      <c r="X20" s="116">
        <v>79</v>
      </c>
      <c r="Y20" s="112">
        <v>97</v>
      </c>
      <c r="Z20" s="112">
        <v>83</v>
      </c>
      <c r="AB20" s="117">
        <f t="shared" si="2"/>
        <v>1.8138111888111888E-2</v>
      </c>
    </row>
    <row r="21" spans="1:28" x14ac:dyDescent="0.25">
      <c r="S21" s="115" t="s">
        <v>66</v>
      </c>
      <c r="T21" s="115"/>
      <c r="U21" s="116"/>
      <c r="V21" s="116">
        <v>259</v>
      </c>
      <c r="W21" s="116">
        <v>218</v>
      </c>
      <c r="X21" s="116">
        <v>282</v>
      </c>
      <c r="Y21" s="112">
        <v>289</v>
      </c>
      <c r="Z21" s="112">
        <v>338</v>
      </c>
      <c r="AB21" s="117">
        <f t="shared" si="2"/>
        <v>7.3863636363636367E-2</v>
      </c>
    </row>
    <row r="22" spans="1:28" x14ac:dyDescent="0.25">
      <c r="S22" s="115" t="s">
        <v>67</v>
      </c>
      <c r="T22" s="115"/>
      <c r="U22" s="116"/>
      <c r="V22" s="116">
        <v>171</v>
      </c>
      <c r="W22" s="116">
        <v>157</v>
      </c>
      <c r="X22" s="116">
        <v>160</v>
      </c>
      <c r="Y22" s="112">
        <v>209</v>
      </c>
      <c r="Z22" s="112">
        <v>205</v>
      </c>
      <c r="AB22" s="117">
        <f t="shared" si="2"/>
        <v>4.4798951048951048E-2</v>
      </c>
    </row>
    <row r="23" spans="1:28" x14ac:dyDescent="0.25">
      <c r="S23" s="115" t="s">
        <v>68</v>
      </c>
      <c r="T23" s="115"/>
      <c r="U23" s="116"/>
      <c r="V23" s="116">
        <v>274</v>
      </c>
      <c r="W23" s="116">
        <v>250</v>
      </c>
      <c r="X23" s="116">
        <v>266</v>
      </c>
      <c r="Y23" s="112">
        <v>249</v>
      </c>
      <c r="Z23" s="112">
        <v>252</v>
      </c>
      <c r="AB23" s="117">
        <f t="shared" si="2"/>
        <v>5.5069930069930072E-2</v>
      </c>
    </row>
    <row r="24" spans="1:28" x14ac:dyDescent="0.25">
      <c r="S24" s="115" t="s">
        <v>69</v>
      </c>
      <c r="T24" s="115"/>
      <c r="U24" s="116"/>
      <c r="V24" s="116">
        <v>14</v>
      </c>
      <c r="W24" s="116">
        <v>18</v>
      </c>
      <c r="X24" s="116">
        <v>4</v>
      </c>
      <c r="Y24" s="112">
        <v>12</v>
      </c>
      <c r="Z24" s="112">
        <v>10</v>
      </c>
      <c r="AB24" s="117">
        <f t="shared" si="2"/>
        <v>2.1853146853146855E-3</v>
      </c>
    </row>
    <row r="25" spans="1:28" x14ac:dyDescent="0.25">
      <c r="S25" s="115" t="s">
        <v>70</v>
      </c>
      <c r="T25" s="115"/>
      <c r="U25" s="116"/>
      <c r="V25" s="116">
        <v>68</v>
      </c>
      <c r="W25" s="116">
        <v>66</v>
      </c>
      <c r="X25" s="116">
        <v>71</v>
      </c>
      <c r="Y25" s="112">
        <v>76</v>
      </c>
      <c r="Z25" s="112">
        <v>78</v>
      </c>
      <c r="AB25" s="117">
        <f t="shared" si="2"/>
        <v>1.7045454545454544E-2</v>
      </c>
    </row>
    <row r="26" spans="1:28" x14ac:dyDescent="0.25">
      <c r="S26" s="115" t="s">
        <v>71</v>
      </c>
      <c r="T26" s="115"/>
      <c r="U26" s="116"/>
      <c r="V26" s="116">
        <v>116</v>
      </c>
      <c r="W26" s="116">
        <v>126</v>
      </c>
      <c r="X26" s="116">
        <v>128</v>
      </c>
      <c r="Y26" s="112">
        <v>134</v>
      </c>
      <c r="Z26" s="112">
        <v>140</v>
      </c>
      <c r="AB26" s="117">
        <f t="shared" si="2"/>
        <v>3.0594405594405596E-2</v>
      </c>
    </row>
    <row r="27" spans="1:28" x14ac:dyDescent="0.25">
      <c r="S27" s="115" t="s">
        <v>72</v>
      </c>
      <c r="T27" s="115"/>
      <c r="U27" s="116"/>
      <c r="V27" s="116">
        <v>154</v>
      </c>
      <c r="W27" s="116">
        <v>152</v>
      </c>
      <c r="X27" s="116">
        <v>162</v>
      </c>
      <c r="Y27" s="112">
        <v>168</v>
      </c>
      <c r="Z27" s="112">
        <v>193</v>
      </c>
      <c r="AB27" s="117">
        <f t="shared" si="2"/>
        <v>4.2176573426573424E-2</v>
      </c>
    </row>
    <row r="28" spans="1:28" x14ac:dyDescent="0.25">
      <c r="S28" s="115" t="s">
        <v>73</v>
      </c>
      <c r="T28" s="115"/>
      <c r="U28" s="116"/>
      <c r="V28" s="116">
        <v>168</v>
      </c>
      <c r="W28" s="116">
        <v>192</v>
      </c>
      <c r="X28" s="116">
        <v>207</v>
      </c>
      <c r="Y28" s="112">
        <v>249</v>
      </c>
      <c r="Z28" s="112">
        <v>295</v>
      </c>
      <c r="AB28" s="117">
        <f t="shared" si="2"/>
        <v>6.4466783216783216E-2</v>
      </c>
    </row>
    <row r="29" spans="1:28" x14ac:dyDescent="0.25">
      <c r="S29" s="115" t="s">
        <v>74</v>
      </c>
      <c r="T29" s="115"/>
      <c r="U29" s="116"/>
      <c r="V29" s="116">
        <v>178</v>
      </c>
      <c r="W29" s="116">
        <v>185</v>
      </c>
      <c r="X29" s="116">
        <v>120</v>
      </c>
      <c r="Y29" s="112">
        <v>115</v>
      </c>
      <c r="Z29" s="112">
        <v>171</v>
      </c>
      <c r="AB29" s="117">
        <f t="shared" si="2"/>
        <v>3.736888111888112E-2</v>
      </c>
    </row>
    <row r="30" spans="1:28" x14ac:dyDescent="0.25">
      <c r="S30" s="115" t="s">
        <v>75</v>
      </c>
      <c r="T30" s="115"/>
      <c r="U30" s="116"/>
      <c r="V30" s="116">
        <v>217</v>
      </c>
      <c r="W30" s="116">
        <v>224</v>
      </c>
      <c r="X30" s="116">
        <v>229</v>
      </c>
      <c r="Y30" s="112">
        <v>229</v>
      </c>
      <c r="Z30" s="112">
        <v>253</v>
      </c>
      <c r="AB30" s="117">
        <f t="shared" si="2"/>
        <v>5.5288461538461536E-2</v>
      </c>
    </row>
    <row r="31" spans="1:28" x14ac:dyDescent="0.25">
      <c r="S31" s="115" t="s">
        <v>76</v>
      </c>
      <c r="T31" s="115"/>
      <c r="U31" s="116"/>
      <c r="V31" s="116">
        <v>353</v>
      </c>
      <c r="W31" s="116">
        <v>353</v>
      </c>
      <c r="X31" s="116">
        <v>363</v>
      </c>
      <c r="Y31" s="112">
        <v>381</v>
      </c>
      <c r="Z31" s="112">
        <v>378</v>
      </c>
      <c r="AB31" s="117">
        <f t="shared" si="2"/>
        <v>8.2604895104895104E-2</v>
      </c>
    </row>
    <row r="32" spans="1:28" ht="15.75" customHeight="1" x14ac:dyDescent="0.25">
      <c r="A32" s="61" t="str">
        <f>"Distribution of jobs per industry "&amp;"("&amp;Z2&amp;") *"</f>
        <v>Distribution of jobs per industry (2021-22)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77</v>
      </c>
      <c r="T32" s="115"/>
      <c r="U32" s="116"/>
      <c r="V32" s="116">
        <v>34</v>
      </c>
      <c r="W32" s="116">
        <v>60</v>
      </c>
      <c r="X32" s="116">
        <v>59</v>
      </c>
      <c r="Y32" s="112">
        <v>39</v>
      </c>
      <c r="Z32" s="112">
        <v>67</v>
      </c>
      <c r="AB32" s="117">
        <f t="shared" si="2"/>
        <v>1.4641608391608392E-2</v>
      </c>
    </row>
    <row r="33" spans="19:32" x14ac:dyDescent="0.25">
      <c r="S33" s="115" t="s">
        <v>78</v>
      </c>
      <c r="T33" s="115"/>
      <c r="U33" s="116"/>
      <c r="V33" s="116">
        <v>122</v>
      </c>
      <c r="W33" s="116">
        <v>112</v>
      </c>
      <c r="X33" s="116">
        <v>140</v>
      </c>
      <c r="Y33" s="112">
        <v>155</v>
      </c>
      <c r="Z33" s="112">
        <v>152</v>
      </c>
      <c r="AB33" s="117">
        <f t="shared" si="2"/>
        <v>3.3216783216783216E-2</v>
      </c>
    </row>
    <row r="34" spans="19:32" x14ac:dyDescent="0.25">
      <c r="S34" s="118" t="s">
        <v>53</v>
      </c>
      <c r="T34" s="118"/>
      <c r="U34" s="119"/>
      <c r="V34" s="119">
        <v>4214</v>
      </c>
      <c r="W34" s="119">
        <v>4040</v>
      </c>
      <c r="X34" s="119">
        <v>4132</v>
      </c>
      <c r="Y34" s="120">
        <v>4255</v>
      </c>
      <c r="Z34" s="120">
        <v>4576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2360</v>
      </c>
      <c r="W37" s="112">
        <v>2257</v>
      </c>
      <c r="X37" s="112">
        <v>2287</v>
      </c>
      <c r="Y37" s="112">
        <v>2405</v>
      </c>
      <c r="Z37" s="112">
        <v>2449</v>
      </c>
      <c r="AB37" s="132">
        <f>Z37/Z40*100</f>
        <v>82.264024185421576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460</v>
      </c>
      <c r="W38" s="112">
        <v>418</v>
      </c>
      <c r="X38" s="112">
        <v>485</v>
      </c>
      <c r="Y38" s="112">
        <v>450</v>
      </c>
      <c r="Z38" s="112">
        <v>528</v>
      </c>
      <c r="AB38" s="132">
        <f>Z38/Z40*100</f>
        <v>17.735975814578435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2820</v>
      </c>
      <c r="W40" s="112">
        <v>2675</v>
      </c>
      <c r="X40" s="112">
        <v>2772</v>
      </c>
      <c r="Y40" s="112">
        <v>2855</v>
      </c>
      <c r="Z40" s="112">
        <v>2977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10</v>
      </c>
      <c r="W44" s="112">
        <v>5</v>
      </c>
      <c r="X44" s="112">
        <v>0</v>
      </c>
      <c r="Y44" s="112">
        <v>4</v>
      </c>
      <c r="Z44" s="112">
        <v>10</v>
      </c>
    </row>
    <row r="45" spans="19:32" x14ac:dyDescent="0.25">
      <c r="S45" s="115" t="s">
        <v>37</v>
      </c>
      <c r="T45" s="115"/>
      <c r="U45" s="112"/>
      <c r="V45" s="112">
        <v>55</v>
      </c>
      <c r="W45" s="112">
        <v>46</v>
      </c>
      <c r="X45" s="112">
        <v>79</v>
      </c>
      <c r="Y45" s="112">
        <v>58</v>
      </c>
      <c r="Z45" s="112">
        <v>62</v>
      </c>
    </row>
    <row r="46" spans="19:32" x14ac:dyDescent="0.25">
      <c r="S46" s="115" t="s">
        <v>38</v>
      </c>
      <c r="T46" s="115"/>
      <c r="U46" s="112"/>
      <c r="V46" s="112">
        <v>179</v>
      </c>
      <c r="W46" s="112">
        <v>126</v>
      </c>
      <c r="X46" s="112">
        <v>110</v>
      </c>
      <c r="Y46" s="112">
        <v>141</v>
      </c>
      <c r="Z46" s="112">
        <v>142</v>
      </c>
    </row>
    <row r="47" spans="19:32" x14ac:dyDescent="0.25">
      <c r="S47" s="115" t="s">
        <v>39</v>
      </c>
      <c r="T47" s="115"/>
      <c r="U47" s="112"/>
      <c r="V47" s="112">
        <v>190</v>
      </c>
      <c r="W47" s="112">
        <v>223</v>
      </c>
      <c r="X47" s="112">
        <v>224</v>
      </c>
      <c r="Y47" s="112">
        <v>215</v>
      </c>
      <c r="Z47" s="112">
        <v>229</v>
      </c>
    </row>
    <row r="48" spans="19:32" x14ac:dyDescent="0.25">
      <c r="S48" s="115" t="s">
        <v>40</v>
      </c>
      <c r="T48" s="115"/>
      <c r="U48" s="112"/>
      <c r="V48" s="112">
        <v>196</v>
      </c>
      <c r="W48" s="112">
        <v>208</v>
      </c>
      <c r="X48" s="112">
        <v>215</v>
      </c>
      <c r="Y48" s="112">
        <v>241</v>
      </c>
      <c r="Z48" s="112">
        <v>263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194</v>
      </c>
      <c r="W49" s="112">
        <v>177</v>
      </c>
      <c r="X49" s="112">
        <v>184</v>
      </c>
      <c r="Y49" s="112">
        <v>190</v>
      </c>
      <c r="Z49" s="112">
        <v>220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The Coorong (2021-22)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166</v>
      </c>
      <c r="W50" s="112">
        <v>166</v>
      </c>
      <c r="X50" s="112">
        <v>164</v>
      </c>
      <c r="Y50" s="112">
        <v>175</v>
      </c>
      <c r="Z50" s="112">
        <v>191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178</v>
      </c>
      <c r="W51" s="112">
        <v>168</v>
      </c>
      <c r="X51" s="112">
        <v>171</v>
      </c>
      <c r="Y51" s="112">
        <v>153</v>
      </c>
      <c r="Z51" s="112">
        <v>175</v>
      </c>
    </row>
    <row r="52" spans="1:26" ht="15" customHeight="1" x14ac:dyDescent="0.25">
      <c r="S52" s="115" t="s">
        <v>44</v>
      </c>
      <c r="T52" s="115"/>
      <c r="U52" s="112"/>
      <c r="V52" s="112">
        <v>201</v>
      </c>
      <c r="W52" s="112">
        <v>185</v>
      </c>
      <c r="X52" s="112">
        <v>188</v>
      </c>
      <c r="Y52" s="112">
        <v>179</v>
      </c>
      <c r="Z52" s="112">
        <v>171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200</v>
      </c>
      <c r="W53" s="112">
        <v>178</v>
      </c>
      <c r="X53" s="112">
        <v>182</v>
      </c>
      <c r="Y53" s="112">
        <v>208</v>
      </c>
      <c r="Z53" s="112">
        <v>180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267</v>
      </c>
      <c r="W54" s="112">
        <v>234</v>
      </c>
      <c r="X54" s="112">
        <v>236</v>
      </c>
      <c r="Y54" s="112">
        <v>230</v>
      </c>
      <c r="Z54" s="112">
        <v>224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181</v>
      </c>
      <c r="W55" s="112">
        <v>183</v>
      </c>
      <c r="X55" s="112">
        <v>216</v>
      </c>
      <c r="Y55" s="112">
        <v>243</v>
      </c>
      <c r="Z55" s="112">
        <v>245</v>
      </c>
    </row>
    <row r="56" spans="1:26" ht="15" customHeight="1" x14ac:dyDescent="0.25">
      <c r="S56" s="115" t="s">
        <v>48</v>
      </c>
      <c r="T56" s="115"/>
      <c r="U56" s="112"/>
      <c r="V56" s="112">
        <v>113</v>
      </c>
      <c r="W56" s="112">
        <v>111</v>
      </c>
      <c r="X56" s="112">
        <v>111</v>
      </c>
      <c r="Y56" s="112">
        <v>110</v>
      </c>
      <c r="Z56" s="112">
        <v>135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51</v>
      </c>
      <c r="W57" s="112">
        <v>51</v>
      </c>
      <c r="X57" s="112">
        <v>63</v>
      </c>
      <c r="Y57" s="112">
        <v>72</v>
      </c>
      <c r="Z57" s="112">
        <v>66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40</v>
      </c>
      <c r="W58" s="112">
        <v>39</v>
      </c>
      <c r="X58" s="112">
        <v>44</v>
      </c>
      <c r="Y58" s="112">
        <v>38</v>
      </c>
      <c r="Z58" s="112">
        <v>43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8</v>
      </c>
      <c r="W59" s="112">
        <v>9</v>
      </c>
      <c r="X59" s="112">
        <v>8</v>
      </c>
      <c r="Y59" s="112">
        <v>11</v>
      </c>
      <c r="Z59" s="112">
        <v>16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6</v>
      </c>
      <c r="W60" s="112">
        <v>4</v>
      </c>
      <c r="X60" s="112">
        <v>5</v>
      </c>
      <c r="Y60" s="112">
        <v>4</v>
      </c>
      <c r="Z60" s="112">
        <v>4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2232</v>
      </c>
      <c r="W61" s="112">
        <v>2095</v>
      </c>
      <c r="X61" s="112">
        <v>2199</v>
      </c>
      <c r="Y61" s="112">
        <v>2272</v>
      </c>
      <c r="Z61" s="112">
        <v>2356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3</v>
      </c>
      <c r="Y63" s="112">
        <v>4</v>
      </c>
      <c r="Z63" s="112">
        <v>4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47</v>
      </c>
      <c r="W64" s="112">
        <v>27</v>
      </c>
      <c r="X64" s="112">
        <v>47</v>
      </c>
      <c r="Y64" s="112">
        <v>60</v>
      </c>
      <c r="Z64" s="112">
        <v>81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The Coorong (2021-22)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168</v>
      </c>
      <c r="W65" s="112">
        <v>154</v>
      </c>
      <c r="X65" s="112">
        <v>121</v>
      </c>
      <c r="Y65" s="112">
        <v>127</v>
      </c>
      <c r="Z65" s="112">
        <v>152</v>
      </c>
    </row>
    <row r="66" spans="1:26" x14ac:dyDescent="0.25">
      <c r="S66" s="115" t="s">
        <v>39</v>
      </c>
      <c r="T66" s="115"/>
      <c r="U66" s="112"/>
      <c r="V66" s="112">
        <v>165</v>
      </c>
      <c r="W66" s="112">
        <v>186</v>
      </c>
      <c r="X66" s="112">
        <v>179</v>
      </c>
      <c r="Y66" s="112">
        <v>200</v>
      </c>
      <c r="Z66" s="112">
        <v>207</v>
      </c>
    </row>
    <row r="67" spans="1:26" x14ac:dyDescent="0.25">
      <c r="S67" s="115" t="s">
        <v>40</v>
      </c>
      <c r="T67" s="115"/>
      <c r="U67" s="112"/>
      <c r="V67" s="112">
        <v>152</v>
      </c>
      <c r="W67" s="112">
        <v>175</v>
      </c>
      <c r="X67" s="112">
        <v>195</v>
      </c>
      <c r="Y67" s="112">
        <v>199</v>
      </c>
      <c r="Z67" s="112">
        <v>234</v>
      </c>
    </row>
    <row r="68" spans="1:26" x14ac:dyDescent="0.25">
      <c r="S68" s="115" t="s">
        <v>41</v>
      </c>
      <c r="T68" s="115"/>
      <c r="U68" s="112"/>
      <c r="V68" s="112">
        <v>173</v>
      </c>
      <c r="W68" s="112">
        <v>176</v>
      </c>
      <c r="X68" s="112">
        <v>163</v>
      </c>
      <c r="Y68" s="112">
        <v>148</v>
      </c>
      <c r="Z68" s="112">
        <v>184</v>
      </c>
    </row>
    <row r="69" spans="1:26" x14ac:dyDescent="0.25">
      <c r="S69" s="115" t="s">
        <v>42</v>
      </c>
      <c r="T69" s="115"/>
      <c r="U69" s="112"/>
      <c r="V69" s="112">
        <v>137</v>
      </c>
      <c r="W69" s="112">
        <v>152</v>
      </c>
      <c r="X69" s="112">
        <v>130</v>
      </c>
      <c r="Y69" s="112">
        <v>144</v>
      </c>
      <c r="Z69" s="112">
        <v>172</v>
      </c>
    </row>
    <row r="70" spans="1:26" x14ac:dyDescent="0.25">
      <c r="S70" s="115" t="s">
        <v>43</v>
      </c>
      <c r="T70" s="115"/>
      <c r="U70" s="112"/>
      <c r="V70" s="112">
        <v>197</v>
      </c>
      <c r="W70" s="112">
        <v>165</v>
      </c>
      <c r="X70" s="112">
        <v>168</v>
      </c>
      <c r="Y70" s="112">
        <v>168</v>
      </c>
      <c r="Z70" s="112">
        <v>161</v>
      </c>
    </row>
    <row r="71" spans="1:26" x14ac:dyDescent="0.25">
      <c r="S71" s="115" t="s">
        <v>44</v>
      </c>
      <c r="T71" s="115"/>
      <c r="U71" s="112"/>
      <c r="V71" s="112">
        <v>162</v>
      </c>
      <c r="W71" s="112">
        <v>173</v>
      </c>
      <c r="X71" s="112">
        <v>194</v>
      </c>
      <c r="Y71" s="112">
        <v>189</v>
      </c>
      <c r="Z71" s="112">
        <v>224</v>
      </c>
    </row>
    <row r="72" spans="1:26" x14ac:dyDescent="0.25">
      <c r="S72" s="115" t="s">
        <v>45</v>
      </c>
      <c r="T72" s="115"/>
      <c r="U72" s="112"/>
      <c r="V72" s="112">
        <v>256</v>
      </c>
      <c r="W72" s="112">
        <v>222</v>
      </c>
      <c r="X72" s="112">
        <v>195</v>
      </c>
      <c r="Y72" s="112">
        <v>199</v>
      </c>
      <c r="Z72" s="112">
        <v>199</v>
      </c>
    </row>
    <row r="73" spans="1:26" x14ac:dyDescent="0.25">
      <c r="S73" s="115" t="s">
        <v>46</v>
      </c>
      <c r="T73" s="115"/>
      <c r="U73" s="112"/>
      <c r="V73" s="112">
        <v>217</v>
      </c>
      <c r="W73" s="112">
        <v>209</v>
      </c>
      <c r="X73" s="112">
        <v>215</v>
      </c>
      <c r="Y73" s="112">
        <v>212</v>
      </c>
      <c r="Z73" s="112">
        <v>233</v>
      </c>
    </row>
    <row r="74" spans="1:26" x14ac:dyDescent="0.25">
      <c r="S74" s="115" t="s">
        <v>47</v>
      </c>
      <c r="T74" s="115"/>
      <c r="U74" s="112"/>
      <c r="V74" s="112">
        <v>160</v>
      </c>
      <c r="W74" s="112">
        <v>160</v>
      </c>
      <c r="X74" s="112">
        <v>155</v>
      </c>
      <c r="Y74" s="112">
        <v>167</v>
      </c>
      <c r="Z74" s="112">
        <v>166</v>
      </c>
    </row>
    <row r="75" spans="1:26" x14ac:dyDescent="0.25">
      <c r="S75" s="115" t="s">
        <v>48</v>
      </c>
      <c r="T75" s="115"/>
      <c r="U75" s="112"/>
      <c r="V75" s="112">
        <v>85</v>
      </c>
      <c r="W75" s="112">
        <v>73</v>
      </c>
      <c r="X75" s="112">
        <v>79</v>
      </c>
      <c r="Y75" s="112">
        <v>72</v>
      </c>
      <c r="Z75" s="112">
        <v>115</v>
      </c>
    </row>
    <row r="76" spans="1:26" x14ac:dyDescent="0.25">
      <c r="S76" s="115" t="s">
        <v>49</v>
      </c>
      <c r="T76" s="115"/>
      <c r="U76" s="112"/>
      <c r="V76" s="112">
        <v>43</v>
      </c>
      <c r="W76" s="112">
        <v>42</v>
      </c>
      <c r="X76" s="112">
        <v>43</v>
      </c>
      <c r="Y76" s="112">
        <v>51</v>
      </c>
      <c r="Z76" s="112">
        <v>45</v>
      </c>
    </row>
    <row r="77" spans="1:26" x14ac:dyDescent="0.25">
      <c r="S77" s="115" t="s">
        <v>50</v>
      </c>
      <c r="T77" s="115"/>
      <c r="U77" s="112"/>
      <c r="V77" s="112">
        <v>16</v>
      </c>
      <c r="W77" s="112">
        <v>16</v>
      </c>
      <c r="X77" s="112">
        <v>29</v>
      </c>
      <c r="Y77" s="112">
        <v>31</v>
      </c>
      <c r="Z77" s="112">
        <v>34</v>
      </c>
    </row>
    <row r="78" spans="1:26" x14ac:dyDescent="0.25">
      <c r="S78" s="115" t="s">
        <v>51</v>
      </c>
      <c r="T78" s="115"/>
      <c r="U78" s="112"/>
      <c r="V78" s="112">
        <v>5</v>
      </c>
      <c r="W78" s="112">
        <v>4</v>
      </c>
      <c r="X78" s="112">
        <v>4</v>
      </c>
      <c r="Y78" s="112">
        <v>5</v>
      </c>
      <c r="Z78" s="112">
        <v>5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7</v>
      </c>
      <c r="Y79" s="112">
        <v>3</v>
      </c>
      <c r="Z79" s="112">
        <v>4</v>
      </c>
    </row>
    <row r="80" spans="1:26" x14ac:dyDescent="0.25">
      <c r="S80" s="118" t="s">
        <v>53</v>
      </c>
      <c r="T80" s="118"/>
      <c r="U80" s="112"/>
      <c r="V80" s="112">
        <v>1978</v>
      </c>
      <c r="W80" s="112">
        <v>1951</v>
      </c>
      <c r="X80" s="112">
        <v>1930</v>
      </c>
      <c r="Y80" s="112">
        <v>1979</v>
      </c>
      <c r="Z80" s="112">
        <v>2213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The Coorong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170</v>
      </c>
      <c r="W83" s="112">
        <v>163</v>
      </c>
      <c r="X83" s="112">
        <v>173</v>
      </c>
      <c r="Y83" s="112">
        <v>184</v>
      </c>
      <c r="Z83" s="112">
        <v>184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190</v>
      </c>
      <c r="G84" s="140"/>
      <c r="H84" s="48"/>
      <c r="I84" s="48"/>
      <c r="J84" s="48"/>
      <c r="K84" s="48"/>
      <c r="L84" s="140" t="s">
        <v>0</v>
      </c>
      <c r="M84" s="140"/>
      <c r="N84" s="140" t="s">
        <v>190</v>
      </c>
      <c r="O84" s="140"/>
      <c r="S84" s="115" t="s">
        <v>57</v>
      </c>
      <c r="T84" s="115"/>
      <c r="U84" s="112"/>
      <c r="V84" s="112">
        <v>47</v>
      </c>
      <c r="W84" s="112">
        <v>51</v>
      </c>
      <c r="X84" s="112">
        <v>49</v>
      </c>
      <c r="Y84" s="112">
        <v>53</v>
      </c>
      <c r="Z84" s="112">
        <v>56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2017-18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2017-18</v>
      </c>
      <c r="O85" s="140"/>
      <c r="S85" s="115" t="s">
        <v>185</v>
      </c>
      <c r="T85" s="115"/>
      <c r="U85" s="112"/>
      <c r="V85" s="112">
        <v>191</v>
      </c>
      <c r="W85" s="112">
        <v>183</v>
      </c>
      <c r="X85" s="112">
        <v>181</v>
      </c>
      <c r="Y85" s="112">
        <v>168</v>
      </c>
      <c r="Z85" s="112">
        <v>202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4,572</v>
      </c>
      <c r="D86" s="94">
        <f t="shared" ref="D86:D91" si="4">AD4</f>
        <v>7.4500587544065855E-2</v>
      </c>
      <c r="E86" s="95">
        <f t="shared" ref="E86:E91" si="5">AD4</f>
        <v>7.4500587544065855E-2</v>
      </c>
      <c r="F86" s="94">
        <f t="shared" ref="F86:F91" si="6">AF4</f>
        <v>8.5212437692855358E-2</v>
      </c>
      <c r="G86" s="95">
        <f t="shared" ref="G86:G91" si="7">AF4</f>
        <v>8.5212437692855358E-2</v>
      </c>
      <c r="H86" s="97"/>
      <c r="I86" s="97"/>
      <c r="J86" s="139" t="str">
        <f>'State data for spotlight'!J4</f>
        <v>1,514,413</v>
      </c>
      <c r="K86" s="139"/>
      <c r="L86" s="94">
        <f>'State data for spotlight'!L4</f>
        <v>9.9608707048718825E-2</v>
      </c>
      <c r="M86" s="95">
        <f>'State data for spotlight'!L4</f>
        <v>9.9608707048718825E-2</v>
      </c>
      <c r="N86" s="94">
        <f>'State data for spotlight'!N4</f>
        <v>0.18326365128713196</v>
      </c>
      <c r="O86" s="95">
        <f>'State data for spotlight'!N4</f>
        <v>0.18326365128713196</v>
      </c>
      <c r="S86" s="115" t="s">
        <v>186</v>
      </c>
      <c r="T86" s="115"/>
      <c r="U86" s="112"/>
      <c r="V86" s="112">
        <v>36</v>
      </c>
      <c r="W86" s="112">
        <v>44</v>
      </c>
      <c r="X86" s="112">
        <v>36</v>
      </c>
      <c r="Y86" s="112">
        <v>36</v>
      </c>
      <c r="Z86" s="112">
        <v>40</v>
      </c>
    </row>
    <row r="87" spans="1:30" ht="15" customHeight="1" x14ac:dyDescent="0.25">
      <c r="A87" s="96" t="s">
        <v>4</v>
      </c>
      <c r="B87" s="49"/>
      <c r="C87" s="97" t="str">
        <f t="shared" si="3"/>
        <v>2,358</v>
      </c>
      <c r="D87" s="94">
        <f t="shared" si="4"/>
        <v>3.785211267605626E-2</v>
      </c>
      <c r="E87" s="95">
        <f t="shared" si="5"/>
        <v>3.785211267605626E-2</v>
      </c>
      <c r="F87" s="94">
        <f t="shared" si="6"/>
        <v>5.7873485868102259E-2</v>
      </c>
      <c r="G87" s="95">
        <f t="shared" si="7"/>
        <v>5.7873485868102259E-2</v>
      </c>
      <c r="H87" s="97"/>
      <c r="I87" s="97"/>
      <c r="J87" s="139" t="str">
        <f>'State data for spotlight'!J5</f>
        <v>761,173</v>
      </c>
      <c r="K87" s="139"/>
      <c r="L87" s="94">
        <f>'State data for spotlight'!L5</f>
        <v>8.820771036521724E-2</v>
      </c>
      <c r="M87" s="95">
        <f>'State data for spotlight'!L5</f>
        <v>8.820771036521724E-2</v>
      </c>
      <c r="N87" s="94">
        <f>'State data for spotlight'!N5</f>
        <v>0.15461673464868042</v>
      </c>
      <c r="O87" s="95">
        <f>'State data for spotlight'!N5</f>
        <v>0.15461673464868042</v>
      </c>
      <c r="S87" s="115" t="s">
        <v>187</v>
      </c>
      <c r="T87" s="115"/>
      <c r="U87" s="112"/>
      <c r="V87" s="112">
        <v>18</v>
      </c>
      <c r="W87" s="112">
        <v>19</v>
      </c>
      <c r="X87" s="112">
        <v>19</v>
      </c>
      <c r="Y87" s="112">
        <v>18</v>
      </c>
      <c r="Z87" s="112">
        <v>22</v>
      </c>
    </row>
    <row r="88" spans="1:30" ht="15" customHeight="1" x14ac:dyDescent="0.25">
      <c r="A88" s="96" t="s">
        <v>5</v>
      </c>
      <c r="B88" s="49"/>
      <c r="C88" s="97" t="str">
        <f t="shared" si="3"/>
        <v>2,215</v>
      </c>
      <c r="D88" s="94">
        <f t="shared" si="4"/>
        <v>0.11925214754926738</v>
      </c>
      <c r="E88" s="95">
        <f t="shared" si="5"/>
        <v>0.11925214754926738</v>
      </c>
      <c r="F88" s="94">
        <f t="shared" si="6"/>
        <v>0.11755802219979827</v>
      </c>
      <c r="G88" s="95">
        <f t="shared" si="7"/>
        <v>0.11755802219979827</v>
      </c>
      <c r="H88" s="97"/>
      <c r="I88" s="97"/>
      <c r="J88" s="139" t="str">
        <f>'State data for spotlight'!J6</f>
        <v>752,279</v>
      </c>
      <c r="K88" s="139"/>
      <c r="L88" s="94">
        <f>'State data for spotlight'!L6</f>
        <v>0.11150035312508311</v>
      </c>
      <c r="M88" s="95">
        <f>'State data for spotlight'!L6</f>
        <v>0.11150035312508311</v>
      </c>
      <c r="N88" s="94">
        <f>'State data for spotlight'!N6</f>
        <v>0.212174288554841</v>
      </c>
      <c r="O88" s="95">
        <f>'State data for spotlight'!N6</f>
        <v>0.212174288554841</v>
      </c>
      <c r="S88" s="115" t="s">
        <v>188</v>
      </c>
      <c r="T88" s="115"/>
      <c r="U88" s="112"/>
      <c r="V88" s="112">
        <v>46</v>
      </c>
      <c r="W88" s="112">
        <v>41</v>
      </c>
      <c r="X88" s="112">
        <v>40</v>
      </c>
      <c r="Y88" s="112">
        <v>40</v>
      </c>
      <c r="Z88" s="112">
        <v>45</v>
      </c>
    </row>
    <row r="89" spans="1:30" ht="15" customHeight="1" x14ac:dyDescent="0.25">
      <c r="A89" s="49" t="s">
        <v>6</v>
      </c>
      <c r="B89" s="49"/>
      <c r="C89" s="97" t="str">
        <f t="shared" si="3"/>
        <v>2,984</v>
      </c>
      <c r="D89" s="94">
        <f t="shared" si="4"/>
        <v>4.5916579039607441E-2</v>
      </c>
      <c r="E89" s="95">
        <f t="shared" si="5"/>
        <v>4.5916579039607441E-2</v>
      </c>
      <c r="F89" s="94">
        <f t="shared" si="6"/>
        <v>5.8907026259758632E-2</v>
      </c>
      <c r="G89" s="95">
        <f t="shared" si="7"/>
        <v>5.8907026259758632E-2</v>
      </c>
      <c r="H89" s="97"/>
      <c r="I89" s="97"/>
      <c r="J89" s="139" t="str">
        <f>'State data for spotlight'!J7</f>
        <v>1,001,542</v>
      </c>
      <c r="K89" s="139"/>
      <c r="L89" s="94">
        <f>'State data for spotlight'!L7</f>
        <v>4.4621130813623067E-2</v>
      </c>
      <c r="M89" s="95">
        <f>'State data for spotlight'!L7</f>
        <v>4.4621130813623067E-2</v>
      </c>
      <c r="N89" s="94">
        <f>'State data for spotlight'!N7</f>
        <v>9.6689701842120446E-2</v>
      </c>
      <c r="O89" s="95">
        <f>'State data for spotlight'!N7</f>
        <v>9.6689701842120446E-2</v>
      </c>
      <c r="S89" s="115" t="s">
        <v>189</v>
      </c>
      <c r="T89" s="115"/>
      <c r="U89" s="112"/>
      <c r="V89" s="112">
        <v>170</v>
      </c>
      <c r="W89" s="112">
        <v>174</v>
      </c>
      <c r="X89" s="112">
        <v>181</v>
      </c>
      <c r="Y89" s="112">
        <v>189</v>
      </c>
      <c r="Z89" s="112">
        <v>205</v>
      </c>
    </row>
    <row r="90" spans="1:30" ht="15" customHeight="1" x14ac:dyDescent="0.25">
      <c r="A90" s="49" t="s">
        <v>96</v>
      </c>
      <c r="B90" s="49"/>
      <c r="C90" s="97" t="str">
        <f t="shared" si="3"/>
        <v>$35,211</v>
      </c>
      <c r="D90" s="94">
        <f t="shared" si="4"/>
        <v>-1.5460743753124673E-2</v>
      </c>
      <c r="E90" s="95">
        <f t="shared" si="5"/>
        <v>-1.5460743753124673E-2</v>
      </c>
      <c r="F90" s="94">
        <f t="shared" si="6"/>
        <v>0.22448223746029461</v>
      </c>
      <c r="G90" s="95">
        <f t="shared" si="7"/>
        <v>0.22448223746029461</v>
      </c>
      <c r="H90" s="97"/>
      <c r="I90" s="97"/>
      <c r="J90" s="97"/>
      <c r="K90" s="97" t="str">
        <f>'State data for spotlight'!J8</f>
        <v>$45,481</v>
      </c>
      <c r="L90" s="94">
        <f>'State data for spotlight'!L8</f>
        <v>-7.6896036558571357E-4</v>
      </c>
      <c r="M90" s="95">
        <f>'State data for spotlight'!L8</f>
        <v>-7.6896036558571357E-4</v>
      </c>
      <c r="N90" s="94">
        <f>'State data for spotlight'!N8</f>
        <v>6.4433558502420718E-2</v>
      </c>
      <c r="O90" s="95">
        <f>'State data for spotlight'!N8</f>
        <v>6.4433558502420718E-2</v>
      </c>
      <c r="S90" s="115" t="s">
        <v>58</v>
      </c>
      <c r="T90" s="115"/>
      <c r="U90" s="112"/>
      <c r="V90" s="112">
        <v>297</v>
      </c>
      <c r="W90" s="112">
        <v>297</v>
      </c>
      <c r="X90" s="112">
        <v>301</v>
      </c>
      <c r="Y90" s="112">
        <v>313</v>
      </c>
      <c r="Z90" s="112">
        <v>330</v>
      </c>
    </row>
    <row r="91" spans="1:30" ht="15" customHeight="1" x14ac:dyDescent="0.25">
      <c r="A91" s="49" t="s">
        <v>7</v>
      </c>
      <c r="B91" s="49"/>
      <c r="C91" s="97" t="str">
        <f t="shared" si="3"/>
        <v>$150.7 mil</v>
      </c>
      <c r="D91" s="94">
        <f t="shared" si="4"/>
        <v>0.10730855106457704</v>
      </c>
      <c r="E91" s="95">
        <f t="shared" si="5"/>
        <v>0.10730855106457704</v>
      </c>
      <c r="F91" s="94">
        <f t="shared" si="6"/>
        <v>0.16615055984753191</v>
      </c>
      <c r="G91" s="95">
        <f t="shared" si="7"/>
        <v>0.16615055984753191</v>
      </c>
      <c r="H91" s="97"/>
      <c r="I91" s="97"/>
      <c r="J91" s="97"/>
      <c r="K91" s="97" t="str">
        <f>'State data for spotlight'!J9</f>
        <v>$63.1 bil</v>
      </c>
      <c r="L91" s="94">
        <f>'State data for spotlight'!L9</f>
        <v>8.5795971195826271E-2</v>
      </c>
      <c r="M91" s="95">
        <f>'State data for spotlight'!L9</f>
        <v>8.5795971195826271E-2</v>
      </c>
      <c r="N91" s="94">
        <f>'State data for spotlight'!N9</f>
        <v>0.25141602644572436</v>
      </c>
      <c r="O91" s="95">
        <f>'State data for spotlight'!N9</f>
        <v>0.25141602644572436</v>
      </c>
      <c r="S91" s="118" t="s">
        <v>53</v>
      </c>
      <c r="T91" s="118"/>
      <c r="U91" s="112"/>
      <c r="V91" s="112">
        <v>1510</v>
      </c>
      <c r="W91" s="112">
        <v>1426</v>
      </c>
      <c r="X91" s="112">
        <v>1490</v>
      </c>
      <c r="Y91" s="112">
        <v>1552</v>
      </c>
      <c r="Z91" s="112">
        <v>1604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191</v>
      </c>
      <c r="S93" s="115" t="s">
        <v>56</v>
      </c>
      <c r="T93" s="115"/>
      <c r="U93" s="112"/>
      <c r="V93" s="112">
        <v>87</v>
      </c>
      <c r="W93" s="112">
        <v>81</v>
      </c>
      <c r="X93" s="112">
        <v>92</v>
      </c>
      <c r="Y93" s="112">
        <v>90</v>
      </c>
      <c r="Z93" s="112">
        <v>91</v>
      </c>
    </row>
    <row r="94" spans="1:30" ht="15" customHeight="1" x14ac:dyDescent="0.25">
      <c r="A94" s="135" t="s">
        <v>192</v>
      </c>
      <c r="S94" s="115" t="s">
        <v>57</v>
      </c>
      <c r="T94" s="115"/>
      <c r="U94" s="112"/>
      <c r="V94" s="112">
        <v>159</v>
      </c>
      <c r="W94" s="112">
        <v>161</v>
      </c>
      <c r="X94" s="112">
        <v>153</v>
      </c>
      <c r="Y94" s="112">
        <v>162</v>
      </c>
      <c r="Z94" s="112">
        <v>159</v>
      </c>
    </row>
    <row r="95" spans="1:30" ht="15" customHeight="1" x14ac:dyDescent="0.25">
      <c r="A95" s="136" t="s">
        <v>266</v>
      </c>
      <c r="S95" s="115" t="s">
        <v>185</v>
      </c>
      <c r="T95" s="115"/>
      <c r="U95" s="112"/>
      <c r="V95" s="112">
        <v>39</v>
      </c>
      <c r="W95" s="112">
        <v>43</v>
      </c>
      <c r="X95" s="112">
        <v>35</v>
      </c>
      <c r="Y95" s="112">
        <v>41</v>
      </c>
      <c r="Z95" s="112">
        <v>40</v>
      </c>
    </row>
    <row r="96" spans="1:30" ht="15" customHeight="1" x14ac:dyDescent="0.25">
      <c r="A96" s="134" t="s">
        <v>258</v>
      </c>
      <c r="S96" s="115" t="s">
        <v>186</v>
      </c>
      <c r="T96" s="115"/>
      <c r="U96" s="112"/>
      <c r="V96" s="112">
        <v>190</v>
      </c>
      <c r="W96" s="112">
        <v>194</v>
      </c>
      <c r="X96" s="112">
        <v>187</v>
      </c>
      <c r="Y96" s="112">
        <v>198</v>
      </c>
      <c r="Z96" s="112">
        <v>211</v>
      </c>
    </row>
    <row r="97" spans="1:32" ht="15" customHeight="1" x14ac:dyDescent="0.25">
      <c r="A97" s="136" t="s">
        <v>269</v>
      </c>
      <c r="S97" s="115" t="s">
        <v>187</v>
      </c>
      <c r="T97" s="115"/>
      <c r="U97" s="112"/>
      <c r="V97" s="112">
        <v>160</v>
      </c>
      <c r="W97" s="112">
        <v>157</v>
      </c>
      <c r="X97" s="112">
        <v>147</v>
      </c>
      <c r="Y97" s="112">
        <v>152</v>
      </c>
      <c r="Z97" s="112">
        <v>155</v>
      </c>
    </row>
    <row r="98" spans="1:32" ht="15" customHeight="1" x14ac:dyDescent="0.25">
      <c r="A98" s="136" t="s">
        <v>275</v>
      </c>
      <c r="S98" s="115" t="s">
        <v>188</v>
      </c>
      <c r="T98" s="115"/>
      <c r="U98" s="112"/>
      <c r="V98" s="112">
        <v>137</v>
      </c>
      <c r="W98" s="112">
        <v>124</v>
      </c>
      <c r="X98" s="112">
        <v>119</v>
      </c>
      <c r="Y98" s="112">
        <v>126</v>
      </c>
      <c r="Z98" s="112">
        <v>146</v>
      </c>
    </row>
    <row r="99" spans="1:32" ht="15" customHeight="1" x14ac:dyDescent="0.25">
      <c r="S99" s="115" t="s">
        <v>189</v>
      </c>
      <c r="T99" s="115"/>
      <c r="U99" s="112"/>
      <c r="V99" s="112">
        <v>21</v>
      </c>
      <c r="W99" s="112">
        <v>20</v>
      </c>
      <c r="X99" s="112">
        <v>27</v>
      </c>
      <c r="Y99" s="112">
        <v>23</v>
      </c>
      <c r="Z99" s="112">
        <v>23</v>
      </c>
    </row>
    <row r="100" spans="1:32" ht="15" customHeight="1" x14ac:dyDescent="0.25">
      <c r="S100" s="115" t="s">
        <v>58</v>
      </c>
      <c r="T100" s="115"/>
      <c r="U100" s="112"/>
      <c r="V100" s="112">
        <v>168</v>
      </c>
      <c r="W100" s="112">
        <v>174</v>
      </c>
      <c r="X100" s="112">
        <v>184</v>
      </c>
      <c r="Y100" s="112">
        <v>176</v>
      </c>
      <c r="Z100" s="112">
        <v>216</v>
      </c>
    </row>
    <row r="101" spans="1:32" x14ac:dyDescent="0.25">
      <c r="A101" s="18"/>
      <c r="S101" s="118" t="s">
        <v>53</v>
      </c>
      <c r="T101" s="118"/>
      <c r="U101" s="112"/>
      <c r="V101" s="112">
        <v>1303</v>
      </c>
      <c r="W101" s="112">
        <v>1242</v>
      </c>
      <c r="X101" s="112">
        <v>1282</v>
      </c>
      <c r="Y101" s="112">
        <v>1299</v>
      </c>
      <c r="Z101" s="112">
        <v>1373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184</v>
      </c>
      <c r="W103" s="106" t="s">
        <v>193</v>
      </c>
      <c r="X103" s="106" t="s">
        <v>261</v>
      </c>
      <c r="Y103" s="106" t="s">
        <v>267</v>
      </c>
      <c r="Z103" s="106" t="s">
        <v>273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2663</v>
      </c>
      <c r="W104" s="112">
        <v>2726</v>
      </c>
      <c r="X104" s="112">
        <v>2836</v>
      </c>
      <c r="Y104" s="112">
        <v>2911</v>
      </c>
      <c r="Z104" s="112">
        <v>3175</v>
      </c>
      <c r="AB104" s="109" t="str">
        <f>TEXT(Z104,"###,###")</f>
        <v>3,175</v>
      </c>
      <c r="AD104" s="130">
        <f>Z104/($Z$4)*100</f>
        <v>69.444444444444443</v>
      </c>
      <c r="AF104" s="109"/>
    </row>
    <row r="105" spans="1:32" x14ac:dyDescent="0.25">
      <c r="S105" s="115" t="s">
        <v>17</v>
      </c>
      <c r="T105" s="115"/>
      <c r="U105" s="112"/>
      <c r="V105" s="112">
        <v>493</v>
      </c>
      <c r="W105" s="112">
        <v>488</v>
      </c>
      <c r="X105" s="112">
        <v>479</v>
      </c>
      <c r="Y105" s="112">
        <v>480</v>
      </c>
      <c r="Z105" s="112">
        <v>568</v>
      </c>
      <c r="AB105" s="109" t="str">
        <f>TEXT(Z105,"###,###")</f>
        <v>568</v>
      </c>
      <c r="AD105" s="130">
        <f>Z105/($Z$4)*100</f>
        <v>12.42344706911636</v>
      </c>
      <c r="AF105" s="109"/>
    </row>
    <row r="106" spans="1:32" x14ac:dyDescent="0.25">
      <c r="S106" s="118" t="s">
        <v>53</v>
      </c>
      <c r="T106" s="118"/>
      <c r="U106" s="120"/>
      <c r="V106" s="120">
        <v>3156</v>
      </c>
      <c r="W106" s="120">
        <v>3214</v>
      </c>
      <c r="X106" s="120">
        <v>3315</v>
      </c>
      <c r="Y106" s="120">
        <v>3391</v>
      </c>
      <c r="Z106" s="120">
        <v>3743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930</v>
      </c>
      <c r="W108" s="112">
        <v>593</v>
      </c>
      <c r="X108" s="112">
        <v>652</v>
      </c>
      <c r="Y108" s="112">
        <v>683</v>
      </c>
      <c r="Z108" s="112">
        <v>717</v>
      </c>
      <c r="AB108" s="109" t="str">
        <f>TEXT(Z108,"###,###")</f>
        <v>717</v>
      </c>
      <c r="AD108" s="130">
        <f>Z108/($Z$4)*100</f>
        <v>15.682414698162731</v>
      </c>
      <c r="AF108" s="109"/>
    </row>
    <row r="109" spans="1:32" x14ac:dyDescent="0.25">
      <c r="S109" s="115" t="s">
        <v>20</v>
      </c>
      <c r="T109" s="115"/>
      <c r="U109" s="112"/>
      <c r="V109" s="112">
        <v>729</v>
      </c>
      <c r="W109" s="112">
        <v>900</v>
      </c>
      <c r="X109" s="112">
        <v>956</v>
      </c>
      <c r="Y109" s="112">
        <v>997</v>
      </c>
      <c r="Z109" s="112">
        <v>991</v>
      </c>
      <c r="AB109" s="109" t="str">
        <f>TEXT(Z109,"###,###")</f>
        <v>991</v>
      </c>
      <c r="AD109" s="130">
        <f>Z109/($Z$4)*100</f>
        <v>21.675415573053371</v>
      </c>
      <c r="AF109" s="109"/>
    </row>
    <row r="110" spans="1:32" x14ac:dyDescent="0.25">
      <c r="S110" s="115" t="s">
        <v>21</v>
      </c>
      <c r="T110" s="115"/>
      <c r="U110" s="112"/>
      <c r="V110" s="112">
        <v>694</v>
      </c>
      <c r="W110" s="112">
        <v>782</v>
      </c>
      <c r="X110" s="112">
        <v>725</v>
      </c>
      <c r="Y110" s="112">
        <v>811</v>
      </c>
      <c r="Z110" s="112">
        <v>954</v>
      </c>
      <c r="AB110" s="109" t="str">
        <f>TEXT(Z110,"###,###")</f>
        <v>954</v>
      </c>
      <c r="AD110" s="130">
        <f>Z110/($Z$4)*100</f>
        <v>20.866141732283463</v>
      </c>
      <c r="AF110" s="109"/>
    </row>
    <row r="111" spans="1:32" x14ac:dyDescent="0.25">
      <c r="S111" s="115" t="s">
        <v>22</v>
      </c>
      <c r="T111" s="115"/>
      <c r="U111" s="112"/>
      <c r="V111" s="112">
        <v>811</v>
      </c>
      <c r="W111" s="112">
        <v>860</v>
      </c>
      <c r="X111" s="112">
        <v>865</v>
      </c>
      <c r="Y111" s="112">
        <v>900</v>
      </c>
      <c r="Z111" s="112">
        <v>1073</v>
      </c>
      <c r="AB111" s="109" t="str">
        <f>TEXT(Z111,"###,###")</f>
        <v>1,073</v>
      </c>
      <c r="AD111" s="130">
        <f>Z111/($Z$4)*100</f>
        <v>23.468941382327209</v>
      </c>
      <c r="AF111" s="109"/>
    </row>
    <row r="112" spans="1:32" x14ac:dyDescent="0.25">
      <c r="S112" s="118" t="s">
        <v>53</v>
      </c>
      <c r="T112" s="118"/>
      <c r="U112" s="112"/>
      <c r="V112" s="112">
        <v>4209</v>
      </c>
      <c r="W112" s="112">
        <v>4045</v>
      </c>
      <c r="X112" s="112">
        <v>4129</v>
      </c>
      <c r="Y112" s="112">
        <v>4255</v>
      </c>
      <c r="Z112" s="112">
        <v>4571</v>
      </c>
    </row>
    <row r="113" spans="19:32" x14ac:dyDescent="0.25">
      <c r="AB113" s="125" t="s">
        <v>24</v>
      </c>
      <c r="AC113" s="106"/>
      <c r="AD113" s="106" t="s">
        <v>182</v>
      </c>
      <c r="AF113" s="106" t="s">
        <v>183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44.41</v>
      </c>
      <c r="W118" s="131">
        <v>44.2</v>
      </c>
      <c r="X118" s="131">
        <v>44.69</v>
      </c>
      <c r="Y118" s="131">
        <v>44.76</v>
      </c>
      <c r="Z118" s="131">
        <v>44.3</v>
      </c>
      <c r="AB118" s="109" t="str">
        <f>TEXT(Z118,"##.0")</f>
        <v>44.3</v>
      </c>
    </row>
    <row r="120" spans="19:32" x14ac:dyDescent="0.25">
      <c r="S120" s="101" t="s">
        <v>98</v>
      </c>
      <c r="T120" s="112"/>
      <c r="U120" s="112"/>
      <c r="V120" s="112">
        <v>1917</v>
      </c>
      <c r="W120" s="112">
        <v>1871</v>
      </c>
      <c r="X120" s="112">
        <v>1868</v>
      </c>
      <c r="Y120" s="112">
        <v>1905</v>
      </c>
      <c r="Z120" s="112">
        <v>2025</v>
      </c>
      <c r="AB120" s="109" t="str">
        <f>TEXT(Z120,"###,###")</f>
        <v>2,025</v>
      </c>
    </row>
    <row r="121" spans="19:32" x14ac:dyDescent="0.25">
      <c r="S121" s="101" t="s">
        <v>99</v>
      </c>
      <c r="T121" s="112"/>
      <c r="U121" s="112"/>
      <c r="V121" s="112">
        <v>576</v>
      </c>
      <c r="W121" s="112">
        <v>499</v>
      </c>
      <c r="X121" s="112">
        <v>588</v>
      </c>
      <c r="Y121" s="112">
        <v>595</v>
      </c>
      <c r="Z121" s="112">
        <v>591</v>
      </c>
      <c r="AB121" s="109" t="str">
        <f>TEXT(Z121,"###,###")</f>
        <v>591</v>
      </c>
    </row>
    <row r="122" spans="19:32" x14ac:dyDescent="0.25">
      <c r="S122" s="101" t="s">
        <v>100</v>
      </c>
      <c r="T122" s="112"/>
      <c r="U122" s="112"/>
      <c r="V122" s="112">
        <v>321</v>
      </c>
      <c r="W122" s="112">
        <v>305</v>
      </c>
      <c r="X122" s="112">
        <v>317</v>
      </c>
      <c r="Y122" s="112">
        <v>347</v>
      </c>
      <c r="Z122" s="112">
        <v>367</v>
      </c>
      <c r="AB122" s="109" t="str">
        <f>TEXT(Z122,"###,###")</f>
        <v>367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2238</v>
      </c>
      <c r="W124" s="112">
        <v>2176</v>
      </c>
      <c r="X124" s="112">
        <v>2185</v>
      </c>
      <c r="Y124" s="112">
        <v>2252</v>
      </c>
      <c r="Z124" s="112">
        <v>2392</v>
      </c>
      <c r="AB124" s="109" t="str">
        <f>TEXT(Z124,"###,###")</f>
        <v>2,392</v>
      </c>
      <c r="AD124" s="127">
        <f>Z124/$Z$7*100</f>
        <v>80.160857908847177</v>
      </c>
    </row>
    <row r="125" spans="19:32" x14ac:dyDescent="0.25">
      <c r="S125" s="101" t="s">
        <v>102</v>
      </c>
      <c r="T125" s="112"/>
      <c r="U125" s="112"/>
      <c r="V125" s="112">
        <v>897</v>
      </c>
      <c r="W125" s="112">
        <v>804</v>
      </c>
      <c r="X125" s="112">
        <v>905</v>
      </c>
      <c r="Y125" s="112">
        <v>942</v>
      </c>
      <c r="Z125" s="112">
        <v>958</v>
      </c>
      <c r="AB125" s="109" t="str">
        <f>TEXT(Z125,"###,###")</f>
        <v>958</v>
      </c>
      <c r="AD125" s="127">
        <f>Z125/$Z$7*100</f>
        <v>32.10455764075067</v>
      </c>
    </row>
    <row r="127" spans="19:32" x14ac:dyDescent="0.25">
      <c r="S127" s="101" t="s">
        <v>103</v>
      </c>
      <c r="T127" s="112"/>
      <c r="U127" s="112"/>
      <c r="V127" s="112">
        <v>1516</v>
      </c>
      <c r="W127" s="112">
        <v>1426</v>
      </c>
      <c r="X127" s="112">
        <v>1494</v>
      </c>
      <c r="Y127" s="112">
        <v>1547</v>
      </c>
      <c r="Z127" s="112">
        <v>1604</v>
      </c>
      <c r="AB127" s="109" t="str">
        <f>TEXT(Z127,"###,###")</f>
        <v>1,604</v>
      </c>
      <c r="AD127" s="127">
        <f>Z127/$Z$7*100</f>
        <v>53.753351206434317</v>
      </c>
    </row>
    <row r="128" spans="19:32" x14ac:dyDescent="0.25">
      <c r="S128" s="101" t="s">
        <v>104</v>
      </c>
      <c r="T128" s="112"/>
      <c r="U128" s="112"/>
      <c r="V128" s="112">
        <v>1302</v>
      </c>
      <c r="W128" s="112">
        <v>1243</v>
      </c>
      <c r="X128" s="112">
        <v>1279</v>
      </c>
      <c r="Y128" s="112">
        <v>1296</v>
      </c>
      <c r="Z128" s="112">
        <v>1371</v>
      </c>
      <c r="AB128" s="109" t="str">
        <f>TEXT(Z128,"###,###")</f>
        <v>1,371</v>
      </c>
      <c r="AD128" s="127">
        <f>Z128/$Z$7*100</f>
        <v>45.94504021447721</v>
      </c>
    </row>
    <row r="130" spans="19:20" x14ac:dyDescent="0.25">
      <c r="S130" s="101" t="s">
        <v>262</v>
      </c>
      <c r="T130" s="127">
        <v>67.861930294906173</v>
      </c>
    </row>
    <row r="131" spans="19:20" x14ac:dyDescent="0.25">
      <c r="S131" s="101" t="s">
        <v>263</v>
      </c>
      <c r="T131" s="127">
        <v>19.805630026809652</v>
      </c>
    </row>
    <row r="132" spans="19:20" x14ac:dyDescent="0.25">
      <c r="S132" s="101" t="s">
        <v>264</v>
      </c>
      <c r="T132" s="127">
        <v>12.298927613941018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92DAC888-AD70-4FE4-8FCE-26F19B2C111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A686D8D6-A18D-495A-9CE6-B3C86280E76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472D6800-513C-481C-B0C9-ABF4555E2DD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1A71C845-3E4D-4835-962B-B3ABC3E7C26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DDFCC-4645-4BA8-90F2-256AB8DC1795}">
  <sheetPr codeName="Sheet124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169</v>
      </c>
      <c r="T1" s="99"/>
      <c r="U1" s="99"/>
      <c r="V1" s="99"/>
      <c r="W1" s="99"/>
      <c r="X1" s="99"/>
      <c r="Y1" s="100" t="s">
        <v>170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184</v>
      </c>
      <c r="W2" s="103" t="s">
        <v>193</v>
      </c>
      <c r="X2" s="103" t="s">
        <v>261</v>
      </c>
      <c r="Y2" s="103" t="s">
        <v>267</v>
      </c>
      <c r="Z2" s="103" t="s">
        <v>273</v>
      </c>
      <c r="AB2" s="141" t="str">
        <f>$Z$2</f>
        <v>2021-22</v>
      </c>
      <c r="AC2" s="141"/>
      <c r="AD2" s="141"/>
      <c r="AE2" s="141"/>
      <c r="AF2" s="141"/>
    </row>
    <row r="3" spans="1:32" ht="15" customHeight="1" x14ac:dyDescent="0.25">
      <c r="A3" s="58" t="s">
        <v>272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169</v>
      </c>
      <c r="Y3" s="105" t="s">
        <v>170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10.60 Tumby Bay, South Australia,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1951</v>
      </c>
      <c r="W4" s="108">
        <v>2018</v>
      </c>
      <c r="X4" s="108">
        <v>2039</v>
      </c>
      <c r="Y4" s="108">
        <v>2158</v>
      </c>
      <c r="Z4" s="108">
        <v>2362</v>
      </c>
      <c r="AB4" s="109" t="str">
        <f>TEXT(Z4,"###,###")</f>
        <v>2,362</v>
      </c>
      <c r="AD4" s="110">
        <f>Z4/Y4-1</f>
        <v>9.4531974050046319E-2</v>
      </c>
      <c r="AF4" s="110">
        <f>Z4/V4-1</f>
        <v>0.21066119938493078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1039</v>
      </c>
      <c r="W5" s="108">
        <v>1054</v>
      </c>
      <c r="X5" s="108">
        <v>1046</v>
      </c>
      <c r="Y5" s="108">
        <v>1097</v>
      </c>
      <c r="Z5" s="108">
        <v>1202</v>
      </c>
      <c r="AB5" s="109" t="str">
        <f>TEXT(Z5,"###,###")</f>
        <v>1,202</v>
      </c>
      <c r="AD5" s="110">
        <f t="shared" ref="AD5:AD9" si="0">Z5/Y5-1</f>
        <v>9.5715587967183158E-2</v>
      </c>
      <c r="AF5" s="110">
        <f t="shared" ref="AF5:AF9" si="1">Z5/V5-1</f>
        <v>0.15688161693936475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916</v>
      </c>
      <c r="W6" s="108">
        <v>959</v>
      </c>
      <c r="X6" s="108">
        <v>992</v>
      </c>
      <c r="Y6" s="108">
        <v>1060</v>
      </c>
      <c r="Z6" s="108">
        <v>1154</v>
      </c>
      <c r="AB6" s="109" t="str">
        <f>TEXT(Z6,"###,###")</f>
        <v>1,154</v>
      </c>
      <c r="AD6" s="110">
        <f t="shared" si="0"/>
        <v>8.8679245283018959E-2</v>
      </c>
      <c r="AF6" s="110">
        <f t="shared" si="1"/>
        <v>0.25982532751091703</v>
      </c>
    </row>
    <row r="7" spans="1:32" ht="16.5" customHeight="1" thickBot="1" x14ac:dyDescent="0.3">
      <c r="A7" s="61" t="str">
        <f>"QUICK STATS for "&amp;Z2&amp;" *"</f>
        <v>QUICK STATS for 2021-22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1288</v>
      </c>
      <c r="W7" s="108">
        <v>1285</v>
      </c>
      <c r="X7" s="108">
        <v>1337</v>
      </c>
      <c r="Y7" s="108">
        <v>1397</v>
      </c>
      <c r="Z7" s="108">
        <v>1481</v>
      </c>
      <c r="AB7" s="109" t="str">
        <f>TEXT(Z7,"###,###")</f>
        <v>1,481</v>
      </c>
      <c r="AD7" s="110">
        <f t="shared" si="0"/>
        <v>6.0128847530422247E-2</v>
      </c>
      <c r="AF7" s="110">
        <f t="shared" si="1"/>
        <v>0.14984472049689446</v>
      </c>
    </row>
    <row r="8" spans="1:32" ht="17.25" customHeight="1" x14ac:dyDescent="0.25">
      <c r="A8" s="62" t="s">
        <v>12</v>
      </c>
      <c r="B8" s="63"/>
      <c r="C8" s="29"/>
      <c r="D8" s="64" t="str">
        <f>AB4</f>
        <v>2,362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1,481</v>
      </c>
      <c r="P8" s="65"/>
      <c r="S8" s="107" t="s">
        <v>83</v>
      </c>
      <c r="T8" s="108"/>
      <c r="U8" s="108"/>
      <c r="V8" s="108">
        <v>28416.5</v>
      </c>
      <c r="W8" s="108">
        <v>29483.5</v>
      </c>
      <c r="X8" s="108">
        <v>28767.19</v>
      </c>
      <c r="Y8" s="108">
        <v>28190.57</v>
      </c>
      <c r="Z8" s="108">
        <v>30203.5</v>
      </c>
      <c r="AB8" s="109" t="str">
        <f>TEXT(Z8,"$###,###")</f>
        <v>$30,204</v>
      </c>
      <c r="AD8" s="110">
        <f t="shared" si="0"/>
        <v>7.1404373873958482E-2</v>
      </c>
      <c r="AF8" s="110">
        <f t="shared" si="1"/>
        <v>6.2885999331374398E-2</v>
      </c>
    </row>
    <row r="9" spans="1:32" x14ac:dyDescent="0.25">
      <c r="A9" s="30" t="s">
        <v>14</v>
      </c>
      <c r="B9" s="69"/>
      <c r="C9" s="70"/>
      <c r="D9" s="71">
        <f>AD104</f>
        <v>59.652836579170199</v>
      </c>
      <c r="E9" s="72" t="s">
        <v>84</v>
      </c>
      <c r="F9" s="24"/>
      <c r="G9" s="73" t="s">
        <v>81</v>
      </c>
      <c r="H9" s="70"/>
      <c r="I9" s="69"/>
      <c r="J9" s="70"/>
      <c r="K9" s="69"/>
      <c r="L9" s="69"/>
      <c r="M9" s="74"/>
      <c r="N9" s="70"/>
      <c r="O9" s="71">
        <f>AD127</f>
        <v>51.384199864956116</v>
      </c>
      <c r="P9" s="72" t="s">
        <v>84</v>
      </c>
      <c r="S9" s="107" t="s">
        <v>7</v>
      </c>
      <c r="T9" s="108"/>
      <c r="U9" s="108"/>
      <c r="V9" s="108">
        <v>50823609</v>
      </c>
      <c r="W9" s="108">
        <v>72474508</v>
      </c>
      <c r="X9" s="108">
        <v>65663373</v>
      </c>
      <c r="Y9" s="108">
        <v>57471759</v>
      </c>
      <c r="Z9" s="108">
        <v>80590299</v>
      </c>
      <c r="AB9" s="109" t="str">
        <f>TEXT(Z9/1000000,"$#,###.0")&amp;" mil"</f>
        <v>$80.6 mil</v>
      </c>
      <c r="AD9" s="110">
        <f t="shared" si="0"/>
        <v>0.402259133916538</v>
      </c>
      <c r="AF9" s="110">
        <f t="shared" si="1"/>
        <v>0.58568627033156972</v>
      </c>
    </row>
    <row r="10" spans="1:32" x14ac:dyDescent="0.25">
      <c r="A10" s="30" t="s">
        <v>17</v>
      </c>
      <c r="B10" s="69"/>
      <c r="C10" s="70"/>
      <c r="D10" s="71">
        <f>AD105</f>
        <v>16.680779000846741</v>
      </c>
      <c r="E10" s="72" t="s">
        <v>84</v>
      </c>
      <c r="F10" s="24"/>
      <c r="G10" s="73" t="s">
        <v>82</v>
      </c>
      <c r="H10" s="70"/>
      <c r="I10" s="69"/>
      <c r="J10" s="70"/>
      <c r="K10" s="69"/>
      <c r="L10" s="69"/>
      <c r="M10" s="74"/>
      <c r="N10" s="70"/>
      <c r="O10" s="71">
        <f>AD128</f>
        <v>48.413234301147874</v>
      </c>
      <c r="P10" s="72" t="s">
        <v>84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85</v>
      </c>
      <c r="H11" s="77"/>
      <c r="I11" s="78"/>
      <c r="J11" s="78"/>
      <c r="K11" s="78"/>
      <c r="L11" s="78"/>
      <c r="M11" s="69"/>
      <c r="N11" s="70"/>
      <c r="O11" s="71">
        <f>T130</f>
        <v>63.808237677245103</v>
      </c>
      <c r="P11" s="72" t="s">
        <v>84</v>
      </c>
      <c r="S11" s="107" t="s">
        <v>29</v>
      </c>
      <c r="T11" s="112"/>
      <c r="U11" s="112"/>
      <c r="V11" s="112">
        <v>1436</v>
      </c>
      <c r="W11" s="112">
        <v>1514</v>
      </c>
      <c r="X11" s="112">
        <v>1534</v>
      </c>
      <c r="Y11" s="112">
        <v>1655</v>
      </c>
      <c r="Z11" s="112">
        <v>1824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22.349763673193788</v>
      </c>
      <c r="P12" s="72" t="s">
        <v>84</v>
      </c>
      <c r="S12" s="107" t="s">
        <v>30</v>
      </c>
      <c r="T12" s="112"/>
      <c r="U12" s="112"/>
      <c r="V12" s="112">
        <v>514</v>
      </c>
      <c r="W12" s="112">
        <v>505</v>
      </c>
      <c r="X12" s="112">
        <v>511</v>
      </c>
      <c r="Y12" s="112">
        <v>503</v>
      </c>
      <c r="Z12" s="112">
        <v>537</v>
      </c>
    </row>
    <row r="13" spans="1:32" ht="15" customHeight="1" x14ac:dyDescent="0.25">
      <c r="A13" s="30" t="s">
        <v>19</v>
      </c>
      <c r="B13" s="70"/>
      <c r="C13" s="70"/>
      <c r="D13" s="71">
        <f>AD108</f>
        <v>16.130397967823878</v>
      </c>
      <c r="E13" s="72" t="s">
        <v>84</v>
      </c>
      <c r="F13" s="24"/>
      <c r="G13" s="142" t="s">
        <v>265</v>
      </c>
      <c r="H13" s="143"/>
      <c r="I13" s="143"/>
      <c r="J13" s="143"/>
      <c r="K13" s="143"/>
      <c r="L13" s="143"/>
      <c r="M13" s="79"/>
      <c r="N13" s="70"/>
      <c r="O13" s="71">
        <f>T132</f>
        <v>13.7744767049291</v>
      </c>
      <c r="P13" s="72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17.781541066892466</v>
      </c>
      <c r="E14" s="72" t="s">
        <v>84</v>
      </c>
      <c r="F14" s="24"/>
      <c r="G14" s="76" t="s">
        <v>94</v>
      </c>
      <c r="H14" s="69"/>
      <c r="I14" s="69"/>
      <c r="J14" s="69"/>
      <c r="K14" s="75"/>
      <c r="L14" s="70"/>
      <c r="M14" s="69"/>
      <c r="N14" s="70"/>
      <c r="O14" s="75" t="str">
        <f>AB118</f>
        <v>45.8</v>
      </c>
      <c r="P14" s="72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15.961049957662999</v>
      </c>
      <c r="E15" s="72" t="s">
        <v>84</v>
      </c>
      <c r="F15" s="24"/>
      <c r="G15" s="33" t="s">
        <v>259</v>
      </c>
      <c r="H15" s="70"/>
      <c r="I15" s="70"/>
      <c r="J15" s="70"/>
      <c r="K15" s="80"/>
      <c r="L15" s="70"/>
      <c r="M15" s="70"/>
      <c r="N15" s="70"/>
      <c r="O15" s="71">
        <f>AB38</f>
        <v>18.745785569790964</v>
      </c>
      <c r="P15" s="72" t="s">
        <v>84</v>
      </c>
      <c r="S15" s="115" t="s">
        <v>60</v>
      </c>
      <c r="T15" s="115"/>
      <c r="U15" s="116"/>
      <c r="V15" s="116">
        <v>357</v>
      </c>
      <c r="W15" s="116">
        <v>386</v>
      </c>
      <c r="X15" s="116">
        <v>367</v>
      </c>
      <c r="Y15" s="112">
        <v>381</v>
      </c>
      <c r="Z15" s="112">
        <v>425</v>
      </c>
      <c r="AB15" s="117">
        <f t="shared" ref="AB15:AB34" si="2">IF(Z15="np",0,Z15/$Z$34)</f>
        <v>0.18016108520559559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26.799322607959358</v>
      </c>
      <c r="E16" s="83" t="s">
        <v>84</v>
      </c>
      <c r="F16" s="24"/>
      <c r="G16" s="84" t="s">
        <v>260</v>
      </c>
      <c r="H16" s="35"/>
      <c r="I16" s="35"/>
      <c r="J16" s="35"/>
      <c r="K16" s="36"/>
      <c r="L16" s="35"/>
      <c r="M16" s="35"/>
      <c r="N16" s="35"/>
      <c r="O16" s="82">
        <f>AB37</f>
        <v>81.254214430209032</v>
      </c>
      <c r="P16" s="37" t="s">
        <v>84</v>
      </c>
      <c r="S16" s="115" t="s">
        <v>61</v>
      </c>
      <c r="T16" s="115"/>
      <c r="U16" s="116"/>
      <c r="V16" s="116">
        <v>24</v>
      </c>
      <c r="W16" s="116">
        <v>30</v>
      </c>
      <c r="X16" s="116">
        <v>36</v>
      </c>
      <c r="Y16" s="112">
        <v>33</v>
      </c>
      <c r="Z16" s="112">
        <v>34</v>
      </c>
      <c r="AB16" s="117">
        <f t="shared" si="2"/>
        <v>1.4412886816447647E-2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92</v>
      </c>
      <c r="W17" s="116">
        <v>81</v>
      </c>
      <c r="X17" s="116">
        <v>65</v>
      </c>
      <c r="Y17" s="112">
        <v>79</v>
      </c>
      <c r="Z17" s="112">
        <v>87</v>
      </c>
      <c r="AB17" s="117">
        <f t="shared" si="2"/>
        <v>3.6880033912674859E-2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268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63</v>
      </c>
      <c r="T18" s="115"/>
      <c r="U18" s="116"/>
      <c r="V18" s="116">
        <v>12</v>
      </c>
      <c r="W18" s="116">
        <v>15</v>
      </c>
      <c r="X18" s="116">
        <v>6</v>
      </c>
      <c r="Y18" s="112">
        <v>7</v>
      </c>
      <c r="Z18" s="112">
        <v>9</v>
      </c>
      <c r="AB18" s="117">
        <f t="shared" si="2"/>
        <v>3.8151759220008477E-3</v>
      </c>
    </row>
    <row r="19" spans="1:28" x14ac:dyDescent="0.25">
      <c r="A19" s="61" t="str">
        <f>$S$1&amp;" ("&amp;$V$2&amp;" to "&amp;$Z$2&amp;")"</f>
        <v>Tumby Bay (2017-18 to 2021-22)</v>
      </c>
      <c r="B19" s="61"/>
      <c r="C19" s="61"/>
      <c r="D19" s="61"/>
      <c r="E19" s="61"/>
      <c r="F19" s="61"/>
      <c r="G19" s="61" t="str">
        <f>$S$1&amp;" ("&amp;$V$2&amp;" to "&amp;$Z$2&amp;")"</f>
        <v>Tumby Bay (2017-18 to 2021-22)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64</v>
      </c>
      <c r="T19" s="115"/>
      <c r="U19" s="116"/>
      <c r="V19" s="116">
        <v>103</v>
      </c>
      <c r="W19" s="116">
        <v>111</v>
      </c>
      <c r="X19" s="116">
        <v>118</v>
      </c>
      <c r="Y19" s="112">
        <v>137</v>
      </c>
      <c r="Z19" s="112">
        <v>153</v>
      </c>
      <c r="AB19" s="117">
        <f t="shared" si="2"/>
        <v>6.4857990674014418E-2</v>
      </c>
    </row>
    <row r="20" spans="1:28" x14ac:dyDescent="0.25">
      <c r="S20" s="115" t="s">
        <v>65</v>
      </c>
      <c r="T20" s="115"/>
      <c r="U20" s="116"/>
      <c r="V20" s="116">
        <v>50</v>
      </c>
      <c r="W20" s="116">
        <v>47</v>
      </c>
      <c r="X20" s="116">
        <v>37</v>
      </c>
      <c r="Y20" s="112">
        <v>53</v>
      </c>
      <c r="Z20" s="112">
        <v>56</v>
      </c>
      <c r="AB20" s="117">
        <f t="shared" si="2"/>
        <v>2.3738872403560832E-2</v>
      </c>
    </row>
    <row r="21" spans="1:28" x14ac:dyDescent="0.25">
      <c r="S21" s="115" t="s">
        <v>66</v>
      </c>
      <c r="T21" s="115"/>
      <c r="U21" s="116"/>
      <c r="V21" s="116">
        <v>138</v>
      </c>
      <c r="W21" s="116">
        <v>142</v>
      </c>
      <c r="X21" s="116">
        <v>155</v>
      </c>
      <c r="Y21" s="112">
        <v>180</v>
      </c>
      <c r="Z21" s="112">
        <v>159</v>
      </c>
      <c r="AB21" s="117">
        <f t="shared" si="2"/>
        <v>6.7401441288681641E-2</v>
      </c>
    </row>
    <row r="22" spans="1:28" x14ac:dyDescent="0.25">
      <c r="S22" s="115" t="s">
        <v>67</v>
      </c>
      <c r="T22" s="115"/>
      <c r="U22" s="116"/>
      <c r="V22" s="116">
        <v>76</v>
      </c>
      <c r="W22" s="116">
        <v>94</v>
      </c>
      <c r="X22" s="116">
        <v>116</v>
      </c>
      <c r="Y22" s="112">
        <v>125</v>
      </c>
      <c r="Z22" s="112">
        <v>135</v>
      </c>
      <c r="AB22" s="117">
        <f t="shared" si="2"/>
        <v>5.7227638830012716E-2</v>
      </c>
    </row>
    <row r="23" spans="1:28" x14ac:dyDescent="0.25">
      <c r="S23" s="115" t="s">
        <v>68</v>
      </c>
      <c r="T23" s="115"/>
      <c r="U23" s="116"/>
      <c r="V23" s="116">
        <v>109</v>
      </c>
      <c r="W23" s="116">
        <v>98</v>
      </c>
      <c r="X23" s="116">
        <v>116</v>
      </c>
      <c r="Y23" s="112">
        <v>117</v>
      </c>
      <c r="Z23" s="112">
        <v>126</v>
      </c>
      <c r="AB23" s="117">
        <f t="shared" si="2"/>
        <v>5.3412462908011868E-2</v>
      </c>
    </row>
    <row r="24" spans="1:28" x14ac:dyDescent="0.25">
      <c r="S24" s="115" t="s">
        <v>69</v>
      </c>
      <c r="T24" s="115"/>
      <c r="U24" s="116"/>
      <c r="V24" s="116">
        <v>0</v>
      </c>
      <c r="W24" s="116">
        <v>3</v>
      </c>
      <c r="X24" s="116">
        <v>0</v>
      </c>
      <c r="Y24" s="112">
        <v>4</v>
      </c>
      <c r="Z24" s="112">
        <v>3</v>
      </c>
      <c r="AB24" s="117">
        <f t="shared" si="2"/>
        <v>1.271725307333616E-3</v>
      </c>
    </row>
    <row r="25" spans="1:28" x14ac:dyDescent="0.25">
      <c r="S25" s="115" t="s">
        <v>70</v>
      </c>
      <c r="T25" s="115"/>
      <c r="U25" s="116"/>
      <c r="V25" s="116">
        <v>57</v>
      </c>
      <c r="W25" s="116">
        <v>68</v>
      </c>
      <c r="X25" s="116">
        <v>72</v>
      </c>
      <c r="Y25" s="112">
        <v>79</v>
      </c>
      <c r="Z25" s="112">
        <v>90</v>
      </c>
      <c r="AB25" s="117">
        <f t="shared" si="2"/>
        <v>3.8151759220008477E-2</v>
      </c>
    </row>
    <row r="26" spans="1:28" x14ac:dyDescent="0.25">
      <c r="S26" s="115" t="s">
        <v>71</v>
      </c>
      <c r="T26" s="115"/>
      <c r="U26" s="116"/>
      <c r="V26" s="116">
        <v>18</v>
      </c>
      <c r="W26" s="116">
        <v>21</v>
      </c>
      <c r="X26" s="116">
        <v>30</v>
      </c>
      <c r="Y26" s="112">
        <v>28</v>
      </c>
      <c r="Z26" s="112">
        <v>34</v>
      </c>
      <c r="AB26" s="117">
        <f t="shared" si="2"/>
        <v>1.4412886816447647E-2</v>
      </c>
    </row>
    <row r="27" spans="1:28" x14ac:dyDescent="0.25">
      <c r="S27" s="115" t="s">
        <v>72</v>
      </c>
      <c r="T27" s="115"/>
      <c r="U27" s="116"/>
      <c r="V27" s="116">
        <v>36</v>
      </c>
      <c r="W27" s="116">
        <v>46</v>
      </c>
      <c r="X27" s="116">
        <v>45</v>
      </c>
      <c r="Y27" s="112">
        <v>49</v>
      </c>
      <c r="Z27" s="112">
        <v>57</v>
      </c>
      <c r="AB27" s="117">
        <f t="shared" si="2"/>
        <v>2.4162780839338704E-2</v>
      </c>
    </row>
    <row r="28" spans="1:28" x14ac:dyDescent="0.25">
      <c r="S28" s="115" t="s">
        <v>73</v>
      </c>
      <c r="T28" s="115"/>
      <c r="U28" s="116"/>
      <c r="V28" s="116">
        <v>56</v>
      </c>
      <c r="W28" s="116">
        <v>72</v>
      </c>
      <c r="X28" s="116">
        <v>70</v>
      </c>
      <c r="Y28" s="112">
        <v>75</v>
      </c>
      <c r="Z28" s="112">
        <v>93</v>
      </c>
      <c r="AB28" s="117">
        <f t="shared" si="2"/>
        <v>3.9423484527342095E-2</v>
      </c>
    </row>
    <row r="29" spans="1:28" x14ac:dyDescent="0.25">
      <c r="S29" s="115" t="s">
        <v>74</v>
      </c>
      <c r="T29" s="115"/>
      <c r="U29" s="116"/>
      <c r="V29" s="116">
        <v>65</v>
      </c>
      <c r="W29" s="116">
        <v>87</v>
      </c>
      <c r="X29" s="116">
        <v>36</v>
      </c>
      <c r="Y29" s="112">
        <v>58</v>
      </c>
      <c r="Z29" s="112">
        <v>99</v>
      </c>
      <c r="AB29" s="117">
        <f t="shared" si="2"/>
        <v>4.1966935142009325E-2</v>
      </c>
    </row>
    <row r="30" spans="1:28" x14ac:dyDescent="0.25">
      <c r="S30" s="115" t="s">
        <v>75</v>
      </c>
      <c r="T30" s="115"/>
      <c r="U30" s="116"/>
      <c r="V30" s="116">
        <v>144</v>
      </c>
      <c r="W30" s="116">
        <v>143</v>
      </c>
      <c r="X30" s="116">
        <v>171</v>
      </c>
      <c r="Y30" s="112">
        <v>163</v>
      </c>
      <c r="Z30" s="112">
        <v>182</v>
      </c>
      <c r="AB30" s="117">
        <f t="shared" si="2"/>
        <v>7.71513353115727E-2</v>
      </c>
    </row>
    <row r="31" spans="1:28" x14ac:dyDescent="0.25">
      <c r="S31" s="115" t="s">
        <v>76</v>
      </c>
      <c r="T31" s="115"/>
      <c r="U31" s="116"/>
      <c r="V31" s="116">
        <v>174</v>
      </c>
      <c r="W31" s="116">
        <v>171</v>
      </c>
      <c r="X31" s="116">
        <v>177</v>
      </c>
      <c r="Y31" s="112">
        <v>193</v>
      </c>
      <c r="Z31" s="112">
        <v>208</v>
      </c>
      <c r="AB31" s="117">
        <f t="shared" si="2"/>
        <v>8.8172954641797377E-2</v>
      </c>
    </row>
    <row r="32" spans="1:28" ht="15.75" customHeight="1" x14ac:dyDescent="0.25">
      <c r="A32" s="61" t="str">
        <f>"Distribution of jobs per industry "&amp;"("&amp;Z2&amp;") *"</f>
        <v>Distribution of jobs per industry (2021-22)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77</v>
      </c>
      <c r="T32" s="115"/>
      <c r="U32" s="116"/>
      <c r="V32" s="116">
        <v>10</v>
      </c>
      <c r="W32" s="116">
        <v>9</v>
      </c>
      <c r="X32" s="116">
        <v>10</v>
      </c>
      <c r="Y32" s="112">
        <v>13</v>
      </c>
      <c r="Z32" s="112">
        <v>15</v>
      </c>
      <c r="AB32" s="117">
        <f t="shared" si="2"/>
        <v>6.3586265366680798E-3</v>
      </c>
    </row>
    <row r="33" spans="19:32" x14ac:dyDescent="0.25">
      <c r="S33" s="115" t="s">
        <v>78</v>
      </c>
      <c r="T33" s="115"/>
      <c r="U33" s="116"/>
      <c r="V33" s="116">
        <v>58</v>
      </c>
      <c r="W33" s="116">
        <v>54</v>
      </c>
      <c r="X33" s="116">
        <v>69</v>
      </c>
      <c r="Y33" s="112">
        <v>86</v>
      </c>
      <c r="Z33" s="112">
        <v>83</v>
      </c>
      <c r="AB33" s="117">
        <f t="shared" si="2"/>
        <v>3.5184400169563375E-2</v>
      </c>
    </row>
    <row r="34" spans="19:32" x14ac:dyDescent="0.25">
      <c r="S34" s="118" t="s">
        <v>53</v>
      </c>
      <c r="T34" s="118"/>
      <c r="U34" s="119"/>
      <c r="V34" s="119">
        <v>1950</v>
      </c>
      <c r="W34" s="119">
        <v>2017</v>
      </c>
      <c r="X34" s="119">
        <v>2038</v>
      </c>
      <c r="Y34" s="120">
        <v>2158</v>
      </c>
      <c r="Z34" s="120">
        <v>2359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1093</v>
      </c>
      <c r="W37" s="112">
        <v>1060</v>
      </c>
      <c r="X37" s="112">
        <v>1104</v>
      </c>
      <c r="Y37" s="112">
        <v>1135</v>
      </c>
      <c r="Z37" s="112">
        <v>1205</v>
      </c>
      <c r="AB37" s="132">
        <f>Z37/Z40*100</f>
        <v>81.254214430209032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195</v>
      </c>
      <c r="W38" s="112">
        <v>227</v>
      </c>
      <c r="X38" s="112">
        <v>227</v>
      </c>
      <c r="Y38" s="112">
        <v>260</v>
      </c>
      <c r="Z38" s="112">
        <v>278</v>
      </c>
      <c r="AB38" s="132">
        <f>Z38/Z40*100</f>
        <v>18.745785569790964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1288</v>
      </c>
      <c r="W40" s="112">
        <v>1287</v>
      </c>
      <c r="X40" s="112">
        <v>1331</v>
      </c>
      <c r="Y40" s="112">
        <v>1395</v>
      </c>
      <c r="Z40" s="112">
        <v>1483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8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21</v>
      </c>
      <c r="W45" s="112">
        <v>32</v>
      </c>
      <c r="X45" s="112">
        <v>27</v>
      </c>
      <c r="Y45" s="112">
        <v>27</v>
      </c>
      <c r="Z45" s="112">
        <v>36</v>
      </c>
    </row>
    <row r="46" spans="19:32" x14ac:dyDescent="0.25">
      <c r="S46" s="115" t="s">
        <v>38</v>
      </c>
      <c r="T46" s="115"/>
      <c r="U46" s="112"/>
      <c r="V46" s="112">
        <v>55</v>
      </c>
      <c r="W46" s="112">
        <v>54</v>
      </c>
      <c r="X46" s="112">
        <v>65</v>
      </c>
      <c r="Y46" s="112">
        <v>71</v>
      </c>
      <c r="Z46" s="112">
        <v>72</v>
      </c>
    </row>
    <row r="47" spans="19:32" x14ac:dyDescent="0.25">
      <c r="S47" s="115" t="s">
        <v>39</v>
      </c>
      <c r="T47" s="115"/>
      <c r="U47" s="112"/>
      <c r="V47" s="112">
        <v>86</v>
      </c>
      <c r="W47" s="112">
        <v>99</v>
      </c>
      <c r="X47" s="112">
        <v>61</v>
      </c>
      <c r="Y47" s="112">
        <v>74</v>
      </c>
      <c r="Z47" s="112">
        <v>80</v>
      </c>
    </row>
    <row r="48" spans="19:32" x14ac:dyDescent="0.25">
      <c r="S48" s="115" t="s">
        <v>40</v>
      </c>
      <c r="T48" s="115"/>
      <c r="U48" s="112"/>
      <c r="V48" s="112">
        <v>94</v>
      </c>
      <c r="W48" s="112">
        <v>76</v>
      </c>
      <c r="X48" s="112">
        <v>95</v>
      </c>
      <c r="Y48" s="112">
        <v>108</v>
      </c>
      <c r="Z48" s="112">
        <v>129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67</v>
      </c>
      <c r="W49" s="112">
        <v>83</v>
      </c>
      <c r="X49" s="112">
        <v>66</v>
      </c>
      <c r="Y49" s="112">
        <v>65</v>
      </c>
      <c r="Z49" s="112">
        <v>83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Tumby Bay (2021-22)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67</v>
      </c>
      <c r="W50" s="112">
        <v>77</v>
      </c>
      <c r="X50" s="112">
        <v>75</v>
      </c>
      <c r="Y50" s="112">
        <v>67</v>
      </c>
      <c r="Z50" s="112">
        <v>78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90</v>
      </c>
      <c r="W51" s="112">
        <v>74</v>
      </c>
      <c r="X51" s="112">
        <v>77</v>
      </c>
      <c r="Y51" s="112">
        <v>96</v>
      </c>
      <c r="Z51" s="112">
        <v>110</v>
      </c>
    </row>
    <row r="52" spans="1:26" ht="15" customHeight="1" x14ac:dyDescent="0.25">
      <c r="S52" s="115" t="s">
        <v>44</v>
      </c>
      <c r="T52" s="115"/>
      <c r="U52" s="112"/>
      <c r="V52" s="112">
        <v>124</v>
      </c>
      <c r="W52" s="112">
        <v>107</v>
      </c>
      <c r="X52" s="112">
        <v>104</v>
      </c>
      <c r="Y52" s="112">
        <v>106</v>
      </c>
      <c r="Z52" s="112">
        <v>95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108</v>
      </c>
      <c r="W53" s="112">
        <v>124</v>
      </c>
      <c r="X53" s="112">
        <v>121</v>
      </c>
      <c r="Y53" s="112">
        <v>119</v>
      </c>
      <c r="Z53" s="112">
        <v>117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125</v>
      </c>
      <c r="W54" s="112">
        <v>122</v>
      </c>
      <c r="X54" s="112">
        <v>121</v>
      </c>
      <c r="Y54" s="112">
        <v>111</v>
      </c>
      <c r="Z54" s="112">
        <v>123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107</v>
      </c>
      <c r="W55" s="112">
        <v>109</v>
      </c>
      <c r="X55" s="112">
        <v>129</v>
      </c>
      <c r="Y55" s="112">
        <v>124</v>
      </c>
      <c r="Z55" s="112">
        <v>130</v>
      </c>
    </row>
    <row r="56" spans="1:26" ht="15" customHeight="1" x14ac:dyDescent="0.25">
      <c r="S56" s="115" t="s">
        <v>48</v>
      </c>
      <c r="T56" s="115"/>
      <c r="U56" s="112"/>
      <c r="V56" s="112">
        <v>59</v>
      </c>
      <c r="W56" s="112">
        <v>57</v>
      </c>
      <c r="X56" s="112">
        <v>54</v>
      </c>
      <c r="Y56" s="112">
        <v>66</v>
      </c>
      <c r="Z56" s="112">
        <v>90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17</v>
      </c>
      <c r="W57" s="112">
        <v>23</v>
      </c>
      <c r="X57" s="112">
        <v>28</v>
      </c>
      <c r="Y57" s="112">
        <v>28</v>
      </c>
      <c r="Z57" s="112">
        <v>37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16</v>
      </c>
      <c r="W58" s="112">
        <v>10</v>
      </c>
      <c r="X58" s="112">
        <v>11</v>
      </c>
      <c r="Y58" s="112">
        <v>13</v>
      </c>
      <c r="Z58" s="112">
        <v>14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7</v>
      </c>
      <c r="W59" s="112">
        <v>9</v>
      </c>
      <c r="X59" s="112">
        <v>6</v>
      </c>
      <c r="Y59" s="112">
        <v>13</v>
      </c>
      <c r="Z59" s="112">
        <v>12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1</v>
      </c>
      <c r="Z60" s="112">
        <v>0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1034</v>
      </c>
      <c r="W61" s="112">
        <v>1060</v>
      </c>
      <c r="X61" s="112">
        <v>1049</v>
      </c>
      <c r="Y61" s="112">
        <v>1097</v>
      </c>
      <c r="Z61" s="112">
        <v>1207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7</v>
      </c>
      <c r="X63" s="112">
        <v>0</v>
      </c>
      <c r="Y63" s="112">
        <v>3</v>
      </c>
      <c r="Z63" s="112">
        <v>5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18</v>
      </c>
      <c r="W64" s="112">
        <v>29</v>
      </c>
      <c r="X64" s="112">
        <v>37</v>
      </c>
      <c r="Y64" s="112">
        <v>45</v>
      </c>
      <c r="Z64" s="112">
        <v>47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Tumby Bay (2021-22)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71</v>
      </c>
      <c r="W65" s="112">
        <v>60</v>
      </c>
      <c r="X65" s="112">
        <v>63</v>
      </c>
      <c r="Y65" s="112">
        <v>86</v>
      </c>
      <c r="Z65" s="112">
        <v>98</v>
      </c>
    </row>
    <row r="66" spans="1:26" x14ac:dyDescent="0.25">
      <c r="S66" s="115" t="s">
        <v>39</v>
      </c>
      <c r="T66" s="115"/>
      <c r="U66" s="112"/>
      <c r="V66" s="112">
        <v>54</v>
      </c>
      <c r="W66" s="112">
        <v>65</v>
      </c>
      <c r="X66" s="112">
        <v>66</v>
      </c>
      <c r="Y66" s="112">
        <v>63</v>
      </c>
      <c r="Z66" s="112">
        <v>86</v>
      </c>
    </row>
    <row r="67" spans="1:26" x14ac:dyDescent="0.25">
      <c r="S67" s="115" t="s">
        <v>40</v>
      </c>
      <c r="T67" s="115"/>
      <c r="U67" s="112"/>
      <c r="V67" s="112">
        <v>71</v>
      </c>
      <c r="W67" s="112">
        <v>84</v>
      </c>
      <c r="X67" s="112">
        <v>99</v>
      </c>
      <c r="Y67" s="112">
        <v>87</v>
      </c>
      <c r="Z67" s="112">
        <v>102</v>
      </c>
    </row>
    <row r="68" spans="1:26" x14ac:dyDescent="0.25">
      <c r="S68" s="115" t="s">
        <v>41</v>
      </c>
      <c r="T68" s="115"/>
      <c r="U68" s="112"/>
      <c r="V68" s="112">
        <v>79</v>
      </c>
      <c r="W68" s="112">
        <v>66</v>
      </c>
      <c r="X68" s="112">
        <v>68</v>
      </c>
      <c r="Y68" s="112">
        <v>91</v>
      </c>
      <c r="Z68" s="112">
        <v>92</v>
      </c>
    </row>
    <row r="69" spans="1:26" x14ac:dyDescent="0.25">
      <c r="S69" s="115" t="s">
        <v>42</v>
      </c>
      <c r="T69" s="115"/>
      <c r="U69" s="112"/>
      <c r="V69" s="112">
        <v>72</v>
      </c>
      <c r="W69" s="112">
        <v>96</v>
      </c>
      <c r="X69" s="112">
        <v>94</v>
      </c>
      <c r="Y69" s="112">
        <v>97</v>
      </c>
      <c r="Z69" s="112">
        <v>100</v>
      </c>
    </row>
    <row r="70" spans="1:26" x14ac:dyDescent="0.25">
      <c r="S70" s="115" t="s">
        <v>43</v>
      </c>
      <c r="T70" s="115"/>
      <c r="U70" s="112"/>
      <c r="V70" s="112">
        <v>73</v>
      </c>
      <c r="W70" s="112">
        <v>75</v>
      </c>
      <c r="X70" s="112">
        <v>80</v>
      </c>
      <c r="Y70" s="112">
        <v>86</v>
      </c>
      <c r="Z70" s="112">
        <v>87</v>
      </c>
    </row>
    <row r="71" spans="1:26" x14ac:dyDescent="0.25">
      <c r="S71" s="115" t="s">
        <v>44</v>
      </c>
      <c r="T71" s="115"/>
      <c r="U71" s="112"/>
      <c r="V71" s="112">
        <v>112</v>
      </c>
      <c r="W71" s="112">
        <v>99</v>
      </c>
      <c r="X71" s="112">
        <v>106</v>
      </c>
      <c r="Y71" s="112">
        <v>110</v>
      </c>
      <c r="Z71" s="112">
        <v>103</v>
      </c>
    </row>
    <row r="72" spans="1:26" x14ac:dyDescent="0.25">
      <c r="S72" s="115" t="s">
        <v>45</v>
      </c>
      <c r="T72" s="115"/>
      <c r="U72" s="112"/>
      <c r="V72" s="112">
        <v>99</v>
      </c>
      <c r="W72" s="112">
        <v>126</v>
      </c>
      <c r="X72" s="112">
        <v>122</v>
      </c>
      <c r="Y72" s="112">
        <v>119</v>
      </c>
      <c r="Z72" s="112">
        <v>134</v>
      </c>
    </row>
    <row r="73" spans="1:26" x14ac:dyDescent="0.25">
      <c r="S73" s="115" t="s">
        <v>46</v>
      </c>
      <c r="T73" s="115"/>
      <c r="U73" s="112"/>
      <c r="V73" s="112">
        <v>103</v>
      </c>
      <c r="W73" s="112">
        <v>88</v>
      </c>
      <c r="X73" s="112">
        <v>91</v>
      </c>
      <c r="Y73" s="112">
        <v>94</v>
      </c>
      <c r="Z73" s="112">
        <v>103</v>
      </c>
    </row>
    <row r="74" spans="1:26" x14ac:dyDescent="0.25">
      <c r="S74" s="115" t="s">
        <v>47</v>
      </c>
      <c r="T74" s="115"/>
      <c r="U74" s="112"/>
      <c r="V74" s="112">
        <v>95</v>
      </c>
      <c r="W74" s="112">
        <v>100</v>
      </c>
      <c r="X74" s="112">
        <v>100</v>
      </c>
      <c r="Y74" s="112">
        <v>100</v>
      </c>
      <c r="Z74" s="112">
        <v>89</v>
      </c>
    </row>
    <row r="75" spans="1:26" x14ac:dyDescent="0.25">
      <c r="S75" s="115" t="s">
        <v>48</v>
      </c>
      <c r="T75" s="115"/>
      <c r="U75" s="112"/>
      <c r="V75" s="112">
        <v>27</v>
      </c>
      <c r="W75" s="112">
        <v>31</v>
      </c>
      <c r="X75" s="112">
        <v>36</v>
      </c>
      <c r="Y75" s="112">
        <v>47</v>
      </c>
      <c r="Z75" s="112">
        <v>66</v>
      </c>
    </row>
    <row r="76" spans="1:26" x14ac:dyDescent="0.25">
      <c r="S76" s="115" t="s">
        <v>49</v>
      </c>
      <c r="T76" s="115"/>
      <c r="U76" s="112"/>
      <c r="V76" s="112">
        <v>21</v>
      </c>
      <c r="W76" s="112">
        <v>12</v>
      </c>
      <c r="X76" s="112">
        <v>15</v>
      </c>
      <c r="Y76" s="112">
        <v>16</v>
      </c>
      <c r="Z76" s="112">
        <v>18</v>
      </c>
    </row>
    <row r="77" spans="1:26" x14ac:dyDescent="0.25">
      <c r="S77" s="115" t="s">
        <v>50</v>
      </c>
      <c r="T77" s="115"/>
      <c r="U77" s="112"/>
      <c r="V77" s="112">
        <v>15</v>
      </c>
      <c r="W77" s="112">
        <v>14</v>
      </c>
      <c r="X77" s="112">
        <v>12</v>
      </c>
      <c r="Y77" s="112">
        <v>7</v>
      </c>
      <c r="Z77" s="112">
        <v>9</v>
      </c>
    </row>
    <row r="78" spans="1:26" x14ac:dyDescent="0.25">
      <c r="S78" s="115" t="s">
        <v>51</v>
      </c>
      <c r="T78" s="115"/>
      <c r="U78" s="112"/>
      <c r="V78" s="112">
        <v>5</v>
      </c>
      <c r="W78" s="112">
        <v>6</v>
      </c>
      <c r="X78" s="112">
        <v>6</v>
      </c>
      <c r="Y78" s="112">
        <v>8</v>
      </c>
      <c r="Z78" s="112">
        <v>8</v>
      </c>
    </row>
    <row r="79" spans="1:26" x14ac:dyDescent="0.25">
      <c r="S79" s="115" t="s">
        <v>52</v>
      </c>
      <c r="T79" s="115"/>
      <c r="U79" s="112"/>
      <c r="V79" s="112">
        <v>3</v>
      </c>
      <c r="W79" s="112">
        <v>3</v>
      </c>
      <c r="X79" s="112">
        <v>0</v>
      </c>
      <c r="Y79" s="112">
        <v>1</v>
      </c>
      <c r="Z79" s="112">
        <v>7</v>
      </c>
    </row>
    <row r="80" spans="1:26" x14ac:dyDescent="0.25">
      <c r="S80" s="118" t="s">
        <v>53</v>
      </c>
      <c r="T80" s="118"/>
      <c r="U80" s="112"/>
      <c r="V80" s="112">
        <v>910</v>
      </c>
      <c r="W80" s="112">
        <v>960</v>
      </c>
      <c r="X80" s="112">
        <v>998</v>
      </c>
      <c r="Y80" s="112">
        <v>1060</v>
      </c>
      <c r="Z80" s="112">
        <v>1156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Tumby Bay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40</v>
      </c>
      <c r="W83" s="112">
        <v>42</v>
      </c>
      <c r="X83" s="112">
        <v>46</v>
      </c>
      <c r="Y83" s="112">
        <v>58</v>
      </c>
      <c r="Z83" s="112">
        <v>60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190</v>
      </c>
      <c r="G84" s="140"/>
      <c r="H84" s="48"/>
      <c r="I84" s="48"/>
      <c r="J84" s="48"/>
      <c r="K84" s="48"/>
      <c r="L84" s="140" t="s">
        <v>0</v>
      </c>
      <c r="M84" s="140"/>
      <c r="N84" s="140" t="s">
        <v>190</v>
      </c>
      <c r="O84" s="140"/>
      <c r="S84" s="115" t="s">
        <v>57</v>
      </c>
      <c r="T84" s="115"/>
      <c r="U84" s="112"/>
      <c r="V84" s="112">
        <v>32</v>
      </c>
      <c r="W84" s="112">
        <v>37</v>
      </c>
      <c r="X84" s="112">
        <v>38</v>
      </c>
      <c r="Y84" s="112">
        <v>34</v>
      </c>
      <c r="Z84" s="112">
        <v>40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2017-18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2017-18</v>
      </c>
      <c r="O85" s="140"/>
      <c r="S85" s="115" t="s">
        <v>185</v>
      </c>
      <c r="T85" s="115"/>
      <c r="U85" s="112"/>
      <c r="V85" s="112">
        <v>100</v>
      </c>
      <c r="W85" s="112">
        <v>97</v>
      </c>
      <c r="X85" s="112">
        <v>95</v>
      </c>
      <c r="Y85" s="112">
        <v>110</v>
      </c>
      <c r="Z85" s="112">
        <v>119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2,362</v>
      </c>
      <c r="D86" s="94">
        <f t="shared" ref="D86:D91" si="4">AD4</f>
        <v>9.4531974050046319E-2</v>
      </c>
      <c r="E86" s="95">
        <f t="shared" ref="E86:E91" si="5">AD4</f>
        <v>9.4531974050046319E-2</v>
      </c>
      <c r="F86" s="94">
        <f t="shared" ref="F86:F91" si="6">AF4</f>
        <v>0.21066119938493078</v>
      </c>
      <c r="G86" s="95">
        <f t="shared" ref="G86:G91" si="7">AF4</f>
        <v>0.21066119938493078</v>
      </c>
      <c r="H86" s="97"/>
      <c r="I86" s="97"/>
      <c r="J86" s="139" t="str">
        <f>'State data for spotlight'!J4</f>
        <v>1,514,413</v>
      </c>
      <c r="K86" s="139"/>
      <c r="L86" s="94">
        <f>'State data for spotlight'!L4</f>
        <v>9.9608707048718825E-2</v>
      </c>
      <c r="M86" s="95">
        <f>'State data for spotlight'!L4</f>
        <v>9.9608707048718825E-2</v>
      </c>
      <c r="N86" s="94">
        <f>'State data for spotlight'!N4</f>
        <v>0.18326365128713196</v>
      </c>
      <c r="O86" s="95">
        <f>'State data for spotlight'!N4</f>
        <v>0.18326365128713196</v>
      </c>
      <c r="S86" s="115" t="s">
        <v>186</v>
      </c>
      <c r="T86" s="115"/>
      <c r="U86" s="112"/>
      <c r="V86" s="112">
        <v>14</v>
      </c>
      <c r="W86" s="112">
        <v>15</v>
      </c>
      <c r="X86" s="112">
        <v>12</v>
      </c>
      <c r="Y86" s="112">
        <v>18</v>
      </c>
      <c r="Z86" s="112">
        <v>19</v>
      </c>
    </row>
    <row r="87" spans="1:30" ht="15" customHeight="1" x14ac:dyDescent="0.25">
      <c r="A87" s="96" t="s">
        <v>4</v>
      </c>
      <c r="B87" s="49"/>
      <c r="C87" s="97" t="str">
        <f t="shared" si="3"/>
        <v>1,202</v>
      </c>
      <c r="D87" s="94">
        <f t="shared" si="4"/>
        <v>9.5715587967183158E-2</v>
      </c>
      <c r="E87" s="95">
        <f t="shared" si="5"/>
        <v>9.5715587967183158E-2</v>
      </c>
      <c r="F87" s="94">
        <f t="shared" si="6"/>
        <v>0.15688161693936475</v>
      </c>
      <c r="G87" s="95">
        <f t="shared" si="7"/>
        <v>0.15688161693936475</v>
      </c>
      <c r="H87" s="97"/>
      <c r="I87" s="97"/>
      <c r="J87" s="139" t="str">
        <f>'State data for spotlight'!J5</f>
        <v>761,173</v>
      </c>
      <c r="K87" s="139"/>
      <c r="L87" s="94">
        <f>'State data for spotlight'!L5</f>
        <v>8.820771036521724E-2</v>
      </c>
      <c r="M87" s="95">
        <f>'State data for spotlight'!L5</f>
        <v>8.820771036521724E-2</v>
      </c>
      <c r="N87" s="94">
        <f>'State data for spotlight'!N5</f>
        <v>0.15461673464868042</v>
      </c>
      <c r="O87" s="95">
        <f>'State data for spotlight'!N5</f>
        <v>0.15461673464868042</v>
      </c>
      <c r="S87" s="115" t="s">
        <v>187</v>
      </c>
      <c r="T87" s="115"/>
      <c r="U87" s="112"/>
      <c r="V87" s="112">
        <v>14</v>
      </c>
      <c r="W87" s="112">
        <v>12</v>
      </c>
      <c r="X87" s="112">
        <v>12</v>
      </c>
      <c r="Y87" s="112">
        <v>12</v>
      </c>
      <c r="Z87" s="112">
        <v>13</v>
      </c>
    </row>
    <row r="88" spans="1:30" ht="15" customHeight="1" x14ac:dyDescent="0.25">
      <c r="A88" s="96" t="s">
        <v>5</v>
      </c>
      <c r="B88" s="49"/>
      <c r="C88" s="97" t="str">
        <f t="shared" si="3"/>
        <v>1,154</v>
      </c>
      <c r="D88" s="94">
        <f t="shared" si="4"/>
        <v>8.8679245283018959E-2</v>
      </c>
      <c r="E88" s="95">
        <f t="shared" si="5"/>
        <v>8.8679245283018959E-2</v>
      </c>
      <c r="F88" s="94">
        <f t="shared" si="6"/>
        <v>0.25982532751091703</v>
      </c>
      <c r="G88" s="95">
        <f t="shared" si="7"/>
        <v>0.25982532751091703</v>
      </c>
      <c r="H88" s="97"/>
      <c r="I88" s="97"/>
      <c r="J88" s="139" t="str">
        <f>'State data for spotlight'!J6</f>
        <v>752,279</v>
      </c>
      <c r="K88" s="139"/>
      <c r="L88" s="94">
        <f>'State data for spotlight'!L6</f>
        <v>0.11150035312508311</v>
      </c>
      <c r="M88" s="95">
        <f>'State data for spotlight'!L6</f>
        <v>0.11150035312508311</v>
      </c>
      <c r="N88" s="94">
        <f>'State data for spotlight'!N6</f>
        <v>0.212174288554841</v>
      </c>
      <c r="O88" s="95">
        <f>'State data for spotlight'!N6</f>
        <v>0.212174288554841</v>
      </c>
      <c r="S88" s="115" t="s">
        <v>188</v>
      </c>
      <c r="T88" s="115"/>
      <c r="U88" s="112"/>
      <c r="V88" s="112">
        <v>20</v>
      </c>
      <c r="W88" s="112">
        <v>18</v>
      </c>
      <c r="X88" s="112">
        <v>27</v>
      </c>
      <c r="Y88" s="112">
        <v>25</v>
      </c>
      <c r="Z88" s="112">
        <v>20</v>
      </c>
    </row>
    <row r="89" spans="1:30" ht="15" customHeight="1" x14ac:dyDescent="0.25">
      <c r="A89" s="49" t="s">
        <v>6</v>
      </c>
      <c r="B89" s="49"/>
      <c r="C89" s="97" t="str">
        <f t="shared" si="3"/>
        <v>1,481</v>
      </c>
      <c r="D89" s="94">
        <f t="shared" si="4"/>
        <v>6.0128847530422247E-2</v>
      </c>
      <c r="E89" s="95">
        <f t="shared" si="5"/>
        <v>6.0128847530422247E-2</v>
      </c>
      <c r="F89" s="94">
        <f t="shared" si="6"/>
        <v>0.14984472049689446</v>
      </c>
      <c r="G89" s="95">
        <f t="shared" si="7"/>
        <v>0.14984472049689446</v>
      </c>
      <c r="H89" s="97"/>
      <c r="I89" s="97"/>
      <c r="J89" s="139" t="str">
        <f>'State data for spotlight'!J7</f>
        <v>1,001,542</v>
      </c>
      <c r="K89" s="139"/>
      <c r="L89" s="94">
        <f>'State data for spotlight'!L7</f>
        <v>4.4621130813623067E-2</v>
      </c>
      <c r="M89" s="95">
        <f>'State data for spotlight'!L7</f>
        <v>4.4621130813623067E-2</v>
      </c>
      <c r="N89" s="94">
        <f>'State data for spotlight'!N7</f>
        <v>9.6689701842120446E-2</v>
      </c>
      <c r="O89" s="95">
        <f>'State data for spotlight'!N7</f>
        <v>9.6689701842120446E-2</v>
      </c>
      <c r="S89" s="115" t="s">
        <v>189</v>
      </c>
      <c r="T89" s="115"/>
      <c r="U89" s="112"/>
      <c r="V89" s="112">
        <v>83</v>
      </c>
      <c r="W89" s="112">
        <v>91</v>
      </c>
      <c r="X89" s="112">
        <v>93</v>
      </c>
      <c r="Y89" s="112">
        <v>98</v>
      </c>
      <c r="Z89" s="112">
        <v>100</v>
      </c>
    </row>
    <row r="90" spans="1:30" ht="15" customHeight="1" x14ac:dyDescent="0.25">
      <c r="A90" s="49" t="s">
        <v>96</v>
      </c>
      <c r="B90" s="49"/>
      <c r="C90" s="97" t="str">
        <f t="shared" si="3"/>
        <v>$30,204</v>
      </c>
      <c r="D90" s="94">
        <f t="shared" si="4"/>
        <v>7.1404373873958482E-2</v>
      </c>
      <c r="E90" s="95">
        <f t="shared" si="5"/>
        <v>7.1404373873958482E-2</v>
      </c>
      <c r="F90" s="94">
        <f t="shared" si="6"/>
        <v>6.2885999331374398E-2</v>
      </c>
      <c r="G90" s="95">
        <f t="shared" si="7"/>
        <v>6.2885999331374398E-2</v>
      </c>
      <c r="H90" s="97"/>
      <c r="I90" s="97"/>
      <c r="J90" s="97"/>
      <c r="K90" s="97" t="str">
        <f>'State data for spotlight'!J8</f>
        <v>$45,481</v>
      </c>
      <c r="L90" s="94">
        <f>'State data for spotlight'!L8</f>
        <v>-7.6896036558571357E-4</v>
      </c>
      <c r="M90" s="95">
        <f>'State data for spotlight'!L8</f>
        <v>-7.6896036558571357E-4</v>
      </c>
      <c r="N90" s="94">
        <f>'State data for spotlight'!N8</f>
        <v>6.4433558502420718E-2</v>
      </c>
      <c r="O90" s="95">
        <f>'State data for spotlight'!N8</f>
        <v>6.4433558502420718E-2</v>
      </c>
      <c r="S90" s="115" t="s">
        <v>58</v>
      </c>
      <c r="T90" s="115"/>
      <c r="U90" s="112"/>
      <c r="V90" s="112">
        <v>100</v>
      </c>
      <c r="W90" s="112">
        <v>101</v>
      </c>
      <c r="X90" s="112">
        <v>97</v>
      </c>
      <c r="Y90" s="112">
        <v>100</v>
      </c>
      <c r="Z90" s="112">
        <v>116</v>
      </c>
    </row>
    <row r="91" spans="1:30" ht="15" customHeight="1" x14ac:dyDescent="0.25">
      <c r="A91" s="49" t="s">
        <v>7</v>
      </c>
      <c r="B91" s="49"/>
      <c r="C91" s="97" t="str">
        <f t="shared" si="3"/>
        <v>$80.6 mil</v>
      </c>
      <c r="D91" s="94">
        <f t="shared" si="4"/>
        <v>0.402259133916538</v>
      </c>
      <c r="E91" s="95">
        <f t="shared" si="5"/>
        <v>0.402259133916538</v>
      </c>
      <c r="F91" s="94">
        <f t="shared" si="6"/>
        <v>0.58568627033156972</v>
      </c>
      <c r="G91" s="95">
        <f t="shared" si="7"/>
        <v>0.58568627033156972</v>
      </c>
      <c r="H91" s="97"/>
      <c r="I91" s="97"/>
      <c r="J91" s="97"/>
      <c r="K91" s="97" t="str">
        <f>'State data for spotlight'!J9</f>
        <v>$63.1 bil</v>
      </c>
      <c r="L91" s="94">
        <f>'State data for spotlight'!L9</f>
        <v>8.5795971195826271E-2</v>
      </c>
      <c r="M91" s="95">
        <f>'State data for spotlight'!L9</f>
        <v>8.5795971195826271E-2</v>
      </c>
      <c r="N91" s="94">
        <f>'State data for spotlight'!N9</f>
        <v>0.25141602644572436</v>
      </c>
      <c r="O91" s="95">
        <f>'State data for spotlight'!N9</f>
        <v>0.25141602644572436</v>
      </c>
      <c r="S91" s="118" t="s">
        <v>53</v>
      </c>
      <c r="T91" s="118"/>
      <c r="U91" s="112"/>
      <c r="V91" s="112">
        <v>670</v>
      </c>
      <c r="W91" s="112">
        <v>660</v>
      </c>
      <c r="X91" s="112">
        <v>690</v>
      </c>
      <c r="Y91" s="112">
        <v>713</v>
      </c>
      <c r="Z91" s="112">
        <v>765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191</v>
      </c>
      <c r="S93" s="115" t="s">
        <v>56</v>
      </c>
      <c r="T93" s="115"/>
      <c r="U93" s="112"/>
      <c r="V93" s="112">
        <v>25</v>
      </c>
      <c r="W93" s="112">
        <v>26</v>
      </c>
      <c r="X93" s="112">
        <v>35</v>
      </c>
      <c r="Y93" s="112">
        <v>35</v>
      </c>
      <c r="Z93" s="112">
        <v>33</v>
      </c>
    </row>
    <row r="94" spans="1:30" ht="15" customHeight="1" x14ac:dyDescent="0.25">
      <c r="A94" s="135" t="s">
        <v>192</v>
      </c>
      <c r="S94" s="115" t="s">
        <v>57</v>
      </c>
      <c r="T94" s="115"/>
      <c r="U94" s="112"/>
      <c r="V94" s="112">
        <v>110</v>
      </c>
      <c r="W94" s="112">
        <v>113</v>
      </c>
      <c r="X94" s="112">
        <v>116</v>
      </c>
      <c r="Y94" s="112">
        <v>117</v>
      </c>
      <c r="Z94" s="112">
        <v>127</v>
      </c>
    </row>
    <row r="95" spans="1:30" ht="15" customHeight="1" x14ac:dyDescent="0.25">
      <c r="A95" s="136" t="s">
        <v>266</v>
      </c>
      <c r="S95" s="115" t="s">
        <v>185</v>
      </c>
      <c r="T95" s="115"/>
      <c r="U95" s="112"/>
      <c r="V95" s="112">
        <v>14</v>
      </c>
      <c r="W95" s="112">
        <v>22</v>
      </c>
      <c r="X95" s="112">
        <v>10</v>
      </c>
      <c r="Y95" s="112">
        <v>18</v>
      </c>
      <c r="Z95" s="112">
        <v>17</v>
      </c>
    </row>
    <row r="96" spans="1:30" ht="15" customHeight="1" x14ac:dyDescent="0.25">
      <c r="A96" s="134" t="s">
        <v>258</v>
      </c>
      <c r="S96" s="115" t="s">
        <v>186</v>
      </c>
      <c r="T96" s="115"/>
      <c r="U96" s="112"/>
      <c r="V96" s="112">
        <v>103</v>
      </c>
      <c r="W96" s="112">
        <v>110</v>
      </c>
      <c r="X96" s="112">
        <v>110</v>
      </c>
      <c r="Y96" s="112">
        <v>118</v>
      </c>
      <c r="Z96" s="112">
        <v>110</v>
      </c>
    </row>
    <row r="97" spans="1:32" ht="15" customHeight="1" x14ac:dyDescent="0.25">
      <c r="A97" s="136" t="s">
        <v>269</v>
      </c>
      <c r="S97" s="115" t="s">
        <v>187</v>
      </c>
      <c r="T97" s="115"/>
      <c r="U97" s="112"/>
      <c r="V97" s="112">
        <v>82</v>
      </c>
      <c r="W97" s="112">
        <v>84</v>
      </c>
      <c r="X97" s="112">
        <v>85</v>
      </c>
      <c r="Y97" s="112">
        <v>85</v>
      </c>
      <c r="Z97" s="112">
        <v>95</v>
      </c>
    </row>
    <row r="98" spans="1:32" ht="15" customHeight="1" x14ac:dyDescent="0.25">
      <c r="A98" s="136" t="s">
        <v>275</v>
      </c>
      <c r="S98" s="115" t="s">
        <v>188</v>
      </c>
      <c r="T98" s="115"/>
      <c r="U98" s="112"/>
      <c r="V98" s="112">
        <v>58</v>
      </c>
      <c r="W98" s="112">
        <v>48</v>
      </c>
      <c r="X98" s="112">
        <v>53</v>
      </c>
      <c r="Y98" s="112">
        <v>65</v>
      </c>
      <c r="Z98" s="112">
        <v>63</v>
      </c>
    </row>
    <row r="99" spans="1:32" ht="15" customHeight="1" x14ac:dyDescent="0.25">
      <c r="S99" s="115" t="s">
        <v>189</v>
      </c>
      <c r="T99" s="115"/>
      <c r="U99" s="112"/>
      <c r="V99" s="112">
        <v>11</v>
      </c>
      <c r="W99" s="112">
        <v>11</v>
      </c>
      <c r="X99" s="112">
        <v>14</v>
      </c>
      <c r="Y99" s="112">
        <v>11</v>
      </c>
      <c r="Z99" s="112">
        <v>10</v>
      </c>
    </row>
    <row r="100" spans="1:32" ht="15" customHeight="1" x14ac:dyDescent="0.25">
      <c r="S100" s="115" t="s">
        <v>58</v>
      </c>
      <c r="T100" s="115"/>
      <c r="U100" s="112"/>
      <c r="V100" s="112">
        <v>49</v>
      </c>
      <c r="W100" s="112">
        <v>46</v>
      </c>
      <c r="X100" s="112">
        <v>49</v>
      </c>
      <c r="Y100" s="112">
        <v>52</v>
      </c>
      <c r="Z100" s="112">
        <v>58</v>
      </c>
    </row>
    <row r="101" spans="1:32" x14ac:dyDescent="0.25">
      <c r="A101" s="18"/>
      <c r="S101" s="118" t="s">
        <v>53</v>
      </c>
      <c r="T101" s="118"/>
      <c r="U101" s="112"/>
      <c r="V101" s="112">
        <v>623</v>
      </c>
      <c r="W101" s="112">
        <v>621</v>
      </c>
      <c r="X101" s="112">
        <v>646</v>
      </c>
      <c r="Y101" s="112">
        <v>679</v>
      </c>
      <c r="Z101" s="112">
        <v>718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184</v>
      </c>
      <c r="W103" s="106" t="s">
        <v>193</v>
      </c>
      <c r="X103" s="106" t="s">
        <v>261</v>
      </c>
      <c r="Y103" s="106" t="s">
        <v>267</v>
      </c>
      <c r="Z103" s="106" t="s">
        <v>273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1070</v>
      </c>
      <c r="W104" s="112">
        <v>1204</v>
      </c>
      <c r="X104" s="112">
        <v>1303</v>
      </c>
      <c r="Y104" s="112">
        <v>1310</v>
      </c>
      <c r="Z104" s="112">
        <v>1409</v>
      </c>
      <c r="AB104" s="109" t="str">
        <f>TEXT(Z104,"###,###")</f>
        <v>1,409</v>
      </c>
      <c r="AD104" s="130">
        <f>Z104/($Z$4)*100</f>
        <v>59.652836579170199</v>
      </c>
      <c r="AF104" s="109"/>
    </row>
    <row r="105" spans="1:32" x14ac:dyDescent="0.25">
      <c r="S105" s="115" t="s">
        <v>17</v>
      </c>
      <c r="T105" s="115"/>
      <c r="U105" s="112"/>
      <c r="V105" s="112">
        <v>304</v>
      </c>
      <c r="W105" s="112">
        <v>315</v>
      </c>
      <c r="X105" s="112">
        <v>305</v>
      </c>
      <c r="Y105" s="112">
        <v>323</v>
      </c>
      <c r="Z105" s="112">
        <v>394</v>
      </c>
      <c r="AB105" s="109" t="str">
        <f>TEXT(Z105,"###,###")</f>
        <v>394</v>
      </c>
      <c r="AD105" s="130">
        <f>Z105/($Z$4)*100</f>
        <v>16.680779000846741</v>
      </c>
      <c r="AF105" s="109"/>
    </row>
    <row r="106" spans="1:32" x14ac:dyDescent="0.25">
      <c r="S106" s="118" t="s">
        <v>53</v>
      </c>
      <c r="T106" s="118"/>
      <c r="U106" s="120"/>
      <c r="V106" s="120">
        <v>1374</v>
      </c>
      <c r="W106" s="120">
        <v>1519</v>
      </c>
      <c r="X106" s="120">
        <v>1608</v>
      </c>
      <c r="Y106" s="120">
        <v>1633</v>
      </c>
      <c r="Z106" s="120">
        <v>1803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396</v>
      </c>
      <c r="W108" s="112">
        <v>375</v>
      </c>
      <c r="X108" s="112">
        <v>350</v>
      </c>
      <c r="Y108" s="112">
        <v>395</v>
      </c>
      <c r="Z108" s="112">
        <v>381</v>
      </c>
      <c r="AB108" s="109" t="str">
        <f>TEXT(Z108,"###,###")</f>
        <v>381</v>
      </c>
      <c r="AD108" s="130">
        <f>Z108/($Z$4)*100</f>
        <v>16.130397967823878</v>
      </c>
      <c r="AF108" s="109"/>
    </row>
    <row r="109" spans="1:32" x14ac:dyDescent="0.25">
      <c r="S109" s="115" t="s">
        <v>20</v>
      </c>
      <c r="T109" s="115"/>
      <c r="U109" s="112"/>
      <c r="V109" s="112">
        <v>288</v>
      </c>
      <c r="W109" s="112">
        <v>315</v>
      </c>
      <c r="X109" s="112">
        <v>345</v>
      </c>
      <c r="Y109" s="112">
        <v>369</v>
      </c>
      <c r="Z109" s="112">
        <v>420</v>
      </c>
      <c r="AB109" s="109" t="str">
        <f>TEXT(Z109,"###,###")</f>
        <v>420</v>
      </c>
      <c r="AD109" s="130">
        <f>Z109/($Z$4)*100</f>
        <v>17.781541066892466</v>
      </c>
      <c r="AF109" s="109"/>
    </row>
    <row r="110" spans="1:32" x14ac:dyDescent="0.25">
      <c r="S110" s="115" t="s">
        <v>21</v>
      </c>
      <c r="T110" s="115"/>
      <c r="U110" s="112"/>
      <c r="V110" s="112">
        <v>221</v>
      </c>
      <c r="W110" s="112">
        <v>270</v>
      </c>
      <c r="X110" s="112">
        <v>300</v>
      </c>
      <c r="Y110" s="112">
        <v>332</v>
      </c>
      <c r="Z110" s="112">
        <v>377</v>
      </c>
      <c r="AB110" s="109" t="str">
        <f>TEXT(Z110,"###,###")</f>
        <v>377</v>
      </c>
      <c r="AD110" s="130">
        <f>Z110/($Z$4)*100</f>
        <v>15.961049957662999</v>
      </c>
      <c r="AF110" s="109"/>
    </row>
    <row r="111" spans="1:32" x14ac:dyDescent="0.25">
      <c r="S111" s="115" t="s">
        <v>22</v>
      </c>
      <c r="T111" s="115"/>
      <c r="U111" s="112"/>
      <c r="V111" s="112">
        <v>474</v>
      </c>
      <c r="W111" s="112">
        <v>523</v>
      </c>
      <c r="X111" s="112">
        <v>513</v>
      </c>
      <c r="Y111" s="112">
        <v>537</v>
      </c>
      <c r="Z111" s="112">
        <v>633</v>
      </c>
      <c r="AB111" s="109" t="str">
        <f>TEXT(Z111,"###,###")</f>
        <v>633</v>
      </c>
      <c r="AD111" s="130">
        <f>Z111/($Z$4)*100</f>
        <v>26.799322607959358</v>
      </c>
      <c r="AF111" s="109"/>
    </row>
    <row r="112" spans="1:32" x14ac:dyDescent="0.25">
      <c r="S112" s="118" t="s">
        <v>53</v>
      </c>
      <c r="T112" s="118"/>
      <c r="U112" s="112"/>
      <c r="V112" s="112">
        <v>1952</v>
      </c>
      <c r="W112" s="112">
        <v>2017</v>
      </c>
      <c r="X112" s="112">
        <v>2042</v>
      </c>
      <c r="Y112" s="112">
        <v>2158</v>
      </c>
      <c r="Z112" s="112">
        <v>2359</v>
      </c>
    </row>
    <row r="113" spans="19:32" x14ac:dyDescent="0.25">
      <c r="AB113" s="125" t="s">
        <v>24</v>
      </c>
      <c r="AC113" s="106"/>
      <c r="AD113" s="106" t="s">
        <v>182</v>
      </c>
      <c r="AF113" s="106" t="s">
        <v>183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45.83</v>
      </c>
      <c r="W118" s="131">
        <v>45.6</v>
      </c>
      <c r="X118" s="131">
        <v>45.29</v>
      </c>
      <c r="Y118" s="131">
        <v>45.38</v>
      </c>
      <c r="Z118" s="131">
        <v>45.8</v>
      </c>
      <c r="AB118" s="109" t="str">
        <f>TEXT(Z118,"##.0")</f>
        <v>45.8</v>
      </c>
    </row>
    <row r="120" spans="19:32" x14ac:dyDescent="0.25">
      <c r="S120" s="101" t="s">
        <v>98</v>
      </c>
      <c r="T120" s="112"/>
      <c r="U120" s="112"/>
      <c r="V120" s="112">
        <v>774</v>
      </c>
      <c r="W120" s="112">
        <v>780</v>
      </c>
      <c r="X120" s="112">
        <v>823</v>
      </c>
      <c r="Y120" s="112">
        <v>895</v>
      </c>
      <c r="Z120" s="112">
        <v>945</v>
      </c>
      <c r="AB120" s="109" t="str">
        <f>TEXT(Z120,"###,###")</f>
        <v>945</v>
      </c>
    </row>
    <row r="121" spans="19:32" x14ac:dyDescent="0.25">
      <c r="S121" s="101" t="s">
        <v>99</v>
      </c>
      <c r="T121" s="112"/>
      <c r="U121" s="112"/>
      <c r="V121" s="112">
        <v>323</v>
      </c>
      <c r="W121" s="112">
        <v>309</v>
      </c>
      <c r="X121" s="112">
        <v>321</v>
      </c>
      <c r="Y121" s="112">
        <v>318</v>
      </c>
      <c r="Z121" s="112">
        <v>331</v>
      </c>
      <c r="AB121" s="109" t="str">
        <f>TEXT(Z121,"###,###")</f>
        <v>331</v>
      </c>
    </row>
    <row r="122" spans="19:32" x14ac:dyDescent="0.25">
      <c r="S122" s="101" t="s">
        <v>100</v>
      </c>
      <c r="T122" s="112"/>
      <c r="U122" s="112"/>
      <c r="V122" s="112">
        <v>187</v>
      </c>
      <c r="W122" s="112">
        <v>192</v>
      </c>
      <c r="X122" s="112">
        <v>188</v>
      </c>
      <c r="Y122" s="112">
        <v>184</v>
      </c>
      <c r="Z122" s="112">
        <v>204</v>
      </c>
      <c r="AB122" s="109" t="str">
        <f>TEXT(Z122,"###,###")</f>
        <v>204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961</v>
      </c>
      <c r="W124" s="112">
        <v>972</v>
      </c>
      <c r="X124" s="112">
        <v>1011</v>
      </c>
      <c r="Y124" s="112">
        <v>1079</v>
      </c>
      <c r="Z124" s="112">
        <v>1149</v>
      </c>
      <c r="AB124" s="109" t="str">
        <f>TEXT(Z124,"###,###")</f>
        <v>1,149</v>
      </c>
      <c r="AD124" s="127">
        <f>Z124/$Z$7*100</f>
        <v>77.582714382174217</v>
      </c>
    </row>
    <row r="125" spans="19:32" x14ac:dyDescent="0.25">
      <c r="S125" s="101" t="s">
        <v>102</v>
      </c>
      <c r="T125" s="112"/>
      <c r="U125" s="112"/>
      <c r="V125" s="112">
        <v>510</v>
      </c>
      <c r="W125" s="112">
        <v>501</v>
      </c>
      <c r="X125" s="112">
        <v>509</v>
      </c>
      <c r="Y125" s="112">
        <v>502</v>
      </c>
      <c r="Z125" s="112">
        <v>535</v>
      </c>
      <c r="AB125" s="109" t="str">
        <f>TEXT(Z125,"###,###")</f>
        <v>535</v>
      </c>
      <c r="AD125" s="127">
        <f>Z125/$Z$7*100</f>
        <v>36.124240378122892</v>
      </c>
    </row>
    <row r="127" spans="19:32" x14ac:dyDescent="0.25">
      <c r="S127" s="101" t="s">
        <v>103</v>
      </c>
      <c r="T127" s="112"/>
      <c r="U127" s="112"/>
      <c r="V127" s="112">
        <v>667</v>
      </c>
      <c r="W127" s="112">
        <v>660</v>
      </c>
      <c r="X127" s="112">
        <v>685</v>
      </c>
      <c r="Y127" s="112">
        <v>714</v>
      </c>
      <c r="Z127" s="112">
        <v>761</v>
      </c>
      <c r="AB127" s="109" t="str">
        <f>TEXT(Z127,"###,###")</f>
        <v>761</v>
      </c>
      <c r="AD127" s="127">
        <f>Z127/$Z$7*100</f>
        <v>51.384199864956116</v>
      </c>
    </row>
    <row r="128" spans="19:32" x14ac:dyDescent="0.25">
      <c r="S128" s="101" t="s">
        <v>104</v>
      </c>
      <c r="T128" s="112"/>
      <c r="U128" s="112"/>
      <c r="V128" s="112">
        <v>621</v>
      </c>
      <c r="W128" s="112">
        <v>621</v>
      </c>
      <c r="X128" s="112">
        <v>649</v>
      </c>
      <c r="Y128" s="112">
        <v>679</v>
      </c>
      <c r="Z128" s="112">
        <v>717</v>
      </c>
      <c r="AB128" s="109" t="str">
        <f>TEXT(Z128,"###,###")</f>
        <v>717</v>
      </c>
      <c r="AD128" s="127">
        <f>Z128/$Z$7*100</f>
        <v>48.413234301147874</v>
      </c>
    </row>
    <row r="130" spans="19:20" x14ac:dyDescent="0.25">
      <c r="S130" s="101" t="s">
        <v>262</v>
      </c>
      <c r="T130" s="127">
        <v>63.808237677245103</v>
      </c>
    </row>
    <row r="131" spans="19:20" x14ac:dyDescent="0.25">
      <c r="S131" s="101" t="s">
        <v>263</v>
      </c>
      <c r="T131" s="127">
        <v>22.349763673193788</v>
      </c>
    </row>
    <row r="132" spans="19:20" x14ac:dyDescent="0.25">
      <c r="S132" s="101" t="s">
        <v>264</v>
      </c>
      <c r="T132" s="127">
        <v>13.7744767049291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D74544C2-81C9-4A88-A524-CCA871E5F68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47FC6C4E-AEE6-485F-A33C-D9F13219160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CA42FCD6-26F5-4AE3-BF93-07A3150E5B9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8946F98C-24D7-4606-95D8-0D782A7DE5E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5E1A31-0EC5-46DC-9AD0-50DEFAAAE1DD}">
  <sheetPr codeName="Sheet125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171</v>
      </c>
      <c r="T1" s="99"/>
      <c r="U1" s="99"/>
      <c r="V1" s="99"/>
      <c r="W1" s="99"/>
      <c r="X1" s="99"/>
      <c r="Y1" s="100" t="s">
        <v>249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184</v>
      </c>
      <c r="W2" s="103" t="s">
        <v>193</v>
      </c>
      <c r="X2" s="103" t="s">
        <v>261</v>
      </c>
      <c r="Y2" s="103" t="s">
        <v>267</v>
      </c>
      <c r="Z2" s="103" t="s">
        <v>273</v>
      </c>
      <c r="AB2" s="141" t="str">
        <f>$Z$2</f>
        <v>2021-22</v>
      </c>
      <c r="AC2" s="141"/>
      <c r="AD2" s="141"/>
      <c r="AE2" s="141"/>
      <c r="AF2" s="141"/>
    </row>
    <row r="3" spans="1:32" ht="15" customHeight="1" x14ac:dyDescent="0.25">
      <c r="A3" s="58" t="s">
        <v>272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171</v>
      </c>
      <c r="Y3" s="105" t="s">
        <v>249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10.61 Unley, South Australia,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31244</v>
      </c>
      <c r="W4" s="108">
        <v>31604</v>
      </c>
      <c r="X4" s="108">
        <v>31284</v>
      </c>
      <c r="Y4" s="108">
        <v>32441</v>
      </c>
      <c r="Z4" s="108">
        <v>34968</v>
      </c>
      <c r="AB4" s="109" t="str">
        <f>TEXT(Z4,"###,###")</f>
        <v>34,968</v>
      </c>
      <c r="AD4" s="110">
        <f>Z4/Y4-1</f>
        <v>7.7895256003205793E-2</v>
      </c>
      <c r="AF4" s="110">
        <f>Z4/V4-1</f>
        <v>0.11919088464985284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14991</v>
      </c>
      <c r="W5" s="108">
        <v>15165</v>
      </c>
      <c r="X5" s="108">
        <v>15063</v>
      </c>
      <c r="Y5" s="108">
        <v>15457</v>
      </c>
      <c r="Z5" s="108">
        <v>16520</v>
      </c>
      <c r="AB5" s="109" t="str">
        <f>TEXT(Z5,"###,###")</f>
        <v>16,520</v>
      </c>
      <c r="AD5" s="110">
        <f t="shared" ref="AD5:AD9" si="0">Z5/Y5-1</f>
        <v>6.8771430419874546E-2</v>
      </c>
      <c r="AF5" s="110">
        <f t="shared" ref="AF5:AF9" si="1">Z5/V5-1</f>
        <v>0.10199453005136405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16254</v>
      </c>
      <c r="W6" s="108">
        <v>16445</v>
      </c>
      <c r="X6" s="108">
        <v>16222</v>
      </c>
      <c r="Y6" s="108">
        <v>16970</v>
      </c>
      <c r="Z6" s="108">
        <v>18437</v>
      </c>
      <c r="AB6" s="109" t="str">
        <f>TEXT(Z6,"###,###")</f>
        <v>18,437</v>
      </c>
      <c r="AD6" s="110">
        <f t="shared" si="0"/>
        <v>8.6446670595167863E-2</v>
      </c>
      <c r="AF6" s="110">
        <f t="shared" si="1"/>
        <v>0.13430540174726224</v>
      </c>
    </row>
    <row r="7" spans="1:32" ht="16.5" customHeight="1" thickBot="1" x14ac:dyDescent="0.3">
      <c r="A7" s="61" t="str">
        <f>"QUICK STATS for "&amp;Z2&amp;" *"</f>
        <v>QUICK STATS for 2021-22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21831</v>
      </c>
      <c r="W7" s="108">
        <v>21966</v>
      </c>
      <c r="X7" s="108">
        <v>22094</v>
      </c>
      <c r="Y7" s="108">
        <v>22121</v>
      </c>
      <c r="Z7" s="108">
        <v>22574</v>
      </c>
      <c r="AB7" s="109" t="str">
        <f>TEXT(Z7,"###,###")</f>
        <v>22,574</v>
      </c>
      <c r="AD7" s="110">
        <f t="shared" si="0"/>
        <v>2.047827855883555E-2</v>
      </c>
      <c r="AF7" s="110">
        <f t="shared" si="1"/>
        <v>3.4034171590856976E-2</v>
      </c>
    </row>
    <row r="8" spans="1:32" ht="17.25" customHeight="1" x14ac:dyDescent="0.25">
      <c r="A8" s="62" t="s">
        <v>12</v>
      </c>
      <c r="B8" s="63"/>
      <c r="C8" s="29"/>
      <c r="D8" s="64" t="str">
        <f>AB4</f>
        <v>34,968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22,574</v>
      </c>
      <c r="P8" s="65"/>
      <c r="S8" s="107" t="s">
        <v>83</v>
      </c>
      <c r="T8" s="108"/>
      <c r="U8" s="108"/>
      <c r="V8" s="108">
        <v>46051.71</v>
      </c>
      <c r="W8" s="108">
        <v>48038.28</v>
      </c>
      <c r="X8" s="108">
        <v>47571.67</v>
      </c>
      <c r="Y8" s="108">
        <v>49357.47</v>
      </c>
      <c r="Z8" s="108">
        <v>49210.76</v>
      </c>
      <c r="AB8" s="109" t="str">
        <f>TEXT(Z8,"$###,###")</f>
        <v>$49,211</v>
      </c>
      <c r="AD8" s="110">
        <f t="shared" si="0"/>
        <v>-2.9723970859932836E-3</v>
      </c>
      <c r="AF8" s="110">
        <f t="shared" si="1"/>
        <v>6.8597887027430859E-2</v>
      </c>
    </row>
    <row r="9" spans="1:32" x14ac:dyDescent="0.25">
      <c r="A9" s="30" t="s">
        <v>14</v>
      </c>
      <c r="B9" s="69"/>
      <c r="C9" s="70"/>
      <c r="D9" s="71">
        <f>AD104</f>
        <v>72.969572180279101</v>
      </c>
      <c r="E9" s="72" t="s">
        <v>84</v>
      </c>
      <c r="F9" s="24"/>
      <c r="G9" s="73" t="s">
        <v>81</v>
      </c>
      <c r="H9" s="70"/>
      <c r="I9" s="69"/>
      <c r="J9" s="70"/>
      <c r="K9" s="69"/>
      <c r="L9" s="69"/>
      <c r="M9" s="74"/>
      <c r="N9" s="70"/>
      <c r="O9" s="71">
        <f>AD127</f>
        <v>48.4849827234872</v>
      </c>
      <c r="P9" s="72" t="s">
        <v>84</v>
      </c>
      <c r="S9" s="107" t="s">
        <v>7</v>
      </c>
      <c r="T9" s="108"/>
      <c r="U9" s="108"/>
      <c r="V9" s="108">
        <v>1638916008</v>
      </c>
      <c r="W9" s="108">
        <v>1701001321</v>
      </c>
      <c r="X9" s="108">
        <v>1731336178</v>
      </c>
      <c r="Y9" s="108">
        <v>1844213035</v>
      </c>
      <c r="Z9" s="108">
        <v>1934484178</v>
      </c>
      <c r="AB9" s="109" t="str">
        <f>TEXT(Z9/1000000,"$#,###.0")&amp;" mil"</f>
        <v>$1,934.5 mil</v>
      </c>
      <c r="AD9" s="110">
        <f t="shared" si="0"/>
        <v>4.8948327165467598E-2</v>
      </c>
      <c r="AF9" s="110">
        <f t="shared" si="1"/>
        <v>0.18034369580701548</v>
      </c>
    </row>
    <row r="10" spans="1:32" x14ac:dyDescent="0.25">
      <c r="A10" s="30" t="s">
        <v>17</v>
      </c>
      <c r="B10" s="69"/>
      <c r="C10" s="70"/>
      <c r="D10" s="71">
        <f>AD105</f>
        <v>20.736101578586137</v>
      </c>
      <c r="E10" s="72" t="s">
        <v>84</v>
      </c>
      <c r="F10" s="24"/>
      <c r="G10" s="73" t="s">
        <v>82</v>
      </c>
      <c r="H10" s="70"/>
      <c r="I10" s="69"/>
      <c r="J10" s="70"/>
      <c r="K10" s="69"/>
      <c r="L10" s="69"/>
      <c r="M10" s="74"/>
      <c r="N10" s="70"/>
      <c r="O10" s="71">
        <f>AD128</f>
        <v>51.479578275892621</v>
      </c>
      <c r="P10" s="72" t="s">
        <v>84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85</v>
      </c>
      <c r="H11" s="77"/>
      <c r="I11" s="78"/>
      <c r="J11" s="78"/>
      <c r="K11" s="78"/>
      <c r="L11" s="78"/>
      <c r="M11" s="69"/>
      <c r="N11" s="70"/>
      <c r="O11" s="71">
        <f>T130</f>
        <v>82.267210064676178</v>
      </c>
      <c r="P11" s="72" t="s">
        <v>84</v>
      </c>
      <c r="S11" s="107" t="s">
        <v>29</v>
      </c>
      <c r="T11" s="112"/>
      <c r="U11" s="112"/>
      <c r="V11" s="112">
        <v>27432</v>
      </c>
      <c r="W11" s="112">
        <v>27651</v>
      </c>
      <c r="X11" s="112">
        <v>27299</v>
      </c>
      <c r="Y11" s="112">
        <v>28470</v>
      </c>
      <c r="Z11" s="112">
        <v>30971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7.6193851333392404</v>
      </c>
      <c r="P12" s="72" t="s">
        <v>84</v>
      </c>
      <c r="S12" s="107" t="s">
        <v>30</v>
      </c>
      <c r="T12" s="112"/>
      <c r="U12" s="112"/>
      <c r="V12" s="112">
        <v>3807</v>
      </c>
      <c r="W12" s="112">
        <v>3954</v>
      </c>
      <c r="X12" s="112">
        <v>3986</v>
      </c>
      <c r="Y12" s="112">
        <v>3971</v>
      </c>
      <c r="Z12" s="112">
        <v>4001</v>
      </c>
    </row>
    <row r="13" spans="1:32" ht="15" customHeight="1" x14ac:dyDescent="0.25">
      <c r="A13" s="30" t="s">
        <v>19</v>
      </c>
      <c r="B13" s="70"/>
      <c r="C13" s="70"/>
      <c r="D13" s="71">
        <f>AD108</f>
        <v>14.041409288492336</v>
      </c>
      <c r="E13" s="72" t="s">
        <v>84</v>
      </c>
      <c r="F13" s="24"/>
      <c r="G13" s="142" t="s">
        <v>265</v>
      </c>
      <c r="H13" s="143"/>
      <c r="I13" s="143"/>
      <c r="J13" s="143"/>
      <c r="K13" s="143"/>
      <c r="L13" s="143"/>
      <c r="M13" s="79"/>
      <c r="N13" s="70"/>
      <c r="O13" s="71">
        <f>T132</f>
        <v>10.113404801984585</v>
      </c>
      <c r="P13" s="72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14.327385037748799</v>
      </c>
      <c r="E14" s="72" t="s">
        <v>84</v>
      </c>
      <c r="F14" s="24"/>
      <c r="G14" s="76" t="s">
        <v>94</v>
      </c>
      <c r="H14" s="69"/>
      <c r="I14" s="69"/>
      <c r="J14" s="69"/>
      <c r="K14" s="75"/>
      <c r="L14" s="70"/>
      <c r="M14" s="69"/>
      <c r="N14" s="70"/>
      <c r="O14" s="75" t="str">
        <f>AB118</f>
        <v>42.1</v>
      </c>
      <c r="P14" s="72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21.219400594829558</v>
      </c>
      <c r="E15" s="72" t="s">
        <v>84</v>
      </c>
      <c r="F15" s="24"/>
      <c r="G15" s="33" t="s">
        <v>259</v>
      </c>
      <c r="H15" s="70"/>
      <c r="I15" s="70"/>
      <c r="J15" s="70"/>
      <c r="K15" s="80"/>
      <c r="L15" s="70"/>
      <c r="M15" s="70"/>
      <c r="N15" s="70"/>
      <c r="O15" s="71">
        <f>AB38</f>
        <v>21.410534709608825</v>
      </c>
      <c r="P15" s="72" t="s">
        <v>84</v>
      </c>
      <c r="S15" s="115" t="s">
        <v>60</v>
      </c>
      <c r="T15" s="115"/>
      <c r="U15" s="116"/>
      <c r="V15" s="116">
        <v>240</v>
      </c>
      <c r="W15" s="116">
        <v>276</v>
      </c>
      <c r="X15" s="116">
        <v>235</v>
      </c>
      <c r="Y15" s="112">
        <v>239</v>
      </c>
      <c r="Z15" s="112">
        <v>222</v>
      </c>
      <c r="AB15" s="117">
        <f t="shared" ref="AB15:AB34" si="2">IF(Z15="np",0,Z15/$Z$34)</f>
        <v>6.3482985416070921E-3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44.134637382749943</v>
      </c>
      <c r="E16" s="83" t="s">
        <v>84</v>
      </c>
      <c r="F16" s="24"/>
      <c r="G16" s="84" t="s">
        <v>260</v>
      </c>
      <c r="H16" s="35"/>
      <c r="I16" s="35"/>
      <c r="J16" s="35"/>
      <c r="K16" s="36"/>
      <c r="L16" s="35"/>
      <c r="M16" s="35"/>
      <c r="N16" s="35"/>
      <c r="O16" s="82">
        <f>AB37</f>
        <v>78.589465290391175</v>
      </c>
      <c r="P16" s="37" t="s">
        <v>84</v>
      </c>
      <c r="S16" s="115" t="s">
        <v>61</v>
      </c>
      <c r="T16" s="115"/>
      <c r="U16" s="116"/>
      <c r="V16" s="116">
        <v>267</v>
      </c>
      <c r="W16" s="116">
        <v>299</v>
      </c>
      <c r="X16" s="116">
        <v>322</v>
      </c>
      <c r="Y16" s="112">
        <v>336</v>
      </c>
      <c r="Z16" s="112">
        <v>328</v>
      </c>
      <c r="AB16" s="117">
        <f t="shared" si="2"/>
        <v>9.3794681155275946E-3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1275</v>
      </c>
      <c r="W17" s="116">
        <v>1232</v>
      </c>
      <c r="X17" s="116">
        <v>1205</v>
      </c>
      <c r="Y17" s="112">
        <v>1284</v>
      </c>
      <c r="Z17" s="112">
        <v>1327</v>
      </c>
      <c r="AB17" s="117">
        <f t="shared" si="2"/>
        <v>3.7946811552759509E-2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268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63</v>
      </c>
      <c r="T18" s="115"/>
      <c r="U18" s="116"/>
      <c r="V18" s="116">
        <v>231</v>
      </c>
      <c r="W18" s="116">
        <v>228</v>
      </c>
      <c r="X18" s="116">
        <v>177</v>
      </c>
      <c r="Y18" s="112">
        <v>243</v>
      </c>
      <c r="Z18" s="112">
        <v>242</v>
      </c>
      <c r="AB18" s="117">
        <f t="shared" si="2"/>
        <v>6.9202173291392621E-3</v>
      </c>
    </row>
    <row r="19" spans="1:28" x14ac:dyDescent="0.25">
      <c r="A19" s="61" t="str">
        <f>$S$1&amp;" ("&amp;$V$2&amp;" to "&amp;$Z$2&amp;")"</f>
        <v>Unley (2017-18 to 2021-22)</v>
      </c>
      <c r="B19" s="61"/>
      <c r="C19" s="61"/>
      <c r="D19" s="61"/>
      <c r="E19" s="61"/>
      <c r="F19" s="61"/>
      <c r="G19" s="61" t="str">
        <f>$S$1&amp;" ("&amp;$V$2&amp;" to "&amp;$Z$2&amp;")"</f>
        <v>Unley (2017-18 to 2021-22)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64</v>
      </c>
      <c r="T19" s="115"/>
      <c r="U19" s="116"/>
      <c r="V19" s="116">
        <v>1180</v>
      </c>
      <c r="W19" s="116">
        <v>1186</v>
      </c>
      <c r="X19" s="116">
        <v>1159</v>
      </c>
      <c r="Y19" s="112">
        <v>1272</v>
      </c>
      <c r="Z19" s="112">
        <v>1295</v>
      </c>
      <c r="AB19" s="117">
        <f t="shared" si="2"/>
        <v>3.7031741492708034E-2</v>
      </c>
    </row>
    <row r="20" spans="1:28" x14ac:dyDescent="0.25">
      <c r="S20" s="115" t="s">
        <v>65</v>
      </c>
      <c r="T20" s="115"/>
      <c r="U20" s="116"/>
      <c r="V20" s="116">
        <v>832</v>
      </c>
      <c r="W20" s="116">
        <v>860</v>
      </c>
      <c r="X20" s="116">
        <v>878</v>
      </c>
      <c r="Y20" s="112">
        <v>929</v>
      </c>
      <c r="Z20" s="112">
        <v>952</v>
      </c>
      <c r="AB20" s="117">
        <f t="shared" si="2"/>
        <v>2.7223334286531311E-2</v>
      </c>
    </row>
    <row r="21" spans="1:28" x14ac:dyDescent="0.25">
      <c r="S21" s="115" t="s">
        <v>66</v>
      </c>
      <c r="T21" s="115"/>
      <c r="U21" s="116"/>
      <c r="V21" s="116">
        <v>2219</v>
      </c>
      <c r="W21" s="116">
        <v>2184</v>
      </c>
      <c r="X21" s="116">
        <v>2333</v>
      </c>
      <c r="Y21" s="112">
        <v>2450</v>
      </c>
      <c r="Z21" s="112">
        <v>2617</v>
      </c>
      <c r="AB21" s="117">
        <f t="shared" si="2"/>
        <v>7.4835573348584497E-2</v>
      </c>
    </row>
    <row r="22" spans="1:28" x14ac:dyDescent="0.25">
      <c r="S22" s="115" t="s">
        <v>67</v>
      </c>
      <c r="T22" s="115"/>
      <c r="U22" s="116"/>
      <c r="V22" s="116">
        <v>2407</v>
      </c>
      <c r="W22" s="116">
        <v>2494</v>
      </c>
      <c r="X22" s="116">
        <v>2359</v>
      </c>
      <c r="Y22" s="112">
        <v>2707</v>
      </c>
      <c r="Z22" s="112">
        <v>2901</v>
      </c>
      <c r="AB22" s="117">
        <f t="shared" si="2"/>
        <v>8.295682013154132E-2</v>
      </c>
    </row>
    <row r="23" spans="1:28" x14ac:dyDescent="0.25">
      <c r="S23" s="115" t="s">
        <v>68</v>
      </c>
      <c r="T23" s="115"/>
      <c r="U23" s="116"/>
      <c r="V23" s="116">
        <v>599</v>
      </c>
      <c r="W23" s="116">
        <v>644</v>
      </c>
      <c r="X23" s="116">
        <v>639</v>
      </c>
      <c r="Y23" s="112">
        <v>679</v>
      </c>
      <c r="Z23" s="112">
        <v>747</v>
      </c>
      <c r="AB23" s="117">
        <f t="shared" si="2"/>
        <v>2.1361166714326564E-2</v>
      </c>
    </row>
    <row r="24" spans="1:28" x14ac:dyDescent="0.25">
      <c r="S24" s="115" t="s">
        <v>69</v>
      </c>
      <c r="T24" s="115"/>
      <c r="U24" s="116"/>
      <c r="V24" s="116">
        <v>543</v>
      </c>
      <c r="W24" s="116">
        <v>633</v>
      </c>
      <c r="X24" s="116">
        <v>556</v>
      </c>
      <c r="Y24" s="112">
        <v>486</v>
      </c>
      <c r="Z24" s="112">
        <v>608</v>
      </c>
      <c r="AB24" s="117">
        <f t="shared" si="2"/>
        <v>1.7386331140977981E-2</v>
      </c>
    </row>
    <row r="25" spans="1:28" x14ac:dyDescent="0.25">
      <c r="S25" s="115" t="s">
        <v>70</v>
      </c>
      <c r="T25" s="115"/>
      <c r="U25" s="116"/>
      <c r="V25" s="116">
        <v>1161</v>
      </c>
      <c r="W25" s="116">
        <v>1173</v>
      </c>
      <c r="X25" s="116">
        <v>1305</v>
      </c>
      <c r="Y25" s="112">
        <v>1392</v>
      </c>
      <c r="Z25" s="112">
        <v>1455</v>
      </c>
      <c r="AB25" s="117">
        <f t="shared" si="2"/>
        <v>4.1607091792965401E-2</v>
      </c>
    </row>
    <row r="26" spans="1:28" x14ac:dyDescent="0.25">
      <c r="S26" s="115" t="s">
        <v>71</v>
      </c>
      <c r="T26" s="115"/>
      <c r="U26" s="116"/>
      <c r="V26" s="116">
        <v>583</v>
      </c>
      <c r="W26" s="116">
        <v>581</v>
      </c>
      <c r="X26" s="116">
        <v>593</v>
      </c>
      <c r="Y26" s="112">
        <v>614</v>
      </c>
      <c r="Z26" s="112">
        <v>672</v>
      </c>
      <c r="AB26" s="117">
        <f t="shared" si="2"/>
        <v>1.9216471261080927E-2</v>
      </c>
    </row>
    <row r="27" spans="1:28" x14ac:dyDescent="0.25">
      <c r="S27" s="115" t="s">
        <v>72</v>
      </c>
      <c r="T27" s="115"/>
      <c r="U27" s="116"/>
      <c r="V27" s="116">
        <v>3310</v>
      </c>
      <c r="W27" s="116">
        <v>3549</v>
      </c>
      <c r="X27" s="116">
        <v>3609</v>
      </c>
      <c r="Y27" s="112">
        <v>3826</v>
      </c>
      <c r="Z27" s="112">
        <v>4217</v>
      </c>
      <c r="AB27" s="117">
        <f t="shared" si="2"/>
        <v>0.12058907635115813</v>
      </c>
    </row>
    <row r="28" spans="1:28" x14ac:dyDescent="0.25">
      <c r="S28" s="115" t="s">
        <v>73</v>
      </c>
      <c r="T28" s="115"/>
      <c r="U28" s="116"/>
      <c r="V28" s="116">
        <v>2274</v>
      </c>
      <c r="W28" s="116">
        <v>2311</v>
      </c>
      <c r="X28" s="116">
        <v>2521</v>
      </c>
      <c r="Y28" s="112">
        <v>2543</v>
      </c>
      <c r="Z28" s="112">
        <v>2748</v>
      </c>
      <c r="AB28" s="117">
        <f t="shared" si="2"/>
        <v>7.8581641406920213E-2</v>
      </c>
    </row>
    <row r="29" spans="1:28" x14ac:dyDescent="0.25">
      <c r="S29" s="115" t="s">
        <v>74</v>
      </c>
      <c r="T29" s="115"/>
      <c r="U29" s="116"/>
      <c r="V29" s="116">
        <v>2110</v>
      </c>
      <c r="W29" s="116">
        <v>2269</v>
      </c>
      <c r="X29" s="116">
        <v>1924</v>
      </c>
      <c r="Y29" s="112">
        <v>1851</v>
      </c>
      <c r="Z29" s="112">
        <v>2275</v>
      </c>
      <c r="AB29" s="117">
        <f t="shared" si="2"/>
        <v>6.5055762081784388E-2</v>
      </c>
    </row>
    <row r="30" spans="1:28" x14ac:dyDescent="0.25">
      <c r="S30" s="115" t="s">
        <v>75</v>
      </c>
      <c r="T30" s="115"/>
      <c r="U30" s="116"/>
      <c r="V30" s="116">
        <v>3792</v>
      </c>
      <c r="W30" s="116">
        <v>3674</v>
      </c>
      <c r="X30" s="116">
        <v>3687</v>
      </c>
      <c r="Y30" s="112">
        <v>3529</v>
      </c>
      <c r="Z30" s="112">
        <v>3591</v>
      </c>
      <c r="AB30" s="117">
        <f t="shared" si="2"/>
        <v>0.1026880183014012</v>
      </c>
    </row>
    <row r="31" spans="1:28" x14ac:dyDescent="0.25">
      <c r="S31" s="115" t="s">
        <v>76</v>
      </c>
      <c r="T31" s="115"/>
      <c r="U31" s="116"/>
      <c r="V31" s="116">
        <v>4939</v>
      </c>
      <c r="W31" s="116">
        <v>4984</v>
      </c>
      <c r="X31" s="116">
        <v>4990</v>
      </c>
      <c r="Y31" s="112">
        <v>5463</v>
      </c>
      <c r="Z31" s="112">
        <v>6031</v>
      </c>
      <c r="AB31" s="117">
        <f t="shared" si="2"/>
        <v>0.17246211038032599</v>
      </c>
    </row>
    <row r="32" spans="1:28" ht="15.75" customHeight="1" x14ac:dyDescent="0.25">
      <c r="A32" s="61" t="str">
        <f>"Distribution of jobs per industry "&amp;"("&amp;Z2&amp;") *"</f>
        <v>Distribution of jobs per industry (2021-22)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77</v>
      </c>
      <c r="T32" s="115"/>
      <c r="U32" s="116"/>
      <c r="V32" s="116">
        <v>733</v>
      </c>
      <c r="W32" s="116">
        <v>770</v>
      </c>
      <c r="X32" s="116">
        <v>747</v>
      </c>
      <c r="Y32" s="112">
        <v>773</v>
      </c>
      <c r="Z32" s="112">
        <v>914</v>
      </c>
      <c r="AB32" s="117">
        <f t="shared" si="2"/>
        <v>2.613668859022019E-2</v>
      </c>
    </row>
    <row r="33" spans="19:32" x14ac:dyDescent="0.25">
      <c r="S33" s="115" t="s">
        <v>78</v>
      </c>
      <c r="T33" s="115"/>
      <c r="U33" s="116"/>
      <c r="V33" s="116">
        <v>901</v>
      </c>
      <c r="W33" s="116">
        <v>932</v>
      </c>
      <c r="X33" s="116">
        <v>964</v>
      </c>
      <c r="Y33" s="112">
        <v>984</v>
      </c>
      <c r="Z33" s="112">
        <v>1071</v>
      </c>
      <c r="AB33" s="117">
        <f t="shared" si="2"/>
        <v>3.0626251072347725E-2</v>
      </c>
    </row>
    <row r="34" spans="19:32" x14ac:dyDescent="0.25">
      <c r="S34" s="118" t="s">
        <v>53</v>
      </c>
      <c r="T34" s="118"/>
      <c r="U34" s="119"/>
      <c r="V34" s="119">
        <v>31244</v>
      </c>
      <c r="W34" s="119">
        <v>31606</v>
      </c>
      <c r="X34" s="119">
        <v>31283</v>
      </c>
      <c r="Y34" s="120">
        <v>32441</v>
      </c>
      <c r="Z34" s="120">
        <v>34970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18139</v>
      </c>
      <c r="W37" s="112">
        <v>18192</v>
      </c>
      <c r="X37" s="112">
        <v>18232</v>
      </c>
      <c r="Y37" s="112">
        <v>18029</v>
      </c>
      <c r="Z37" s="112">
        <v>17740</v>
      </c>
      <c r="AB37" s="132">
        <f>Z37/Z40*100</f>
        <v>78.589465290391175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3691</v>
      </c>
      <c r="W38" s="112">
        <v>3775</v>
      </c>
      <c r="X38" s="112">
        <v>3857</v>
      </c>
      <c r="Y38" s="112">
        <v>4093</v>
      </c>
      <c r="Z38" s="112">
        <v>4833</v>
      </c>
      <c r="AB38" s="132">
        <f>Z38/Z40*100</f>
        <v>21.410534709608825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21830</v>
      </c>
      <c r="W40" s="112">
        <v>21967</v>
      </c>
      <c r="X40" s="112">
        <v>22089</v>
      </c>
      <c r="Y40" s="112">
        <v>22122</v>
      </c>
      <c r="Z40" s="112">
        <v>22573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5</v>
      </c>
      <c r="W44" s="112">
        <v>7</v>
      </c>
      <c r="X44" s="112">
        <v>8</v>
      </c>
      <c r="Y44" s="112">
        <v>12</v>
      </c>
      <c r="Z44" s="112">
        <v>20</v>
      </c>
    </row>
    <row r="45" spans="19:32" x14ac:dyDescent="0.25">
      <c r="S45" s="115" t="s">
        <v>37</v>
      </c>
      <c r="T45" s="115"/>
      <c r="U45" s="112"/>
      <c r="V45" s="112">
        <v>149</v>
      </c>
      <c r="W45" s="112">
        <v>172</v>
      </c>
      <c r="X45" s="112">
        <v>191</v>
      </c>
      <c r="Y45" s="112">
        <v>245</v>
      </c>
      <c r="Z45" s="112">
        <v>263</v>
      </c>
    </row>
    <row r="46" spans="19:32" x14ac:dyDescent="0.25">
      <c r="S46" s="115" t="s">
        <v>38</v>
      </c>
      <c r="T46" s="115"/>
      <c r="U46" s="112"/>
      <c r="V46" s="112">
        <v>755</v>
      </c>
      <c r="W46" s="112">
        <v>696</v>
      </c>
      <c r="X46" s="112">
        <v>691</v>
      </c>
      <c r="Y46" s="112">
        <v>778</v>
      </c>
      <c r="Z46" s="112">
        <v>911</v>
      </c>
    </row>
    <row r="47" spans="19:32" x14ac:dyDescent="0.25">
      <c r="S47" s="115" t="s">
        <v>39</v>
      </c>
      <c r="T47" s="115"/>
      <c r="U47" s="112"/>
      <c r="V47" s="112">
        <v>1353</v>
      </c>
      <c r="W47" s="112">
        <v>1439</v>
      </c>
      <c r="X47" s="112">
        <v>1435</v>
      </c>
      <c r="Y47" s="112">
        <v>1435</v>
      </c>
      <c r="Z47" s="112">
        <v>1585</v>
      </c>
    </row>
    <row r="48" spans="19:32" x14ac:dyDescent="0.25">
      <c r="S48" s="115" t="s">
        <v>40</v>
      </c>
      <c r="T48" s="115"/>
      <c r="U48" s="112"/>
      <c r="V48" s="112">
        <v>1804</v>
      </c>
      <c r="W48" s="112">
        <v>1858</v>
      </c>
      <c r="X48" s="112">
        <v>1819</v>
      </c>
      <c r="Y48" s="112">
        <v>1893</v>
      </c>
      <c r="Z48" s="112">
        <v>2199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1630</v>
      </c>
      <c r="W49" s="112">
        <v>1654</v>
      </c>
      <c r="X49" s="112">
        <v>1674</v>
      </c>
      <c r="Y49" s="112">
        <v>1749</v>
      </c>
      <c r="Z49" s="112">
        <v>1835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Unley (2021-22)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1594</v>
      </c>
      <c r="W50" s="112">
        <v>1630</v>
      </c>
      <c r="X50" s="112">
        <v>1589</v>
      </c>
      <c r="Y50" s="112">
        <v>1627</v>
      </c>
      <c r="Z50" s="112">
        <v>1693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1549</v>
      </c>
      <c r="W51" s="112">
        <v>1592</v>
      </c>
      <c r="X51" s="112">
        <v>1534</v>
      </c>
      <c r="Y51" s="112">
        <v>1545</v>
      </c>
      <c r="Z51" s="112">
        <v>1610</v>
      </c>
    </row>
    <row r="52" spans="1:26" ht="15" customHeight="1" x14ac:dyDescent="0.25">
      <c r="S52" s="115" t="s">
        <v>44</v>
      </c>
      <c r="T52" s="115"/>
      <c r="U52" s="112"/>
      <c r="V52" s="112">
        <v>1446</v>
      </c>
      <c r="W52" s="112">
        <v>1375</v>
      </c>
      <c r="X52" s="112">
        <v>1453</v>
      </c>
      <c r="Y52" s="112">
        <v>1490</v>
      </c>
      <c r="Z52" s="112">
        <v>1555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1376</v>
      </c>
      <c r="W53" s="112">
        <v>1332</v>
      </c>
      <c r="X53" s="112">
        <v>1331</v>
      </c>
      <c r="Y53" s="112">
        <v>1347</v>
      </c>
      <c r="Z53" s="112">
        <v>1442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1139</v>
      </c>
      <c r="W54" s="112">
        <v>1203</v>
      </c>
      <c r="X54" s="112">
        <v>1194</v>
      </c>
      <c r="Y54" s="112">
        <v>1191</v>
      </c>
      <c r="Z54" s="112">
        <v>1232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968</v>
      </c>
      <c r="W55" s="112">
        <v>971</v>
      </c>
      <c r="X55" s="112">
        <v>953</v>
      </c>
      <c r="Y55" s="112">
        <v>936</v>
      </c>
      <c r="Z55" s="112">
        <v>953</v>
      </c>
    </row>
    <row r="56" spans="1:26" ht="15" customHeight="1" x14ac:dyDescent="0.25">
      <c r="S56" s="115" t="s">
        <v>48</v>
      </c>
      <c r="T56" s="115"/>
      <c r="U56" s="112"/>
      <c r="V56" s="112">
        <v>662</v>
      </c>
      <c r="W56" s="112">
        <v>640</v>
      </c>
      <c r="X56" s="112">
        <v>611</v>
      </c>
      <c r="Y56" s="112">
        <v>629</v>
      </c>
      <c r="Z56" s="112">
        <v>619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331</v>
      </c>
      <c r="W57" s="112">
        <v>361</v>
      </c>
      <c r="X57" s="112">
        <v>366</v>
      </c>
      <c r="Y57" s="112">
        <v>355</v>
      </c>
      <c r="Z57" s="112">
        <v>368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116</v>
      </c>
      <c r="W58" s="112">
        <v>115</v>
      </c>
      <c r="X58" s="112">
        <v>118</v>
      </c>
      <c r="Y58" s="112">
        <v>120</v>
      </c>
      <c r="Z58" s="112">
        <v>146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62</v>
      </c>
      <c r="W59" s="112">
        <v>66</v>
      </c>
      <c r="X59" s="112">
        <v>60</v>
      </c>
      <c r="Y59" s="112">
        <v>57</v>
      </c>
      <c r="Z59" s="112">
        <v>53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38</v>
      </c>
      <c r="W60" s="112">
        <v>46</v>
      </c>
      <c r="X60" s="112">
        <v>49</v>
      </c>
      <c r="Y60" s="112">
        <v>48</v>
      </c>
      <c r="Z60" s="112">
        <v>41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14992</v>
      </c>
      <c r="W61" s="112">
        <v>15161</v>
      </c>
      <c r="X61" s="112">
        <v>15062</v>
      </c>
      <c r="Y61" s="112">
        <v>15457</v>
      </c>
      <c r="Z61" s="112">
        <v>16520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15</v>
      </c>
      <c r="W63" s="112">
        <v>15</v>
      </c>
      <c r="X63" s="112">
        <v>15</v>
      </c>
      <c r="Y63" s="112">
        <v>23</v>
      </c>
      <c r="Z63" s="112">
        <v>21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254</v>
      </c>
      <c r="W64" s="112">
        <v>246</v>
      </c>
      <c r="X64" s="112">
        <v>276</v>
      </c>
      <c r="Y64" s="112">
        <v>351</v>
      </c>
      <c r="Z64" s="112">
        <v>462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Unley (2021-22)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904</v>
      </c>
      <c r="W65" s="112">
        <v>877</v>
      </c>
      <c r="X65" s="112">
        <v>812</v>
      </c>
      <c r="Y65" s="112">
        <v>939</v>
      </c>
      <c r="Z65" s="112">
        <v>1140</v>
      </c>
    </row>
    <row r="66" spans="1:26" x14ac:dyDescent="0.25">
      <c r="S66" s="115" t="s">
        <v>39</v>
      </c>
      <c r="T66" s="115"/>
      <c r="U66" s="112"/>
      <c r="V66" s="112">
        <v>1667</v>
      </c>
      <c r="W66" s="112">
        <v>1719</v>
      </c>
      <c r="X66" s="112">
        <v>1779</v>
      </c>
      <c r="Y66" s="112">
        <v>1812</v>
      </c>
      <c r="Z66" s="112">
        <v>1919</v>
      </c>
    </row>
    <row r="67" spans="1:26" x14ac:dyDescent="0.25">
      <c r="S67" s="115" t="s">
        <v>40</v>
      </c>
      <c r="T67" s="115"/>
      <c r="U67" s="112"/>
      <c r="V67" s="112">
        <v>2113</v>
      </c>
      <c r="W67" s="112">
        <v>2145</v>
      </c>
      <c r="X67" s="112">
        <v>2063</v>
      </c>
      <c r="Y67" s="112">
        <v>2216</v>
      </c>
      <c r="Z67" s="112">
        <v>2346</v>
      </c>
    </row>
    <row r="68" spans="1:26" x14ac:dyDescent="0.25">
      <c r="S68" s="115" t="s">
        <v>41</v>
      </c>
      <c r="T68" s="115"/>
      <c r="U68" s="112"/>
      <c r="V68" s="112">
        <v>1808</v>
      </c>
      <c r="W68" s="112">
        <v>1767</v>
      </c>
      <c r="X68" s="112">
        <v>1690</v>
      </c>
      <c r="Y68" s="112">
        <v>1852</v>
      </c>
      <c r="Z68" s="112">
        <v>2093</v>
      </c>
    </row>
    <row r="69" spans="1:26" x14ac:dyDescent="0.25">
      <c r="S69" s="115" t="s">
        <v>42</v>
      </c>
      <c r="T69" s="115"/>
      <c r="U69" s="112"/>
      <c r="V69" s="112">
        <v>1526</v>
      </c>
      <c r="W69" s="112">
        <v>1601</v>
      </c>
      <c r="X69" s="112">
        <v>1617</v>
      </c>
      <c r="Y69" s="112">
        <v>1708</v>
      </c>
      <c r="Z69" s="112">
        <v>1822</v>
      </c>
    </row>
    <row r="70" spans="1:26" x14ac:dyDescent="0.25">
      <c r="S70" s="115" t="s">
        <v>43</v>
      </c>
      <c r="T70" s="115"/>
      <c r="U70" s="112"/>
      <c r="V70" s="112">
        <v>1583</v>
      </c>
      <c r="W70" s="112">
        <v>1628</v>
      </c>
      <c r="X70" s="112">
        <v>1573</v>
      </c>
      <c r="Y70" s="112">
        <v>1644</v>
      </c>
      <c r="Z70" s="112">
        <v>1776</v>
      </c>
    </row>
    <row r="71" spans="1:26" x14ac:dyDescent="0.25">
      <c r="S71" s="115" t="s">
        <v>44</v>
      </c>
      <c r="T71" s="115"/>
      <c r="U71" s="112"/>
      <c r="V71" s="112">
        <v>1517</v>
      </c>
      <c r="W71" s="112">
        <v>1568</v>
      </c>
      <c r="X71" s="112">
        <v>1570</v>
      </c>
      <c r="Y71" s="112">
        <v>1636</v>
      </c>
      <c r="Z71" s="112">
        <v>1619</v>
      </c>
    </row>
    <row r="72" spans="1:26" x14ac:dyDescent="0.25">
      <c r="S72" s="115" t="s">
        <v>45</v>
      </c>
      <c r="T72" s="115"/>
      <c r="U72" s="112"/>
      <c r="V72" s="112">
        <v>1474</v>
      </c>
      <c r="W72" s="112">
        <v>1426</v>
      </c>
      <c r="X72" s="112">
        <v>1434</v>
      </c>
      <c r="Y72" s="112">
        <v>1430</v>
      </c>
      <c r="Z72" s="112">
        <v>1614</v>
      </c>
    </row>
    <row r="73" spans="1:26" x14ac:dyDescent="0.25">
      <c r="S73" s="115" t="s">
        <v>46</v>
      </c>
      <c r="T73" s="115"/>
      <c r="U73" s="112"/>
      <c r="V73" s="112">
        <v>1373</v>
      </c>
      <c r="W73" s="112">
        <v>1380</v>
      </c>
      <c r="X73" s="112">
        <v>1332</v>
      </c>
      <c r="Y73" s="112">
        <v>1322</v>
      </c>
      <c r="Z73" s="112">
        <v>1382</v>
      </c>
    </row>
    <row r="74" spans="1:26" x14ac:dyDescent="0.25">
      <c r="S74" s="115" t="s">
        <v>47</v>
      </c>
      <c r="T74" s="115"/>
      <c r="U74" s="112"/>
      <c r="V74" s="112">
        <v>1041</v>
      </c>
      <c r="W74" s="112">
        <v>1052</v>
      </c>
      <c r="X74" s="112">
        <v>1027</v>
      </c>
      <c r="Y74" s="112">
        <v>1037</v>
      </c>
      <c r="Z74" s="112">
        <v>1126</v>
      </c>
    </row>
    <row r="75" spans="1:26" x14ac:dyDescent="0.25">
      <c r="S75" s="115" t="s">
        <v>48</v>
      </c>
      <c r="T75" s="115"/>
      <c r="U75" s="112"/>
      <c r="V75" s="112">
        <v>548</v>
      </c>
      <c r="W75" s="112">
        <v>599</v>
      </c>
      <c r="X75" s="112">
        <v>604</v>
      </c>
      <c r="Y75" s="112">
        <v>574</v>
      </c>
      <c r="Z75" s="112">
        <v>630</v>
      </c>
    </row>
    <row r="76" spans="1:26" x14ac:dyDescent="0.25">
      <c r="S76" s="115" t="s">
        <v>49</v>
      </c>
      <c r="T76" s="115"/>
      <c r="U76" s="112"/>
      <c r="V76" s="112">
        <v>245</v>
      </c>
      <c r="W76" s="112">
        <v>231</v>
      </c>
      <c r="X76" s="112">
        <v>247</v>
      </c>
      <c r="Y76" s="112">
        <v>249</v>
      </c>
      <c r="Z76" s="112">
        <v>287</v>
      </c>
    </row>
    <row r="77" spans="1:26" x14ac:dyDescent="0.25">
      <c r="S77" s="115" t="s">
        <v>50</v>
      </c>
      <c r="T77" s="115"/>
      <c r="U77" s="112"/>
      <c r="V77" s="112">
        <v>84</v>
      </c>
      <c r="W77" s="112">
        <v>84</v>
      </c>
      <c r="X77" s="112">
        <v>90</v>
      </c>
      <c r="Y77" s="112">
        <v>89</v>
      </c>
      <c r="Z77" s="112">
        <v>98</v>
      </c>
    </row>
    <row r="78" spans="1:26" x14ac:dyDescent="0.25">
      <c r="S78" s="115" t="s">
        <v>51</v>
      </c>
      <c r="T78" s="115"/>
      <c r="U78" s="112"/>
      <c r="V78" s="112">
        <v>46</v>
      </c>
      <c r="W78" s="112">
        <v>46</v>
      </c>
      <c r="X78" s="112">
        <v>48</v>
      </c>
      <c r="Y78" s="112">
        <v>47</v>
      </c>
      <c r="Z78" s="112">
        <v>47</v>
      </c>
    </row>
    <row r="79" spans="1:26" x14ac:dyDescent="0.25">
      <c r="S79" s="115" t="s">
        <v>52</v>
      </c>
      <c r="T79" s="115"/>
      <c r="U79" s="112"/>
      <c r="V79" s="112">
        <v>57</v>
      </c>
      <c r="W79" s="112">
        <v>47</v>
      </c>
      <c r="X79" s="112">
        <v>57</v>
      </c>
      <c r="Y79" s="112">
        <v>41</v>
      </c>
      <c r="Z79" s="112">
        <v>44</v>
      </c>
    </row>
    <row r="80" spans="1:26" x14ac:dyDescent="0.25">
      <c r="S80" s="118" t="s">
        <v>53</v>
      </c>
      <c r="T80" s="118"/>
      <c r="U80" s="112"/>
      <c r="V80" s="112">
        <v>16252</v>
      </c>
      <c r="W80" s="112">
        <v>16442</v>
      </c>
      <c r="X80" s="112">
        <v>16224</v>
      </c>
      <c r="Y80" s="112">
        <v>16970</v>
      </c>
      <c r="Z80" s="112">
        <v>18440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Unley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1710</v>
      </c>
      <c r="W83" s="112">
        <v>1696</v>
      </c>
      <c r="X83" s="112">
        <v>1694</v>
      </c>
      <c r="Y83" s="112">
        <v>1699</v>
      </c>
      <c r="Z83" s="112">
        <v>1703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190</v>
      </c>
      <c r="G84" s="140"/>
      <c r="H84" s="48"/>
      <c r="I84" s="48"/>
      <c r="J84" s="48"/>
      <c r="K84" s="48"/>
      <c r="L84" s="140" t="s">
        <v>0</v>
      </c>
      <c r="M84" s="140"/>
      <c r="N84" s="140" t="s">
        <v>190</v>
      </c>
      <c r="O84" s="140"/>
      <c r="S84" s="115" t="s">
        <v>57</v>
      </c>
      <c r="T84" s="115"/>
      <c r="U84" s="112"/>
      <c r="V84" s="112">
        <v>3039</v>
      </c>
      <c r="W84" s="112">
        <v>3114</v>
      </c>
      <c r="X84" s="112">
        <v>3160</v>
      </c>
      <c r="Y84" s="112">
        <v>3221</v>
      </c>
      <c r="Z84" s="112">
        <v>3284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2017-18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2017-18</v>
      </c>
      <c r="O85" s="140"/>
      <c r="S85" s="115" t="s">
        <v>185</v>
      </c>
      <c r="T85" s="115"/>
      <c r="U85" s="112"/>
      <c r="V85" s="112">
        <v>888</v>
      </c>
      <c r="W85" s="112">
        <v>876</v>
      </c>
      <c r="X85" s="112">
        <v>845</v>
      </c>
      <c r="Y85" s="112">
        <v>885</v>
      </c>
      <c r="Z85" s="112">
        <v>913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34,968</v>
      </c>
      <c r="D86" s="94">
        <f t="shared" ref="D86:D91" si="4">AD4</f>
        <v>7.7895256003205793E-2</v>
      </c>
      <c r="E86" s="95">
        <f t="shared" ref="E86:E91" si="5">AD4</f>
        <v>7.7895256003205793E-2</v>
      </c>
      <c r="F86" s="94">
        <f t="shared" ref="F86:F91" si="6">AF4</f>
        <v>0.11919088464985284</v>
      </c>
      <c r="G86" s="95">
        <f t="shared" ref="G86:G91" si="7">AF4</f>
        <v>0.11919088464985284</v>
      </c>
      <c r="H86" s="97"/>
      <c r="I86" s="97"/>
      <c r="J86" s="139" t="str">
        <f>'State data for spotlight'!J4</f>
        <v>1,514,413</v>
      </c>
      <c r="K86" s="139"/>
      <c r="L86" s="94">
        <f>'State data for spotlight'!L4</f>
        <v>9.9608707048718825E-2</v>
      </c>
      <c r="M86" s="95">
        <f>'State data for spotlight'!L4</f>
        <v>9.9608707048718825E-2</v>
      </c>
      <c r="N86" s="94">
        <f>'State data for spotlight'!N4</f>
        <v>0.18326365128713196</v>
      </c>
      <c r="O86" s="95">
        <f>'State data for spotlight'!N4</f>
        <v>0.18326365128713196</v>
      </c>
      <c r="S86" s="115" t="s">
        <v>186</v>
      </c>
      <c r="T86" s="115"/>
      <c r="U86" s="112"/>
      <c r="V86" s="112">
        <v>665</v>
      </c>
      <c r="W86" s="112">
        <v>646</v>
      </c>
      <c r="X86" s="112">
        <v>677</v>
      </c>
      <c r="Y86" s="112">
        <v>682</v>
      </c>
      <c r="Z86" s="112">
        <v>759</v>
      </c>
    </row>
    <row r="87" spans="1:30" ht="15" customHeight="1" x14ac:dyDescent="0.25">
      <c r="A87" s="96" t="s">
        <v>4</v>
      </c>
      <c r="B87" s="49"/>
      <c r="C87" s="97" t="str">
        <f t="shared" si="3"/>
        <v>16,520</v>
      </c>
      <c r="D87" s="94">
        <f t="shared" si="4"/>
        <v>6.8771430419874546E-2</v>
      </c>
      <c r="E87" s="95">
        <f t="shared" si="5"/>
        <v>6.8771430419874546E-2</v>
      </c>
      <c r="F87" s="94">
        <f t="shared" si="6"/>
        <v>0.10199453005136405</v>
      </c>
      <c r="G87" s="95">
        <f t="shared" si="7"/>
        <v>0.10199453005136405</v>
      </c>
      <c r="H87" s="97"/>
      <c r="I87" s="97"/>
      <c r="J87" s="139" t="str">
        <f>'State data for spotlight'!J5</f>
        <v>761,173</v>
      </c>
      <c r="K87" s="139"/>
      <c r="L87" s="94">
        <f>'State data for spotlight'!L5</f>
        <v>8.820771036521724E-2</v>
      </c>
      <c r="M87" s="95">
        <f>'State data for spotlight'!L5</f>
        <v>8.820771036521724E-2</v>
      </c>
      <c r="N87" s="94">
        <f>'State data for spotlight'!N5</f>
        <v>0.15461673464868042</v>
      </c>
      <c r="O87" s="95">
        <f>'State data for spotlight'!N5</f>
        <v>0.15461673464868042</v>
      </c>
      <c r="S87" s="115" t="s">
        <v>187</v>
      </c>
      <c r="T87" s="115"/>
      <c r="U87" s="112"/>
      <c r="V87" s="112">
        <v>713</v>
      </c>
      <c r="W87" s="112">
        <v>698</v>
      </c>
      <c r="X87" s="112">
        <v>697</v>
      </c>
      <c r="Y87" s="112">
        <v>678</v>
      </c>
      <c r="Z87" s="112">
        <v>694</v>
      </c>
    </row>
    <row r="88" spans="1:30" ht="15" customHeight="1" x14ac:dyDescent="0.25">
      <c r="A88" s="96" t="s">
        <v>5</v>
      </c>
      <c r="B88" s="49"/>
      <c r="C88" s="97" t="str">
        <f t="shared" si="3"/>
        <v>18,437</v>
      </c>
      <c r="D88" s="94">
        <f t="shared" si="4"/>
        <v>8.6446670595167863E-2</v>
      </c>
      <c r="E88" s="95">
        <f t="shared" si="5"/>
        <v>8.6446670595167863E-2</v>
      </c>
      <c r="F88" s="94">
        <f t="shared" si="6"/>
        <v>0.13430540174726224</v>
      </c>
      <c r="G88" s="95">
        <f t="shared" si="7"/>
        <v>0.13430540174726224</v>
      </c>
      <c r="H88" s="97"/>
      <c r="I88" s="97"/>
      <c r="J88" s="139" t="str">
        <f>'State data for spotlight'!J6</f>
        <v>752,279</v>
      </c>
      <c r="K88" s="139"/>
      <c r="L88" s="94">
        <f>'State data for spotlight'!L6</f>
        <v>0.11150035312508311</v>
      </c>
      <c r="M88" s="95">
        <f>'State data for spotlight'!L6</f>
        <v>0.11150035312508311</v>
      </c>
      <c r="N88" s="94">
        <f>'State data for spotlight'!N6</f>
        <v>0.212174288554841</v>
      </c>
      <c r="O88" s="95">
        <f>'State data for spotlight'!N6</f>
        <v>0.212174288554841</v>
      </c>
      <c r="S88" s="115" t="s">
        <v>188</v>
      </c>
      <c r="T88" s="115"/>
      <c r="U88" s="112"/>
      <c r="V88" s="112">
        <v>634</v>
      </c>
      <c r="W88" s="112">
        <v>654</v>
      </c>
      <c r="X88" s="112">
        <v>653</v>
      </c>
      <c r="Y88" s="112">
        <v>639</v>
      </c>
      <c r="Z88" s="112">
        <v>625</v>
      </c>
    </row>
    <row r="89" spans="1:30" ht="15" customHeight="1" x14ac:dyDescent="0.25">
      <c r="A89" s="49" t="s">
        <v>6</v>
      </c>
      <c r="B89" s="49"/>
      <c r="C89" s="97" t="str">
        <f t="shared" si="3"/>
        <v>22,574</v>
      </c>
      <c r="D89" s="94">
        <f t="shared" si="4"/>
        <v>2.047827855883555E-2</v>
      </c>
      <c r="E89" s="95">
        <f t="shared" si="5"/>
        <v>2.047827855883555E-2</v>
      </c>
      <c r="F89" s="94">
        <f t="shared" si="6"/>
        <v>3.4034171590856976E-2</v>
      </c>
      <c r="G89" s="95">
        <f t="shared" si="7"/>
        <v>3.4034171590856976E-2</v>
      </c>
      <c r="H89" s="97"/>
      <c r="I89" s="97"/>
      <c r="J89" s="139" t="str">
        <f>'State data for spotlight'!J7</f>
        <v>1,001,542</v>
      </c>
      <c r="K89" s="139"/>
      <c r="L89" s="94">
        <f>'State data for spotlight'!L7</f>
        <v>4.4621130813623067E-2</v>
      </c>
      <c r="M89" s="95">
        <f>'State data for spotlight'!L7</f>
        <v>4.4621130813623067E-2</v>
      </c>
      <c r="N89" s="94">
        <f>'State data for spotlight'!N7</f>
        <v>9.6689701842120446E-2</v>
      </c>
      <c r="O89" s="95">
        <f>'State data for spotlight'!N7</f>
        <v>9.6689701842120446E-2</v>
      </c>
      <c r="S89" s="115" t="s">
        <v>189</v>
      </c>
      <c r="T89" s="115"/>
      <c r="U89" s="112"/>
      <c r="V89" s="112">
        <v>243</v>
      </c>
      <c r="W89" s="112">
        <v>253</v>
      </c>
      <c r="X89" s="112">
        <v>239</v>
      </c>
      <c r="Y89" s="112">
        <v>243</v>
      </c>
      <c r="Z89" s="112">
        <v>250</v>
      </c>
    </row>
    <row r="90" spans="1:30" ht="15" customHeight="1" x14ac:dyDescent="0.25">
      <c r="A90" s="49" t="s">
        <v>96</v>
      </c>
      <c r="B90" s="49"/>
      <c r="C90" s="97" t="str">
        <f t="shared" si="3"/>
        <v>$49,211</v>
      </c>
      <c r="D90" s="94">
        <f t="shared" si="4"/>
        <v>-2.9723970859932836E-3</v>
      </c>
      <c r="E90" s="95">
        <f t="shared" si="5"/>
        <v>-2.9723970859932836E-3</v>
      </c>
      <c r="F90" s="94">
        <f t="shared" si="6"/>
        <v>6.8597887027430859E-2</v>
      </c>
      <c r="G90" s="95">
        <f t="shared" si="7"/>
        <v>6.8597887027430859E-2</v>
      </c>
      <c r="H90" s="97"/>
      <c r="I90" s="97"/>
      <c r="J90" s="97"/>
      <c r="K90" s="97" t="str">
        <f>'State data for spotlight'!J8</f>
        <v>$45,481</v>
      </c>
      <c r="L90" s="94">
        <f>'State data for spotlight'!L8</f>
        <v>-7.6896036558571357E-4</v>
      </c>
      <c r="M90" s="95">
        <f>'State data for spotlight'!L8</f>
        <v>-7.6896036558571357E-4</v>
      </c>
      <c r="N90" s="94">
        <f>'State data for spotlight'!N8</f>
        <v>6.4433558502420718E-2</v>
      </c>
      <c r="O90" s="95">
        <f>'State data for spotlight'!N8</f>
        <v>6.4433558502420718E-2</v>
      </c>
      <c r="S90" s="115" t="s">
        <v>58</v>
      </c>
      <c r="T90" s="115"/>
      <c r="U90" s="112"/>
      <c r="V90" s="112">
        <v>595</v>
      </c>
      <c r="W90" s="112">
        <v>648</v>
      </c>
      <c r="X90" s="112">
        <v>681</v>
      </c>
      <c r="Y90" s="112">
        <v>682</v>
      </c>
      <c r="Z90" s="112">
        <v>670</v>
      </c>
    </row>
    <row r="91" spans="1:30" ht="15" customHeight="1" x14ac:dyDescent="0.25">
      <c r="A91" s="49" t="s">
        <v>7</v>
      </c>
      <c r="B91" s="49"/>
      <c r="C91" s="97" t="str">
        <f t="shared" si="3"/>
        <v>$1,934.5 mil</v>
      </c>
      <c r="D91" s="94">
        <f t="shared" si="4"/>
        <v>4.8948327165467598E-2</v>
      </c>
      <c r="E91" s="95">
        <f t="shared" si="5"/>
        <v>4.8948327165467598E-2</v>
      </c>
      <c r="F91" s="94">
        <f t="shared" si="6"/>
        <v>0.18034369580701548</v>
      </c>
      <c r="G91" s="95">
        <f t="shared" si="7"/>
        <v>0.18034369580701548</v>
      </c>
      <c r="H91" s="97"/>
      <c r="I91" s="97"/>
      <c r="J91" s="97"/>
      <c r="K91" s="97" t="str">
        <f>'State data for spotlight'!J9</f>
        <v>$63.1 bil</v>
      </c>
      <c r="L91" s="94">
        <f>'State data for spotlight'!L9</f>
        <v>8.5795971195826271E-2</v>
      </c>
      <c r="M91" s="95">
        <f>'State data for spotlight'!L9</f>
        <v>8.5795971195826271E-2</v>
      </c>
      <c r="N91" s="94">
        <f>'State data for spotlight'!N9</f>
        <v>0.25141602644572436</v>
      </c>
      <c r="O91" s="95">
        <f>'State data for spotlight'!N9</f>
        <v>0.25141602644572436</v>
      </c>
      <c r="S91" s="118" t="s">
        <v>53</v>
      </c>
      <c r="T91" s="118"/>
      <c r="U91" s="112"/>
      <c r="V91" s="112">
        <v>10667</v>
      </c>
      <c r="W91" s="112">
        <v>10680</v>
      </c>
      <c r="X91" s="112">
        <v>10772</v>
      </c>
      <c r="Y91" s="112">
        <v>10751</v>
      </c>
      <c r="Z91" s="112">
        <v>10947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191</v>
      </c>
      <c r="S93" s="115" t="s">
        <v>56</v>
      </c>
      <c r="T93" s="115"/>
      <c r="U93" s="112"/>
      <c r="V93" s="112">
        <v>1097</v>
      </c>
      <c r="W93" s="112">
        <v>1088</v>
      </c>
      <c r="X93" s="112">
        <v>1121</v>
      </c>
      <c r="Y93" s="112">
        <v>1174</v>
      </c>
      <c r="Z93" s="112">
        <v>1179</v>
      </c>
    </row>
    <row r="94" spans="1:30" ht="15" customHeight="1" x14ac:dyDescent="0.25">
      <c r="A94" s="135" t="s">
        <v>192</v>
      </c>
      <c r="S94" s="115" t="s">
        <v>57</v>
      </c>
      <c r="T94" s="115"/>
      <c r="U94" s="112"/>
      <c r="V94" s="112">
        <v>3707</v>
      </c>
      <c r="W94" s="112">
        <v>3809</v>
      </c>
      <c r="X94" s="112">
        <v>3743</v>
      </c>
      <c r="Y94" s="112">
        <v>3808</v>
      </c>
      <c r="Z94" s="112">
        <v>3903</v>
      </c>
    </row>
    <row r="95" spans="1:30" ht="15" customHeight="1" x14ac:dyDescent="0.25">
      <c r="A95" s="136" t="s">
        <v>266</v>
      </c>
      <c r="S95" s="115" t="s">
        <v>185</v>
      </c>
      <c r="T95" s="115"/>
      <c r="U95" s="112"/>
      <c r="V95" s="112">
        <v>292</v>
      </c>
      <c r="W95" s="112">
        <v>276</v>
      </c>
      <c r="X95" s="112">
        <v>306</v>
      </c>
      <c r="Y95" s="112">
        <v>293</v>
      </c>
      <c r="Z95" s="112">
        <v>337</v>
      </c>
    </row>
    <row r="96" spans="1:30" ht="15" customHeight="1" x14ac:dyDescent="0.25">
      <c r="A96" s="134" t="s">
        <v>258</v>
      </c>
      <c r="S96" s="115" t="s">
        <v>186</v>
      </c>
      <c r="T96" s="115"/>
      <c r="U96" s="112"/>
      <c r="V96" s="112">
        <v>1206</v>
      </c>
      <c r="W96" s="112">
        <v>1216</v>
      </c>
      <c r="X96" s="112">
        <v>1263</v>
      </c>
      <c r="Y96" s="112">
        <v>1267</v>
      </c>
      <c r="Z96" s="112">
        <v>1299</v>
      </c>
    </row>
    <row r="97" spans="1:32" ht="15" customHeight="1" x14ac:dyDescent="0.25">
      <c r="A97" s="136" t="s">
        <v>269</v>
      </c>
      <c r="S97" s="115" t="s">
        <v>187</v>
      </c>
      <c r="T97" s="115"/>
      <c r="U97" s="112"/>
      <c r="V97" s="112">
        <v>1853</v>
      </c>
      <c r="W97" s="112">
        <v>1878</v>
      </c>
      <c r="X97" s="112">
        <v>1808</v>
      </c>
      <c r="Y97" s="112">
        <v>1783</v>
      </c>
      <c r="Z97" s="112">
        <v>1794</v>
      </c>
    </row>
    <row r="98" spans="1:32" ht="15" customHeight="1" x14ac:dyDescent="0.25">
      <c r="A98" s="136" t="s">
        <v>275</v>
      </c>
      <c r="S98" s="115" t="s">
        <v>188</v>
      </c>
      <c r="T98" s="115"/>
      <c r="U98" s="112"/>
      <c r="V98" s="112">
        <v>897</v>
      </c>
      <c r="W98" s="112">
        <v>874</v>
      </c>
      <c r="X98" s="112">
        <v>902</v>
      </c>
      <c r="Y98" s="112">
        <v>874</v>
      </c>
      <c r="Z98" s="112">
        <v>897</v>
      </c>
    </row>
    <row r="99" spans="1:32" ht="15" customHeight="1" x14ac:dyDescent="0.25">
      <c r="S99" s="115" t="s">
        <v>189</v>
      </c>
      <c r="T99" s="115"/>
      <c r="U99" s="112"/>
      <c r="V99" s="112">
        <v>33</v>
      </c>
      <c r="W99" s="112">
        <v>24</v>
      </c>
      <c r="X99" s="112">
        <v>33</v>
      </c>
      <c r="Y99" s="112">
        <v>36</v>
      </c>
      <c r="Z99" s="112">
        <v>39</v>
      </c>
    </row>
    <row r="100" spans="1:32" ht="15" customHeight="1" x14ac:dyDescent="0.25">
      <c r="S100" s="115" t="s">
        <v>58</v>
      </c>
      <c r="T100" s="115"/>
      <c r="U100" s="112"/>
      <c r="V100" s="112">
        <v>257</v>
      </c>
      <c r="W100" s="112">
        <v>287</v>
      </c>
      <c r="X100" s="112">
        <v>297</v>
      </c>
      <c r="Y100" s="112">
        <v>309</v>
      </c>
      <c r="Z100" s="112">
        <v>290</v>
      </c>
    </row>
    <row r="101" spans="1:32" x14ac:dyDescent="0.25">
      <c r="A101" s="18"/>
      <c r="S101" s="118" t="s">
        <v>53</v>
      </c>
      <c r="T101" s="118"/>
      <c r="U101" s="112"/>
      <c r="V101" s="112">
        <v>11161</v>
      </c>
      <c r="W101" s="112">
        <v>11285</v>
      </c>
      <c r="X101" s="112">
        <v>11318</v>
      </c>
      <c r="Y101" s="112">
        <v>11355</v>
      </c>
      <c r="Z101" s="112">
        <v>11615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184</v>
      </c>
      <c r="W103" s="106" t="s">
        <v>193</v>
      </c>
      <c r="X103" s="106" t="s">
        <v>261</v>
      </c>
      <c r="Y103" s="106" t="s">
        <v>267</v>
      </c>
      <c r="Z103" s="106" t="s">
        <v>273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21458</v>
      </c>
      <c r="W104" s="112">
        <v>21905</v>
      </c>
      <c r="X104" s="112">
        <v>23126</v>
      </c>
      <c r="Y104" s="112">
        <v>23566</v>
      </c>
      <c r="Z104" s="112">
        <v>25516</v>
      </c>
      <c r="AB104" s="109" t="str">
        <f>TEXT(Z104,"###,###")</f>
        <v>25,516</v>
      </c>
      <c r="AD104" s="130">
        <f>Z104/($Z$4)*100</f>
        <v>72.969572180279101</v>
      </c>
      <c r="AF104" s="109"/>
    </row>
    <row r="105" spans="1:32" x14ac:dyDescent="0.25">
      <c r="S105" s="115" t="s">
        <v>17</v>
      </c>
      <c r="T105" s="115"/>
      <c r="U105" s="112"/>
      <c r="V105" s="112">
        <v>7212</v>
      </c>
      <c r="W105" s="112">
        <v>7137</v>
      </c>
      <c r="X105" s="112">
        <v>6811</v>
      </c>
      <c r="Y105" s="112">
        <v>6650</v>
      </c>
      <c r="Z105" s="112">
        <v>7251</v>
      </c>
      <c r="AB105" s="109" t="str">
        <f>TEXT(Z105,"###,###")</f>
        <v>7,251</v>
      </c>
      <c r="AD105" s="130">
        <f>Z105/($Z$4)*100</f>
        <v>20.736101578586137</v>
      </c>
      <c r="AF105" s="109"/>
    </row>
    <row r="106" spans="1:32" x14ac:dyDescent="0.25">
      <c r="S106" s="118" t="s">
        <v>53</v>
      </c>
      <c r="T106" s="118"/>
      <c r="U106" s="120"/>
      <c r="V106" s="120">
        <v>28670</v>
      </c>
      <c r="W106" s="120">
        <v>29042</v>
      </c>
      <c r="X106" s="120">
        <v>29937</v>
      </c>
      <c r="Y106" s="120">
        <v>30216</v>
      </c>
      <c r="Z106" s="120">
        <v>32767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5229</v>
      </c>
      <c r="W108" s="112">
        <v>4707</v>
      </c>
      <c r="X108" s="112">
        <v>4835</v>
      </c>
      <c r="Y108" s="112">
        <v>4857</v>
      </c>
      <c r="Z108" s="112">
        <v>4910</v>
      </c>
      <c r="AB108" s="109" t="str">
        <f>TEXT(Z108,"###,###")</f>
        <v>4,910</v>
      </c>
      <c r="AD108" s="130">
        <f>Z108/($Z$4)*100</f>
        <v>14.041409288492336</v>
      </c>
      <c r="AF108" s="109"/>
    </row>
    <row r="109" spans="1:32" x14ac:dyDescent="0.25">
      <c r="S109" s="115" t="s">
        <v>20</v>
      </c>
      <c r="T109" s="115"/>
      <c r="U109" s="112"/>
      <c r="V109" s="112">
        <v>4195</v>
      </c>
      <c r="W109" s="112">
        <v>4089</v>
      </c>
      <c r="X109" s="112">
        <v>3983</v>
      </c>
      <c r="Y109" s="112">
        <v>4612</v>
      </c>
      <c r="Z109" s="112">
        <v>5010</v>
      </c>
      <c r="AB109" s="109" t="str">
        <f>TEXT(Z109,"###,###")</f>
        <v>5,010</v>
      </c>
      <c r="AD109" s="130">
        <f>Z109/($Z$4)*100</f>
        <v>14.327385037748799</v>
      </c>
      <c r="AF109" s="109"/>
    </row>
    <row r="110" spans="1:32" x14ac:dyDescent="0.25">
      <c r="S110" s="115" t="s">
        <v>21</v>
      </c>
      <c r="T110" s="115"/>
      <c r="U110" s="112"/>
      <c r="V110" s="112">
        <v>6361</v>
      </c>
      <c r="W110" s="112">
        <v>6809</v>
      </c>
      <c r="X110" s="112">
        <v>6495</v>
      </c>
      <c r="Y110" s="112">
        <v>6854</v>
      </c>
      <c r="Z110" s="112">
        <v>7420</v>
      </c>
      <c r="AB110" s="109" t="str">
        <f>TEXT(Z110,"###,###")</f>
        <v>7,420</v>
      </c>
      <c r="AD110" s="130">
        <f>Z110/($Z$4)*100</f>
        <v>21.219400594829558</v>
      </c>
      <c r="AF110" s="109"/>
    </row>
    <row r="111" spans="1:32" x14ac:dyDescent="0.25">
      <c r="S111" s="115" t="s">
        <v>22</v>
      </c>
      <c r="T111" s="115"/>
      <c r="U111" s="112"/>
      <c r="V111" s="112">
        <v>12889</v>
      </c>
      <c r="W111" s="112">
        <v>13495</v>
      </c>
      <c r="X111" s="112">
        <v>13519</v>
      </c>
      <c r="Y111" s="112">
        <v>13893</v>
      </c>
      <c r="Z111" s="112">
        <v>15433</v>
      </c>
      <c r="AB111" s="109" t="str">
        <f>TEXT(Z111,"###,###")</f>
        <v>15,433</v>
      </c>
      <c r="AD111" s="130">
        <f>Z111/($Z$4)*100</f>
        <v>44.134637382749943</v>
      </c>
      <c r="AF111" s="109"/>
    </row>
    <row r="112" spans="1:32" x14ac:dyDescent="0.25">
      <c r="S112" s="118" t="s">
        <v>53</v>
      </c>
      <c r="T112" s="118"/>
      <c r="U112" s="112"/>
      <c r="V112" s="112">
        <v>31242</v>
      </c>
      <c r="W112" s="112">
        <v>31607</v>
      </c>
      <c r="X112" s="112">
        <v>31283</v>
      </c>
      <c r="Y112" s="112">
        <v>32441</v>
      </c>
      <c r="Z112" s="112">
        <v>34973</v>
      </c>
    </row>
    <row r="113" spans="19:32" x14ac:dyDescent="0.25">
      <c r="AB113" s="125" t="s">
        <v>24</v>
      </c>
      <c r="AC113" s="106"/>
      <c r="AD113" s="106" t="s">
        <v>182</v>
      </c>
      <c r="AF113" s="106" t="s">
        <v>183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42.45</v>
      </c>
      <c r="W118" s="131">
        <v>42.44</v>
      </c>
      <c r="X118" s="131">
        <v>42.5</v>
      </c>
      <c r="Y118" s="131">
        <v>42.27</v>
      </c>
      <c r="Z118" s="131">
        <v>42.14</v>
      </c>
      <c r="AB118" s="109" t="str">
        <f>TEXT(Z118,"##.0")</f>
        <v>42.1</v>
      </c>
    </row>
    <row r="120" spans="19:32" x14ac:dyDescent="0.25">
      <c r="S120" s="101" t="s">
        <v>98</v>
      </c>
      <c r="T120" s="112"/>
      <c r="U120" s="112"/>
      <c r="V120" s="112">
        <v>18020</v>
      </c>
      <c r="W120" s="112">
        <v>18009</v>
      </c>
      <c r="X120" s="112">
        <v>18104</v>
      </c>
      <c r="Y120" s="112">
        <v>18153</v>
      </c>
      <c r="Z120" s="112">
        <v>18571</v>
      </c>
      <c r="AB120" s="109" t="str">
        <f>TEXT(Z120,"###,###")</f>
        <v>18,571</v>
      </c>
    </row>
    <row r="121" spans="19:32" x14ac:dyDescent="0.25">
      <c r="S121" s="101" t="s">
        <v>99</v>
      </c>
      <c r="T121" s="112"/>
      <c r="U121" s="112"/>
      <c r="V121" s="112">
        <v>1816</v>
      </c>
      <c r="W121" s="112">
        <v>1853</v>
      </c>
      <c r="X121" s="112">
        <v>1884</v>
      </c>
      <c r="Y121" s="112">
        <v>1768</v>
      </c>
      <c r="Z121" s="112">
        <v>1720</v>
      </c>
      <c r="AB121" s="109" t="str">
        <f>TEXT(Z121,"###,###")</f>
        <v>1,720</v>
      </c>
    </row>
    <row r="122" spans="19:32" x14ac:dyDescent="0.25">
      <c r="S122" s="101" t="s">
        <v>100</v>
      </c>
      <c r="T122" s="112"/>
      <c r="U122" s="112"/>
      <c r="V122" s="112">
        <v>1990</v>
      </c>
      <c r="W122" s="112">
        <v>2105</v>
      </c>
      <c r="X122" s="112">
        <v>2101</v>
      </c>
      <c r="Y122" s="112">
        <v>2203</v>
      </c>
      <c r="Z122" s="112">
        <v>2283</v>
      </c>
      <c r="AB122" s="109" t="str">
        <f>TEXT(Z122,"###,###")</f>
        <v>2,283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20010</v>
      </c>
      <c r="W124" s="112">
        <v>20114</v>
      </c>
      <c r="X124" s="112">
        <v>20205</v>
      </c>
      <c r="Y124" s="112">
        <v>20356</v>
      </c>
      <c r="Z124" s="112">
        <v>20854</v>
      </c>
      <c r="AB124" s="109" t="str">
        <f>TEXT(Z124,"###,###")</f>
        <v>20,854</v>
      </c>
      <c r="AD124" s="127">
        <f>Z124/$Z$7*100</f>
        <v>92.380614866660764</v>
      </c>
    </row>
    <row r="125" spans="19:32" x14ac:dyDescent="0.25">
      <c r="S125" s="101" t="s">
        <v>102</v>
      </c>
      <c r="T125" s="112"/>
      <c r="U125" s="112"/>
      <c r="V125" s="112">
        <v>3806</v>
      </c>
      <c r="W125" s="112">
        <v>3958</v>
      </c>
      <c r="X125" s="112">
        <v>3985</v>
      </c>
      <c r="Y125" s="112">
        <v>3971</v>
      </c>
      <c r="Z125" s="112">
        <v>4003</v>
      </c>
      <c r="AB125" s="109" t="str">
        <f>TEXT(Z125,"###,###")</f>
        <v>4,003</v>
      </c>
      <c r="AD125" s="127">
        <f>Z125/$Z$7*100</f>
        <v>17.732789935323822</v>
      </c>
    </row>
    <row r="127" spans="19:32" x14ac:dyDescent="0.25">
      <c r="S127" s="101" t="s">
        <v>103</v>
      </c>
      <c r="T127" s="112"/>
      <c r="U127" s="112"/>
      <c r="V127" s="112">
        <v>10669</v>
      </c>
      <c r="W127" s="112">
        <v>10680</v>
      </c>
      <c r="X127" s="112">
        <v>10769</v>
      </c>
      <c r="Y127" s="112">
        <v>10752</v>
      </c>
      <c r="Z127" s="112">
        <v>10945</v>
      </c>
      <c r="AB127" s="109" t="str">
        <f>TEXT(Z127,"###,###")</f>
        <v>10,945</v>
      </c>
      <c r="AD127" s="127">
        <f>Z127/$Z$7*100</f>
        <v>48.4849827234872</v>
      </c>
    </row>
    <row r="128" spans="19:32" x14ac:dyDescent="0.25">
      <c r="S128" s="101" t="s">
        <v>104</v>
      </c>
      <c r="T128" s="112"/>
      <c r="U128" s="112"/>
      <c r="V128" s="112">
        <v>11163</v>
      </c>
      <c r="W128" s="112">
        <v>11284</v>
      </c>
      <c r="X128" s="112">
        <v>11317</v>
      </c>
      <c r="Y128" s="112">
        <v>11361</v>
      </c>
      <c r="Z128" s="112">
        <v>11621</v>
      </c>
      <c r="AB128" s="109" t="str">
        <f>TEXT(Z128,"###,###")</f>
        <v>11,621</v>
      </c>
      <c r="AD128" s="127">
        <f>Z128/$Z$7*100</f>
        <v>51.479578275892621</v>
      </c>
    </row>
    <row r="130" spans="19:20" x14ac:dyDescent="0.25">
      <c r="S130" s="101" t="s">
        <v>262</v>
      </c>
      <c r="T130" s="127">
        <v>82.267210064676178</v>
      </c>
    </row>
    <row r="131" spans="19:20" x14ac:dyDescent="0.25">
      <c r="S131" s="101" t="s">
        <v>263</v>
      </c>
      <c r="T131" s="127">
        <v>7.6193851333392404</v>
      </c>
    </row>
    <row r="132" spans="19:20" x14ac:dyDescent="0.25">
      <c r="S132" s="101" t="s">
        <v>264</v>
      </c>
      <c r="T132" s="127">
        <v>10.113404801984585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05778BA7-E08B-4EAD-8745-B8FFE195C42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50D46715-B6B0-4BA5-ACA4-B4F612433AF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B31EE797-5310-40EE-B588-73FAA76628C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A79CD1A0-C855-40F4-A5B7-BC94E1269D0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48A97C-6CD5-48E7-BE3B-D6C90EA42D99}">
  <sheetPr codeName="Sheet126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172</v>
      </c>
      <c r="T1" s="99"/>
      <c r="U1" s="99"/>
      <c r="V1" s="99"/>
      <c r="W1" s="99"/>
      <c r="X1" s="99"/>
      <c r="Y1" s="100" t="s">
        <v>250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184</v>
      </c>
      <c r="W2" s="103" t="s">
        <v>193</v>
      </c>
      <c r="X2" s="103" t="s">
        <v>261</v>
      </c>
      <c r="Y2" s="103" t="s">
        <v>267</v>
      </c>
      <c r="Z2" s="103" t="s">
        <v>273</v>
      </c>
      <c r="AB2" s="141" t="str">
        <f>$Z$2</f>
        <v>2021-22</v>
      </c>
      <c r="AC2" s="141"/>
      <c r="AD2" s="141"/>
      <c r="AE2" s="141"/>
      <c r="AF2" s="141"/>
    </row>
    <row r="3" spans="1:32" ht="15" customHeight="1" x14ac:dyDescent="0.25">
      <c r="A3" s="58" t="s">
        <v>272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172</v>
      </c>
      <c r="Y3" s="105" t="s">
        <v>250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10.62 Victor Harbor, South Australia,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8158</v>
      </c>
      <c r="W4" s="108">
        <v>8364</v>
      </c>
      <c r="X4" s="108">
        <v>8456</v>
      </c>
      <c r="Y4" s="108">
        <v>9018</v>
      </c>
      <c r="Z4" s="108">
        <v>9994</v>
      </c>
      <c r="AB4" s="109" t="str">
        <f>TEXT(Z4,"###,###")</f>
        <v>9,994</v>
      </c>
      <c r="AD4" s="110">
        <f>Z4/Y4-1</f>
        <v>0.10822798846750947</v>
      </c>
      <c r="AF4" s="110">
        <f>Z4/V4-1</f>
        <v>0.22505516057857311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4031</v>
      </c>
      <c r="W5" s="108">
        <v>4106</v>
      </c>
      <c r="X5" s="108">
        <v>4094</v>
      </c>
      <c r="Y5" s="108">
        <v>4336</v>
      </c>
      <c r="Z5" s="108">
        <v>4740</v>
      </c>
      <c r="AB5" s="109" t="str">
        <f>TEXT(Z5,"###,###")</f>
        <v>4,740</v>
      </c>
      <c r="AD5" s="110">
        <f t="shared" ref="AD5:AD9" si="0">Z5/Y5-1</f>
        <v>9.3173431734317358E-2</v>
      </c>
      <c r="AF5" s="110">
        <f t="shared" ref="AF5:AF9" si="1">Z5/V5-1</f>
        <v>0.17588687670553216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4132</v>
      </c>
      <c r="W6" s="108">
        <v>4262</v>
      </c>
      <c r="X6" s="108">
        <v>4363</v>
      </c>
      <c r="Y6" s="108">
        <v>4664</v>
      </c>
      <c r="Z6" s="108">
        <v>5246</v>
      </c>
      <c r="AB6" s="109" t="str">
        <f>TEXT(Z6,"###,###")</f>
        <v>5,246</v>
      </c>
      <c r="AD6" s="110">
        <f t="shared" si="0"/>
        <v>0.12478559176672377</v>
      </c>
      <c r="AF6" s="110">
        <f t="shared" si="1"/>
        <v>0.26960309777347535</v>
      </c>
    </row>
    <row r="7" spans="1:32" ht="16.5" customHeight="1" thickBot="1" x14ac:dyDescent="0.3">
      <c r="A7" s="61" t="str">
        <f>"QUICK STATS for "&amp;Z2&amp;" *"</f>
        <v>QUICK STATS for 2021-22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6080</v>
      </c>
      <c r="W7" s="108">
        <v>6154</v>
      </c>
      <c r="X7" s="108">
        <v>6386</v>
      </c>
      <c r="Y7" s="108">
        <v>6527</v>
      </c>
      <c r="Z7" s="108">
        <v>6830</v>
      </c>
      <c r="AB7" s="109" t="str">
        <f>TEXT(Z7,"###,###")</f>
        <v>6,830</v>
      </c>
      <c r="AD7" s="110">
        <f t="shared" si="0"/>
        <v>4.6422552474337353E-2</v>
      </c>
      <c r="AF7" s="110">
        <f t="shared" si="1"/>
        <v>0.12335526315789469</v>
      </c>
    </row>
    <row r="8" spans="1:32" ht="17.25" customHeight="1" x14ac:dyDescent="0.25">
      <c r="A8" s="62" t="s">
        <v>12</v>
      </c>
      <c r="B8" s="63"/>
      <c r="C8" s="29"/>
      <c r="D8" s="64" t="str">
        <f>AB4</f>
        <v>9,994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6,830</v>
      </c>
      <c r="P8" s="65"/>
      <c r="S8" s="107" t="s">
        <v>83</v>
      </c>
      <c r="T8" s="108"/>
      <c r="U8" s="108"/>
      <c r="V8" s="108">
        <v>33271</v>
      </c>
      <c r="W8" s="108">
        <v>32718</v>
      </c>
      <c r="X8" s="108">
        <v>33958.980000000003</v>
      </c>
      <c r="Y8" s="108">
        <v>35474</v>
      </c>
      <c r="Z8" s="108">
        <v>33757</v>
      </c>
      <c r="AB8" s="109" t="str">
        <f>TEXT(Z8,"$###,###")</f>
        <v>$33,757</v>
      </c>
      <c r="AD8" s="110">
        <f t="shared" si="0"/>
        <v>-4.840164627614596E-2</v>
      </c>
      <c r="AF8" s="110">
        <f t="shared" si="1"/>
        <v>1.4607315680322142E-2</v>
      </c>
    </row>
    <row r="9" spans="1:32" x14ac:dyDescent="0.25">
      <c r="A9" s="30" t="s">
        <v>14</v>
      </c>
      <c r="B9" s="69"/>
      <c r="C9" s="70"/>
      <c r="D9" s="71">
        <f>AD104</f>
        <v>74.54472683610166</v>
      </c>
      <c r="E9" s="72" t="s">
        <v>84</v>
      </c>
      <c r="F9" s="24"/>
      <c r="G9" s="73" t="s">
        <v>81</v>
      </c>
      <c r="H9" s="70"/>
      <c r="I9" s="69"/>
      <c r="J9" s="70"/>
      <c r="K9" s="69"/>
      <c r="L9" s="69"/>
      <c r="M9" s="74"/>
      <c r="N9" s="70"/>
      <c r="O9" s="71">
        <f>AD127</f>
        <v>49.004392386530014</v>
      </c>
      <c r="P9" s="72" t="s">
        <v>84</v>
      </c>
      <c r="S9" s="107" t="s">
        <v>7</v>
      </c>
      <c r="T9" s="108"/>
      <c r="U9" s="108"/>
      <c r="V9" s="108">
        <v>254704157</v>
      </c>
      <c r="W9" s="108">
        <v>267141568</v>
      </c>
      <c r="X9" s="108">
        <v>284778740</v>
      </c>
      <c r="Y9" s="108">
        <v>312227142</v>
      </c>
      <c r="Z9" s="108">
        <v>331288151</v>
      </c>
      <c r="AB9" s="109" t="str">
        <f>TEXT(Z9/1000000,"$#,###.0")&amp;" mil"</f>
        <v>$331.3 mil</v>
      </c>
      <c r="AD9" s="110">
        <f t="shared" si="0"/>
        <v>6.1048533058026155E-2</v>
      </c>
      <c r="AF9" s="110">
        <f t="shared" si="1"/>
        <v>0.30067822567968538</v>
      </c>
    </row>
    <row r="10" spans="1:32" x14ac:dyDescent="0.25">
      <c r="A10" s="30" t="s">
        <v>17</v>
      </c>
      <c r="B10" s="69"/>
      <c r="C10" s="70"/>
      <c r="D10" s="71">
        <f>AD105</f>
        <v>15.299179507704622</v>
      </c>
      <c r="E10" s="72" t="s">
        <v>84</v>
      </c>
      <c r="F10" s="24"/>
      <c r="G10" s="73" t="s">
        <v>82</v>
      </c>
      <c r="H10" s="70"/>
      <c r="I10" s="69"/>
      <c r="J10" s="70"/>
      <c r="K10" s="69"/>
      <c r="L10" s="69"/>
      <c r="M10" s="74"/>
      <c r="N10" s="70"/>
      <c r="O10" s="71">
        <f>AD128</f>
        <v>50.761346998535871</v>
      </c>
      <c r="P10" s="72" t="s">
        <v>84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85</v>
      </c>
      <c r="H11" s="77"/>
      <c r="I11" s="78"/>
      <c r="J11" s="78"/>
      <c r="K11" s="78"/>
      <c r="L11" s="78"/>
      <c r="M11" s="69"/>
      <c r="N11" s="70"/>
      <c r="O11" s="71">
        <f>T130</f>
        <v>75.168374816983899</v>
      </c>
      <c r="P11" s="72" t="s">
        <v>84</v>
      </c>
      <c r="S11" s="107" t="s">
        <v>29</v>
      </c>
      <c r="T11" s="112"/>
      <c r="U11" s="112"/>
      <c r="V11" s="112">
        <v>6733</v>
      </c>
      <c r="W11" s="112">
        <v>6913</v>
      </c>
      <c r="X11" s="112">
        <v>6896</v>
      </c>
      <c r="Y11" s="112">
        <v>7413</v>
      </c>
      <c r="Z11" s="112">
        <v>8302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14.729136163982432</v>
      </c>
      <c r="P12" s="72" t="s">
        <v>84</v>
      </c>
      <c r="S12" s="107" t="s">
        <v>30</v>
      </c>
      <c r="T12" s="112"/>
      <c r="U12" s="112"/>
      <c r="V12" s="112">
        <v>1425</v>
      </c>
      <c r="W12" s="112">
        <v>1452</v>
      </c>
      <c r="X12" s="112">
        <v>1566</v>
      </c>
      <c r="Y12" s="112">
        <v>1605</v>
      </c>
      <c r="Z12" s="112">
        <v>1694</v>
      </c>
    </row>
    <row r="13" spans="1:32" ht="15" customHeight="1" x14ac:dyDescent="0.25">
      <c r="A13" s="30" t="s">
        <v>19</v>
      </c>
      <c r="B13" s="70"/>
      <c r="C13" s="70"/>
      <c r="D13" s="71">
        <f>AD108</f>
        <v>17.560536321793077</v>
      </c>
      <c r="E13" s="72" t="s">
        <v>84</v>
      </c>
      <c r="F13" s="24"/>
      <c r="G13" s="142" t="s">
        <v>265</v>
      </c>
      <c r="H13" s="143"/>
      <c r="I13" s="143"/>
      <c r="J13" s="143"/>
      <c r="K13" s="143"/>
      <c r="L13" s="143"/>
      <c r="M13" s="79"/>
      <c r="N13" s="70"/>
      <c r="O13" s="71">
        <f>T132</f>
        <v>10.043923865300146</v>
      </c>
      <c r="P13" s="72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16.179707824694816</v>
      </c>
      <c r="E14" s="72" t="s">
        <v>84</v>
      </c>
      <c r="F14" s="24"/>
      <c r="G14" s="76" t="s">
        <v>94</v>
      </c>
      <c r="H14" s="69"/>
      <c r="I14" s="69"/>
      <c r="J14" s="69"/>
      <c r="K14" s="75"/>
      <c r="L14" s="70"/>
      <c r="M14" s="69"/>
      <c r="N14" s="70"/>
      <c r="O14" s="75" t="str">
        <f>AB118</f>
        <v>45.6</v>
      </c>
      <c r="P14" s="72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19.041424854912947</v>
      </c>
      <c r="E15" s="72" t="s">
        <v>84</v>
      </c>
      <c r="F15" s="24"/>
      <c r="G15" s="33" t="s">
        <v>259</v>
      </c>
      <c r="H15" s="70"/>
      <c r="I15" s="70"/>
      <c r="J15" s="70"/>
      <c r="K15" s="80"/>
      <c r="L15" s="70"/>
      <c r="M15" s="70"/>
      <c r="N15" s="70"/>
      <c r="O15" s="71">
        <f>AB38</f>
        <v>18.088687253036735</v>
      </c>
      <c r="P15" s="72" t="s">
        <v>84</v>
      </c>
      <c r="S15" s="115" t="s">
        <v>60</v>
      </c>
      <c r="T15" s="115"/>
      <c r="U15" s="116"/>
      <c r="V15" s="116">
        <v>245</v>
      </c>
      <c r="W15" s="116">
        <v>267</v>
      </c>
      <c r="X15" s="116">
        <v>258</v>
      </c>
      <c r="Y15" s="112">
        <v>315</v>
      </c>
      <c r="Z15" s="112">
        <v>366</v>
      </c>
      <c r="AB15" s="117">
        <f t="shared" ref="AB15:AB34" si="2">IF(Z15="np",0,Z15/$Z$34)</f>
        <v>3.6610983294988499E-2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37.10226135681409</v>
      </c>
      <c r="E16" s="83" t="s">
        <v>84</v>
      </c>
      <c r="F16" s="24"/>
      <c r="G16" s="84" t="s">
        <v>260</v>
      </c>
      <c r="H16" s="35"/>
      <c r="I16" s="35"/>
      <c r="J16" s="35"/>
      <c r="K16" s="36"/>
      <c r="L16" s="35"/>
      <c r="M16" s="35"/>
      <c r="N16" s="35"/>
      <c r="O16" s="82">
        <f>AB37</f>
        <v>81.911312746963276</v>
      </c>
      <c r="P16" s="37" t="s">
        <v>84</v>
      </c>
      <c r="S16" s="115" t="s">
        <v>61</v>
      </c>
      <c r="T16" s="115"/>
      <c r="U16" s="116"/>
      <c r="V16" s="116">
        <v>96</v>
      </c>
      <c r="W16" s="116">
        <v>103</v>
      </c>
      <c r="X16" s="116">
        <v>118</v>
      </c>
      <c r="Y16" s="112">
        <v>107</v>
      </c>
      <c r="Z16" s="112">
        <v>124</v>
      </c>
      <c r="AB16" s="117">
        <f t="shared" si="2"/>
        <v>1.2403721116334901E-2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306</v>
      </c>
      <c r="W17" s="116">
        <v>325</v>
      </c>
      <c r="X17" s="116">
        <v>309</v>
      </c>
      <c r="Y17" s="112">
        <v>382</v>
      </c>
      <c r="Z17" s="112">
        <v>392</v>
      </c>
      <c r="AB17" s="117">
        <f t="shared" si="2"/>
        <v>3.9211763529058717E-2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268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63</v>
      </c>
      <c r="T18" s="115"/>
      <c r="U18" s="116"/>
      <c r="V18" s="116">
        <v>76</v>
      </c>
      <c r="W18" s="116">
        <v>76</v>
      </c>
      <c r="X18" s="116">
        <v>59</v>
      </c>
      <c r="Y18" s="112">
        <v>79</v>
      </c>
      <c r="Z18" s="112">
        <v>83</v>
      </c>
      <c r="AB18" s="117">
        <f t="shared" si="2"/>
        <v>8.3024907472241671E-3</v>
      </c>
    </row>
    <row r="19" spans="1:28" x14ac:dyDescent="0.25">
      <c r="A19" s="61" t="str">
        <f>$S$1&amp;" ("&amp;$V$2&amp;" to "&amp;$Z$2&amp;")"</f>
        <v>Victor Harbor (2017-18 to 2021-22)</v>
      </c>
      <c r="B19" s="61"/>
      <c r="C19" s="61"/>
      <c r="D19" s="61"/>
      <c r="E19" s="61"/>
      <c r="F19" s="61"/>
      <c r="G19" s="61" t="str">
        <f>$S$1&amp;" ("&amp;$V$2&amp;" to "&amp;$Z$2&amp;")"</f>
        <v>Victor Harbor (2017-18 to 2021-22)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64</v>
      </c>
      <c r="T19" s="115"/>
      <c r="U19" s="116"/>
      <c r="V19" s="116">
        <v>615</v>
      </c>
      <c r="W19" s="116">
        <v>640</v>
      </c>
      <c r="X19" s="116">
        <v>642</v>
      </c>
      <c r="Y19" s="112">
        <v>688</v>
      </c>
      <c r="Z19" s="112">
        <v>713</v>
      </c>
      <c r="AB19" s="117">
        <f t="shared" si="2"/>
        <v>7.1321396418925681E-2</v>
      </c>
    </row>
    <row r="20" spans="1:28" x14ac:dyDescent="0.25">
      <c r="S20" s="115" t="s">
        <v>65</v>
      </c>
      <c r="T20" s="115"/>
      <c r="U20" s="116"/>
      <c r="V20" s="116">
        <v>135</v>
      </c>
      <c r="W20" s="116">
        <v>149</v>
      </c>
      <c r="X20" s="116">
        <v>156</v>
      </c>
      <c r="Y20" s="112">
        <v>149</v>
      </c>
      <c r="Z20" s="112">
        <v>166</v>
      </c>
      <c r="AB20" s="117">
        <f t="shared" si="2"/>
        <v>1.6604981494448334E-2</v>
      </c>
    </row>
    <row r="21" spans="1:28" x14ac:dyDescent="0.25">
      <c r="S21" s="115" t="s">
        <v>66</v>
      </c>
      <c r="T21" s="115"/>
      <c r="U21" s="116"/>
      <c r="V21" s="116">
        <v>857</v>
      </c>
      <c r="W21" s="116">
        <v>864</v>
      </c>
      <c r="X21" s="116">
        <v>921</v>
      </c>
      <c r="Y21" s="112">
        <v>1022</v>
      </c>
      <c r="Z21" s="112">
        <v>1126</v>
      </c>
      <c r="AB21" s="117">
        <f t="shared" si="2"/>
        <v>0.11263379013704111</v>
      </c>
    </row>
    <row r="22" spans="1:28" x14ac:dyDescent="0.25">
      <c r="S22" s="115" t="s">
        <v>67</v>
      </c>
      <c r="T22" s="115"/>
      <c r="U22" s="116"/>
      <c r="V22" s="116">
        <v>903</v>
      </c>
      <c r="W22" s="116">
        <v>940</v>
      </c>
      <c r="X22" s="116">
        <v>859</v>
      </c>
      <c r="Y22" s="112">
        <v>1030</v>
      </c>
      <c r="Z22" s="112">
        <v>1107</v>
      </c>
      <c r="AB22" s="117">
        <f t="shared" si="2"/>
        <v>0.1107332199659898</v>
      </c>
    </row>
    <row r="23" spans="1:28" x14ac:dyDescent="0.25">
      <c r="S23" s="115" t="s">
        <v>68</v>
      </c>
      <c r="T23" s="115"/>
      <c r="U23" s="116"/>
      <c r="V23" s="116">
        <v>187</v>
      </c>
      <c r="W23" s="116">
        <v>177</v>
      </c>
      <c r="X23" s="116">
        <v>217</v>
      </c>
      <c r="Y23" s="112">
        <v>227</v>
      </c>
      <c r="Z23" s="112">
        <v>243</v>
      </c>
      <c r="AB23" s="117">
        <f t="shared" si="2"/>
        <v>2.4307292187656298E-2</v>
      </c>
    </row>
    <row r="24" spans="1:28" x14ac:dyDescent="0.25">
      <c r="S24" s="115" t="s">
        <v>69</v>
      </c>
      <c r="T24" s="115"/>
      <c r="U24" s="116"/>
      <c r="V24" s="116">
        <v>59</v>
      </c>
      <c r="W24" s="116">
        <v>48</v>
      </c>
      <c r="X24" s="116">
        <v>68</v>
      </c>
      <c r="Y24" s="112">
        <v>72</v>
      </c>
      <c r="Z24" s="112">
        <v>73</v>
      </c>
      <c r="AB24" s="117">
        <f t="shared" si="2"/>
        <v>7.3021906571971587E-3</v>
      </c>
    </row>
    <row r="25" spans="1:28" x14ac:dyDescent="0.25">
      <c r="S25" s="115" t="s">
        <v>70</v>
      </c>
      <c r="T25" s="115"/>
      <c r="U25" s="116"/>
      <c r="V25" s="116">
        <v>280</v>
      </c>
      <c r="W25" s="116">
        <v>265</v>
      </c>
      <c r="X25" s="116">
        <v>279</v>
      </c>
      <c r="Y25" s="112">
        <v>290</v>
      </c>
      <c r="Z25" s="112">
        <v>305</v>
      </c>
      <c r="AB25" s="117">
        <f t="shared" si="2"/>
        <v>3.0509152745823748E-2</v>
      </c>
    </row>
    <row r="26" spans="1:28" x14ac:dyDescent="0.25">
      <c r="S26" s="115" t="s">
        <v>71</v>
      </c>
      <c r="T26" s="115"/>
      <c r="U26" s="116"/>
      <c r="V26" s="116">
        <v>147</v>
      </c>
      <c r="W26" s="116">
        <v>147</v>
      </c>
      <c r="X26" s="116">
        <v>125</v>
      </c>
      <c r="Y26" s="112">
        <v>121</v>
      </c>
      <c r="Z26" s="112">
        <v>126</v>
      </c>
      <c r="AB26" s="117">
        <f t="shared" si="2"/>
        <v>1.2603781134340302E-2</v>
      </c>
    </row>
    <row r="27" spans="1:28" x14ac:dyDescent="0.25">
      <c r="S27" s="115" t="s">
        <v>72</v>
      </c>
      <c r="T27" s="115"/>
      <c r="U27" s="116"/>
      <c r="V27" s="116">
        <v>337</v>
      </c>
      <c r="W27" s="116">
        <v>374</v>
      </c>
      <c r="X27" s="116">
        <v>418</v>
      </c>
      <c r="Y27" s="112">
        <v>432</v>
      </c>
      <c r="Z27" s="112">
        <v>489</v>
      </c>
      <c r="AB27" s="117">
        <f t="shared" si="2"/>
        <v>4.8914674402320696E-2</v>
      </c>
    </row>
    <row r="28" spans="1:28" x14ac:dyDescent="0.25">
      <c r="S28" s="115" t="s">
        <v>73</v>
      </c>
      <c r="T28" s="115"/>
      <c r="U28" s="116"/>
      <c r="V28" s="116">
        <v>595</v>
      </c>
      <c r="W28" s="116">
        <v>610</v>
      </c>
      <c r="X28" s="116">
        <v>651</v>
      </c>
      <c r="Y28" s="112">
        <v>675</v>
      </c>
      <c r="Z28" s="112">
        <v>714</v>
      </c>
      <c r="AB28" s="117">
        <f t="shared" si="2"/>
        <v>7.1421426427928383E-2</v>
      </c>
    </row>
    <row r="29" spans="1:28" x14ac:dyDescent="0.25">
      <c r="S29" s="115" t="s">
        <v>74</v>
      </c>
      <c r="T29" s="115"/>
      <c r="U29" s="116"/>
      <c r="V29" s="116">
        <v>382</v>
      </c>
      <c r="W29" s="116">
        <v>437</v>
      </c>
      <c r="X29" s="116">
        <v>359</v>
      </c>
      <c r="Y29" s="112">
        <v>355</v>
      </c>
      <c r="Z29" s="112">
        <v>492</v>
      </c>
      <c r="AB29" s="117">
        <f t="shared" si="2"/>
        <v>4.9214764429328796E-2</v>
      </c>
    </row>
    <row r="30" spans="1:28" x14ac:dyDescent="0.25">
      <c r="S30" s="115" t="s">
        <v>75</v>
      </c>
      <c r="T30" s="115"/>
      <c r="U30" s="116"/>
      <c r="V30" s="116">
        <v>636</v>
      </c>
      <c r="W30" s="116">
        <v>637</v>
      </c>
      <c r="X30" s="116">
        <v>647</v>
      </c>
      <c r="Y30" s="112">
        <v>634</v>
      </c>
      <c r="Z30" s="112">
        <v>728</v>
      </c>
      <c r="AB30" s="117">
        <f t="shared" si="2"/>
        <v>7.2821846553966188E-2</v>
      </c>
    </row>
    <row r="31" spans="1:28" x14ac:dyDescent="0.25">
      <c r="S31" s="115" t="s">
        <v>76</v>
      </c>
      <c r="T31" s="115"/>
      <c r="U31" s="116"/>
      <c r="V31" s="116">
        <v>1191</v>
      </c>
      <c r="W31" s="116">
        <v>1236</v>
      </c>
      <c r="X31" s="116">
        <v>1370</v>
      </c>
      <c r="Y31" s="112">
        <v>1414</v>
      </c>
      <c r="Z31" s="112">
        <v>1626</v>
      </c>
      <c r="AB31" s="117">
        <f t="shared" si="2"/>
        <v>0.16264879463839152</v>
      </c>
    </row>
    <row r="32" spans="1:28" ht="15.75" customHeight="1" x14ac:dyDescent="0.25">
      <c r="A32" s="61" t="str">
        <f>"Distribution of jobs per industry "&amp;"("&amp;Z2&amp;") *"</f>
        <v>Distribution of jobs per industry (2021-22)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77</v>
      </c>
      <c r="T32" s="115"/>
      <c r="U32" s="116"/>
      <c r="V32" s="116">
        <v>113</v>
      </c>
      <c r="W32" s="116">
        <v>114</v>
      </c>
      <c r="X32" s="116">
        <v>128</v>
      </c>
      <c r="Y32" s="112">
        <v>142</v>
      </c>
      <c r="Z32" s="112">
        <v>175</v>
      </c>
      <c r="AB32" s="117">
        <f t="shared" si="2"/>
        <v>1.7505251575472641E-2</v>
      </c>
    </row>
    <row r="33" spans="19:32" x14ac:dyDescent="0.25">
      <c r="S33" s="115" t="s">
        <v>78</v>
      </c>
      <c r="T33" s="115"/>
      <c r="U33" s="116"/>
      <c r="V33" s="116">
        <v>312</v>
      </c>
      <c r="W33" s="116">
        <v>345</v>
      </c>
      <c r="X33" s="116">
        <v>335</v>
      </c>
      <c r="Y33" s="112">
        <v>375</v>
      </c>
      <c r="Z33" s="112">
        <v>475</v>
      </c>
      <c r="AB33" s="117">
        <f t="shared" si="2"/>
        <v>4.7514254276282884E-2</v>
      </c>
    </row>
    <row r="34" spans="19:32" x14ac:dyDescent="0.25">
      <c r="S34" s="118" t="s">
        <v>53</v>
      </c>
      <c r="T34" s="118"/>
      <c r="U34" s="119"/>
      <c r="V34" s="119">
        <v>8162</v>
      </c>
      <c r="W34" s="119">
        <v>8368</v>
      </c>
      <c r="X34" s="119">
        <v>8453</v>
      </c>
      <c r="Y34" s="120">
        <v>9018</v>
      </c>
      <c r="Z34" s="120">
        <v>9997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5286</v>
      </c>
      <c r="W37" s="112">
        <v>5254</v>
      </c>
      <c r="X37" s="112">
        <v>5505</v>
      </c>
      <c r="Y37" s="112">
        <v>5591</v>
      </c>
      <c r="Z37" s="112">
        <v>5597</v>
      </c>
      <c r="AB37" s="132">
        <f>Z37/Z40*100</f>
        <v>81.911312746963276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791</v>
      </c>
      <c r="W38" s="112">
        <v>899</v>
      </c>
      <c r="X38" s="112">
        <v>883</v>
      </c>
      <c r="Y38" s="112">
        <v>937</v>
      </c>
      <c r="Z38" s="112">
        <v>1236</v>
      </c>
      <c r="AB38" s="132">
        <f>Z38/Z40*100</f>
        <v>18.088687253036735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6077</v>
      </c>
      <c r="W40" s="112">
        <v>6153</v>
      </c>
      <c r="X40" s="112">
        <v>6388</v>
      </c>
      <c r="Y40" s="112">
        <v>6528</v>
      </c>
      <c r="Z40" s="112">
        <v>6833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7</v>
      </c>
      <c r="W44" s="112">
        <v>0</v>
      </c>
      <c r="X44" s="112">
        <v>8</v>
      </c>
      <c r="Y44" s="112">
        <v>13</v>
      </c>
      <c r="Z44" s="112">
        <v>20</v>
      </c>
    </row>
    <row r="45" spans="19:32" x14ac:dyDescent="0.25">
      <c r="S45" s="115" t="s">
        <v>37</v>
      </c>
      <c r="T45" s="115"/>
      <c r="U45" s="112"/>
      <c r="V45" s="112">
        <v>112</v>
      </c>
      <c r="W45" s="112">
        <v>98</v>
      </c>
      <c r="X45" s="112">
        <v>116</v>
      </c>
      <c r="Y45" s="112">
        <v>154</v>
      </c>
      <c r="Z45" s="112">
        <v>185</v>
      </c>
    </row>
    <row r="46" spans="19:32" x14ac:dyDescent="0.25">
      <c r="S46" s="115" t="s">
        <v>38</v>
      </c>
      <c r="T46" s="115"/>
      <c r="U46" s="112"/>
      <c r="V46" s="112">
        <v>226</v>
      </c>
      <c r="W46" s="112">
        <v>266</v>
      </c>
      <c r="X46" s="112">
        <v>214</v>
      </c>
      <c r="Y46" s="112">
        <v>273</v>
      </c>
      <c r="Z46" s="112">
        <v>279</v>
      </c>
    </row>
    <row r="47" spans="19:32" x14ac:dyDescent="0.25">
      <c r="S47" s="115" t="s">
        <v>39</v>
      </c>
      <c r="T47" s="115"/>
      <c r="U47" s="112"/>
      <c r="V47" s="112">
        <v>319</v>
      </c>
      <c r="W47" s="112">
        <v>286</v>
      </c>
      <c r="X47" s="112">
        <v>284</v>
      </c>
      <c r="Y47" s="112">
        <v>324</v>
      </c>
      <c r="Z47" s="112">
        <v>410</v>
      </c>
    </row>
    <row r="48" spans="19:32" x14ac:dyDescent="0.25">
      <c r="S48" s="115" t="s">
        <v>40</v>
      </c>
      <c r="T48" s="115"/>
      <c r="U48" s="112"/>
      <c r="V48" s="112">
        <v>376</v>
      </c>
      <c r="W48" s="112">
        <v>364</v>
      </c>
      <c r="X48" s="112">
        <v>340</v>
      </c>
      <c r="Y48" s="112">
        <v>378</v>
      </c>
      <c r="Z48" s="112">
        <v>352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326</v>
      </c>
      <c r="W49" s="112">
        <v>317</v>
      </c>
      <c r="X49" s="112">
        <v>300</v>
      </c>
      <c r="Y49" s="112">
        <v>330</v>
      </c>
      <c r="Z49" s="112">
        <v>397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Victor Harbor (2021-22)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303</v>
      </c>
      <c r="W50" s="112">
        <v>361</v>
      </c>
      <c r="X50" s="112">
        <v>316</v>
      </c>
      <c r="Y50" s="112">
        <v>349</v>
      </c>
      <c r="Z50" s="112">
        <v>377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352</v>
      </c>
      <c r="W51" s="112">
        <v>353</v>
      </c>
      <c r="X51" s="112">
        <v>385</v>
      </c>
      <c r="Y51" s="112">
        <v>381</v>
      </c>
      <c r="Z51" s="112">
        <v>421</v>
      </c>
    </row>
    <row r="52" spans="1:26" ht="15" customHeight="1" x14ac:dyDescent="0.25">
      <c r="S52" s="115" t="s">
        <v>44</v>
      </c>
      <c r="T52" s="115"/>
      <c r="U52" s="112"/>
      <c r="V52" s="112">
        <v>389</v>
      </c>
      <c r="W52" s="112">
        <v>391</v>
      </c>
      <c r="X52" s="112">
        <v>399</v>
      </c>
      <c r="Y52" s="112">
        <v>390</v>
      </c>
      <c r="Z52" s="112">
        <v>415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346</v>
      </c>
      <c r="W53" s="112">
        <v>359</v>
      </c>
      <c r="X53" s="112">
        <v>366</v>
      </c>
      <c r="Y53" s="112">
        <v>368</v>
      </c>
      <c r="Z53" s="112">
        <v>407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407</v>
      </c>
      <c r="W54" s="112">
        <v>426</v>
      </c>
      <c r="X54" s="112">
        <v>414</v>
      </c>
      <c r="Y54" s="112">
        <v>421</v>
      </c>
      <c r="Z54" s="112">
        <v>407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385</v>
      </c>
      <c r="W55" s="112">
        <v>384</v>
      </c>
      <c r="X55" s="112">
        <v>389</v>
      </c>
      <c r="Y55" s="112">
        <v>421</v>
      </c>
      <c r="Z55" s="112">
        <v>465</v>
      </c>
    </row>
    <row r="56" spans="1:26" ht="15" customHeight="1" x14ac:dyDescent="0.25">
      <c r="S56" s="115" t="s">
        <v>48</v>
      </c>
      <c r="T56" s="115"/>
      <c r="U56" s="112"/>
      <c r="V56" s="112">
        <v>247</v>
      </c>
      <c r="W56" s="112">
        <v>266</v>
      </c>
      <c r="X56" s="112">
        <v>313</v>
      </c>
      <c r="Y56" s="112">
        <v>284</v>
      </c>
      <c r="Z56" s="112">
        <v>314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144</v>
      </c>
      <c r="W57" s="112">
        <v>145</v>
      </c>
      <c r="X57" s="112">
        <v>144</v>
      </c>
      <c r="Y57" s="112">
        <v>149</v>
      </c>
      <c r="Z57" s="112">
        <v>153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58</v>
      </c>
      <c r="W58" s="112">
        <v>47</v>
      </c>
      <c r="X58" s="112">
        <v>63</v>
      </c>
      <c r="Y58" s="112">
        <v>65</v>
      </c>
      <c r="Z58" s="112">
        <v>79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30</v>
      </c>
      <c r="W59" s="112">
        <v>33</v>
      </c>
      <c r="X59" s="112">
        <v>29</v>
      </c>
      <c r="Y59" s="112">
        <v>22</v>
      </c>
      <c r="Z59" s="112">
        <v>30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13</v>
      </c>
      <c r="W60" s="112">
        <v>7</v>
      </c>
      <c r="X60" s="112">
        <v>17</v>
      </c>
      <c r="Y60" s="112">
        <v>14</v>
      </c>
      <c r="Z60" s="112">
        <v>19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4032</v>
      </c>
      <c r="W61" s="112">
        <v>4106</v>
      </c>
      <c r="X61" s="112">
        <v>4095</v>
      </c>
      <c r="Y61" s="112">
        <v>4336</v>
      </c>
      <c r="Z61" s="112">
        <v>4740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8</v>
      </c>
      <c r="W63" s="112">
        <v>9</v>
      </c>
      <c r="X63" s="112">
        <v>12</v>
      </c>
      <c r="Y63" s="112">
        <v>11</v>
      </c>
      <c r="Z63" s="112">
        <v>16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118</v>
      </c>
      <c r="W64" s="112">
        <v>143</v>
      </c>
      <c r="X64" s="112">
        <v>141</v>
      </c>
      <c r="Y64" s="112">
        <v>190</v>
      </c>
      <c r="Z64" s="112">
        <v>191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Victor Harbor (2021-22)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266</v>
      </c>
      <c r="W65" s="112">
        <v>280</v>
      </c>
      <c r="X65" s="112">
        <v>266</v>
      </c>
      <c r="Y65" s="112">
        <v>328</v>
      </c>
      <c r="Z65" s="112">
        <v>359</v>
      </c>
    </row>
    <row r="66" spans="1:26" x14ac:dyDescent="0.25">
      <c r="S66" s="115" t="s">
        <v>39</v>
      </c>
      <c r="T66" s="115"/>
      <c r="U66" s="112"/>
      <c r="V66" s="112">
        <v>274</v>
      </c>
      <c r="W66" s="112">
        <v>271</v>
      </c>
      <c r="X66" s="112">
        <v>301</v>
      </c>
      <c r="Y66" s="112">
        <v>337</v>
      </c>
      <c r="Z66" s="112">
        <v>404</v>
      </c>
    </row>
    <row r="67" spans="1:26" x14ac:dyDescent="0.25">
      <c r="S67" s="115" t="s">
        <v>40</v>
      </c>
      <c r="T67" s="115"/>
      <c r="U67" s="112"/>
      <c r="V67" s="112">
        <v>266</v>
      </c>
      <c r="W67" s="112">
        <v>304</v>
      </c>
      <c r="X67" s="112">
        <v>278</v>
      </c>
      <c r="Y67" s="112">
        <v>311</v>
      </c>
      <c r="Z67" s="112">
        <v>353</v>
      </c>
    </row>
    <row r="68" spans="1:26" x14ac:dyDescent="0.25">
      <c r="S68" s="115" t="s">
        <v>41</v>
      </c>
      <c r="T68" s="115"/>
      <c r="U68" s="112"/>
      <c r="V68" s="112">
        <v>302</v>
      </c>
      <c r="W68" s="112">
        <v>289</v>
      </c>
      <c r="X68" s="112">
        <v>303</v>
      </c>
      <c r="Y68" s="112">
        <v>345</v>
      </c>
      <c r="Z68" s="112">
        <v>388</v>
      </c>
    </row>
    <row r="69" spans="1:26" x14ac:dyDescent="0.25">
      <c r="S69" s="115" t="s">
        <v>42</v>
      </c>
      <c r="T69" s="115"/>
      <c r="U69" s="112"/>
      <c r="V69" s="112">
        <v>296</v>
      </c>
      <c r="W69" s="112">
        <v>321</v>
      </c>
      <c r="X69" s="112">
        <v>367</v>
      </c>
      <c r="Y69" s="112">
        <v>363</v>
      </c>
      <c r="Z69" s="112">
        <v>460</v>
      </c>
    </row>
    <row r="70" spans="1:26" x14ac:dyDescent="0.25">
      <c r="S70" s="115" t="s">
        <v>43</v>
      </c>
      <c r="T70" s="115"/>
      <c r="U70" s="112"/>
      <c r="V70" s="112">
        <v>361</v>
      </c>
      <c r="W70" s="112">
        <v>388</v>
      </c>
      <c r="X70" s="112">
        <v>384</v>
      </c>
      <c r="Y70" s="112">
        <v>384</v>
      </c>
      <c r="Z70" s="112">
        <v>459</v>
      </c>
    </row>
    <row r="71" spans="1:26" x14ac:dyDescent="0.25">
      <c r="S71" s="115" t="s">
        <v>44</v>
      </c>
      <c r="T71" s="115"/>
      <c r="U71" s="112"/>
      <c r="V71" s="112">
        <v>488</v>
      </c>
      <c r="W71" s="112">
        <v>447</v>
      </c>
      <c r="X71" s="112">
        <v>448</v>
      </c>
      <c r="Y71" s="112">
        <v>472</v>
      </c>
      <c r="Z71" s="112">
        <v>468</v>
      </c>
    </row>
    <row r="72" spans="1:26" x14ac:dyDescent="0.25">
      <c r="S72" s="115" t="s">
        <v>45</v>
      </c>
      <c r="T72" s="115"/>
      <c r="U72" s="112"/>
      <c r="V72" s="112">
        <v>424</v>
      </c>
      <c r="W72" s="112">
        <v>464</v>
      </c>
      <c r="X72" s="112">
        <v>451</v>
      </c>
      <c r="Y72" s="112">
        <v>474</v>
      </c>
      <c r="Z72" s="112">
        <v>556</v>
      </c>
    </row>
    <row r="73" spans="1:26" x14ac:dyDescent="0.25">
      <c r="S73" s="115" t="s">
        <v>46</v>
      </c>
      <c r="T73" s="115"/>
      <c r="U73" s="112"/>
      <c r="V73" s="112">
        <v>507</v>
      </c>
      <c r="W73" s="112">
        <v>540</v>
      </c>
      <c r="X73" s="112">
        <v>544</v>
      </c>
      <c r="Y73" s="112">
        <v>532</v>
      </c>
      <c r="Z73" s="112">
        <v>532</v>
      </c>
    </row>
    <row r="74" spans="1:26" x14ac:dyDescent="0.25">
      <c r="S74" s="115" t="s">
        <v>47</v>
      </c>
      <c r="T74" s="115"/>
      <c r="U74" s="112"/>
      <c r="V74" s="112">
        <v>415</v>
      </c>
      <c r="W74" s="112">
        <v>393</v>
      </c>
      <c r="X74" s="112">
        <v>401</v>
      </c>
      <c r="Y74" s="112">
        <v>458</v>
      </c>
      <c r="Z74" s="112">
        <v>554</v>
      </c>
    </row>
    <row r="75" spans="1:26" x14ac:dyDescent="0.25">
      <c r="S75" s="115" t="s">
        <v>48</v>
      </c>
      <c r="T75" s="115"/>
      <c r="U75" s="112"/>
      <c r="V75" s="112">
        <v>189</v>
      </c>
      <c r="W75" s="112">
        <v>214</v>
      </c>
      <c r="X75" s="112">
        <v>251</v>
      </c>
      <c r="Y75" s="112">
        <v>252</v>
      </c>
      <c r="Z75" s="112">
        <v>281</v>
      </c>
    </row>
    <row r="76" spans="1:26" x14ac:dyDescent="0.25">
      <c r="S76" s="115" t="s">
        <v>49</v>
      </c>
      <c r="T76" s="115"/>
      <c r="U76" s="112"/>
      <c r="V76" s="112">
        <v>87</v>
      </c>
      <c r="W76" s="112">
        <v>88</v>
      </c>
      <c r="X76" s="112">
        <v>99</v>
      </c>
      <c r="Y76" s="112">
        <v>114</v>
      </c>
      <c r="Z76" s="112">
        <v>127</v>
      </c>
    </row>
    <row r="77" spans="1:26" x14ac:dyDescent="0.25">
      <c r="S77" s="115" t="s">
        <v>50</v>
      </c>
      <c r="T77" s="115"/>
      <c r="U77" s="112"/>
      <c r="V77" s="112">
        <v>60</v>
      </c>
      <c r="W77" s="112">
        <v>60</v>
      </c>
      <c r="X77" s="112">
        <v>54</v>
      </c>
      <c r="Y77" s="112">
        <v>38</v>
      </c>
      <c r="Z77" s="112">
        <v>45</v>
      </c>
    </row>
    <row r="78" spans="1:26" x14ac:dyDescent="0.25">
      <c r="S78" s="115" t="s">
        <v>51</v>
      </c>
      <c r="T78" s="115"/>
      <c r="U78" s="112"/>
      <c r="V78" s="112">
        <v>42</v>
      </c>
      <c r="W78" s="112">
        <v>37</v>
      </c>
      <c r="X78" s="112">
        <v>42</v>
      </c>
      <c r="Y78" s="112">
        <v>32</v>
      </c>
      <c r="Z78" s="112">
        <v>27</v>
      </c>
    </row>
    <row r="79" spans="1:26" x14ac:dyDescent="0.25">
      <c r="S79" s="115" t="s">
        <v>52</v>
      </c>
      <c r="T79" s="115"/>
      <c r="U79" s="112"/>
      <c r="V79" s="112">
        <v>19</v>
      </c>
      <c r="W79" s="112">
        <v>21</v>
      </c>
      <c r="X79" s="112">
        <v>23</v>
      </c>
      <c r="Y79" s="112">
        <v>23</v>
      </c>
      <c r="Z79" s="112">
        <v>23</v>
      </c>
    </row>
    <row r="80" spans="1:26" x14ac:dyDescent="0.25">
      <c r="S80" s="118" t="s">
        <v>53</v>
      </c>
      <c r="T80" s="118"/>
      <c r="U80" s="112"/>
      <c r="V80" s="112">
        <v>4132</v>
      </c>
      <c r="W80" s="112">
        <v>4264</v>
      </c>
      <c r="X80" s="112">
        <v>4364</v>
      </c>
      <c r="Y80" s="112">
        <v>4664</v>
      </c>
      <c r="Z80" s="112">
        <v>5246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Victor Harbor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291</v>
      </c>
      <c r="W83" s="112">
        <v>299</v>
      </c>
      <c r="X83" s="112">
        <v>309</v>
      </c>
      <c r="Y83" s="112">
        <v>311</v>
      </c>
      <c r="Z83" s="112">
        <v>304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190</v>
      </c>
      <c r="G84" s="140"/>
      <c r="H84" s="48"/>
      <c r="I84" s="48"/>
      <c r="J84" s="48"/>
      <c r="K84" s="48"/>
      <c r="L84" s="140" t="s">
        <v>0</v>
      </c>
      <c r="M84" s="140"/>
      <c r="N84" s="140" t="s">
        <v>190</v>
      </c>
      <c r="O84" s="140"/>
      <c r="S84" s="115" t="s">
        <v>57</v>
      </c>
      <c r="T84" s="115"/>
      <c r="U84" s="112"/>
      <c r="V84" s="112">
        <v>296</v>
      </c>
      <c r="W84" s="112">
        <v>317</v>
      </c>
      <c r="X84" s="112">
        <v>320</v>
      </c>
      <c r="Y84" s="112">
        <v>323</v>
      </c>
      <c r="Z84" s="112">
        <v>368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2017-18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2017-18</v>
      </c>
      <c r="O85" s="140"/>
      <c r="S85" s="115" t="s">
        <v>185</v>
      </c>
      <c r="T85" s="115"/>
      <c r="U85" s="112"/>
      <c r="V85" s="112">
        <v>442</v>
      </c>
      <c r="W85" s="112">
        <v>435</v>
      </c>
      <c r="X85" s="112">
        <v>459</v>
      </c>
      <c r="Y85" s="112">
        <v>472</v>
      </c>
      <c r="Z85" s="112">
        <v>511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9,994</v>
      </c>
      <c r="D86" s="94">
        <f t="shared" ref="D86:D91" si="4">AD4</f>
        <v>0.10822798846750947</v>
      </c>
      <c r="E86" s="95">
        <f t="shared" ref="E86:E91" si="5">AD4</f>
        <v>0.10822798846750947</v>
      </c>
      <c r="F86" s="94">
        <f t="shared" ref="F86:F91" si="6">AF4</f>
        <v>0.22505516057857311</v>
      </c>
      <c r="G86" s="95">
        <f t="shared" ref="G86:G91" si="7">AF4</f>
        <v>0.22505516057857311</v>
      </c>
      <c r="H86" s="97"/>
      <c r="I86" s="97"/>
      <c r="J86" s="139" t="str">
        <f>'State data for spotlight'!J4</f>
        <v>1,514,413</v>
      </c>
      <c r="K86" s="139"/>
      <c r="L86" s="94">
        <f>'State data for spotlight'!L4</f>
        <v>9.9608707048718825E-2</v>
      </c>
      <c r="M86" s="95">
        <f>'State data for spotlight'!L4</f>
        <v>9.9608707048718825E-2</v>
      </c>
      <c r="N86" s="94">
        <f>'State data for spotlight'!N4</f>
        <v>0.18326365128713196</v>
      </c>
      <c r="O86" s="95">
        <f>'State data for spotlight'!N4</f>
        <v>0.18326365128713196</v>
      </c>
      <c r="S86" s="115" t="s">
        <v>186</v>
      </c>
      <c r="T86" s="115"/>
      <c r="U86" s="112"/>
      <c r="V86" s="112">
        <v>219</v>
      </c>
      <c r="W86" s="112">
        <v>245</v>
      </c>
      <c r="X86" s="112">
        <v>249</v>
      </c>
      <c r="Y86" s="112">
        <v>267</v>
      </c>
      <c r="Z86" s="112">
        <v>275</v>
      </c>
    </row>
    <row r="87" spans="1:30" ht="15" customHeight="1" x14ac:dyDescent="0.25">
      <c r="A87" s="96" t="s">
        <v>4</v>
      </c>
      <c r="B87" s="49"/>
      <c r="C87" s="97" t="str">
        <f t="shared" si="3"/>
        <v>4,740</v>
      </c>
      <c r="D87" s="94">
        <f t="shared" si="4"/>
        <v>9.3173431734317358E-2</v>
      </c>
      <c r="E87" s="95">
        <f t="shared" si="5"/>
        <v>9.3173431734317358E-2</v>
      </c>
      <c r="F87" s="94">
        <f t="shared" si="6"/>
        <v>0.17588687670553216</v>
      </c>
      <c r="G87" s="95">
        <f t="shared" si="7"/>
        <v>0.17588687670553216</v>
      </c>
      <c r="H87" s="97"/>
      <c r="I87" s="97"/>
      <c r="J87" s="139" t="str">
        <f>'State data for spotlight'!J5</f>
        <v>761,173</v>
      </c>
      <c r="K87" s="139"/>
      <c r="L87" s="94">
        <f>'State data for spotlight'!L5</f>
        <v>8.820771036521724E-2</v>
      </c>
      <c r="M87" s="95">
        <f>'State data for spotlight'!L5</f>
        <v>8.820771036521724E-2</v>
      </c>
      <c r="N87" s="94">
        <f>'State data for spotlight'!N5</f>
        <v>0.15461673464868042</v>
      </c>
      <c r="O87" s="95">
        <f>'State data for spotlight'!N5</f>
        <v>0.15461673464868042</v>
      </c>
      <c r="S87" s="115" t="s">
        <v>187</v>
      </c>
      <c r="T87" s="115"/>
      <c r="U87" s="112"/>
      <c r="V87" s="112">
        <v>76</v>
      </c>
      <c r="W87" s="112">
        <v>84</v>
      </c>
      <c r="X87" s="112">
        <v>81</v>
      </c>
      <c r="Y87" s="112">
        <v>81</v>
      </c>
      <c r="Z87" s="112">
        <v>87</v>
      </c>
    </row>
    <row r="88" spans="1:30" ht="15" customHeight="1" x14ac:dyDescent="0.25">
      <c r="A88" s="96" t="s">
        <v>5</v>
      </c>
      <c r="B88" s="49"/>
      <c r="C88" s="97" t="str">
        <f t="shared" si="3"/>
        <v>5,246</v>
      </c>
      <c r="D88" s="94">
        <f t="shared" si="4"/>
        <v>0.12478559176672377</v>
      </c>
      <c r="E88" s="95">
        <f t="shared" si="5"/>
        <v>0.12478559176672377</v>
      </c>
      <c r="F88" s="94">
        <f t="shared" si="6"/>
        <v>0.26960309777347535</v>
      </c>
      <c r="G88" s="95">
        <f t="shared" si="7"/>
        <v>0.26960309777347535</v>
      </c>
      <c r="H88" s="97"/>
      <c r="I88" s="97"/>
      <c r="J88" s="139" t="str">
        <f>'State data for spotlight'!J6</f>
        <v>752,279</v>
      </c>
      <c r="K88" s="139"/>
      <c r="L88" s="94">
        <f>'State data for spotlight'!L6</f>
        <v>0.11150035312508311</v>
      </c>
      <c r="M88" s="95">
        <f>'State data for spotlight'!L6</f>
        <v>0.11150035312508311</v>
      </c>
      <c r="N88" s="94">
        <f>'State data for spotlight'!N6</f>
        <v>0.212174288554841</v>
      </c>
      <c r="O88" s="95">
        <f>'State data for spotlight'!N6</f>
        <v>0.212174288554841</v>
      </c>
      <c r="S88" s="115" t="s">
        <v>188</v>
      </c>
      <c r="T88" s="115"/>
      <c r="U88" s="112"/>
      <c r="V88" s="112">
        <v>188</v>
      </c>
      <c r="W88" s="112">
        <v>198</v>
      </c>
      <c r="X88" s="112">
        <v>196</v>
      </c>
      <c r="Y88" s="112">
        <v>207</v>
      </c>
      <c r="Z88" s="112">
        <v>226</v>
      </c>
    </row>
    <row r="89" spans="1:30" ht="15" customHeight="1" x14ac:dyDescent="0.25">
      <c r="A89" s="49" t="s">
        <v>6</v>
      </c>
      <c r="B89" s="49"/>
      <c r="C89" s="97" t="str">
        <f t="shared" si="3"/>
        <v>6,830</v>
      </c>
      <c r="D89" s="94">
        <f t="shared" si="4"/>
        <v>4.6422552474337353E-2</v>
      </c>
      <c r="E89" s="95">
        <f t="shared" si="5"/>
        <v>4.6422552474337353E-2</v>
      </c>
      <c r="F89" s="94">
        <f t="shared" si="6"/>
        <v>0.12335526315789469</v>
      </c>
      <c r="G89" s="95">
        <f t="shared" si="7"/>
        <v>0.12335526315789469</v>
      </c>
      <c r="H89" s="97"/>
      <c r="I89" s="97"/>
      <c r="J89" s="139" t="str">
        <f>'State data for spotlight'!J7</f>
        <v>1,001,542</v>
      </c>
      <c r="K89" s="139"/>
      <c r="L89" s="94">
        <f>'State data for spotlight'!L7</f>
        <v>4.4621130813623067E-2</v>
      </c>
      <c r="M89" s="95">
        <f>'State data for spotlight'!L7</f>
        <v>4.4621130813623067E-2</v>
      </c>
      <c r="N89" s="94">
        <f>'State data for spotlight'!N7</f>
        <v>9.6689701842120446E-2</v>
      </c>
      <c r="O89" s="95">
        <f>'State data for spotlight'!N7</f>
        <v>9.6689701842120446E-2</v>
      </c>
      <c r="S89" s="115" t="s">
        <v>189</v>
      </c>
      <c r="T89" s="115"/>
      <c r="U89" s="112"/>
      <c r="V89" s="112">
        <v>250</v>
      </c>
      <c r="W89" s="112">
        <v>256</v>
      </c>
      <c r="X89" s="112">
        <v>254</v>
      </c>
      <c r="Y89" s="112">
        <v>241</v>
      </c>
      <c r="Z89" s="112">
        <v>250</v>
      </c>
    </row>
    <row r="90" spans="1:30" ht="15" customHeight="1" x14ac:dyDescent="0.25">
      <c r="A90" s="49" t="s">
        <v>96</v>
      </c>
      <c r="B90" s="49"/>
      <c r="C90" s="97" t="str">
        <f t="shared" si="3"/>
        <v>$33,757</v>
      </c>
      <c r="D90" s="94">
        <f t="shared" si="4"/>
        <v>-4.840164627614596E-2</v>
      </c>
      <c r="E90" s="95">
        <f t="shared" si="5"/>
        <v>-4.840164627614596E-2</v>
      </c>
      <c r="F90" s="94">
        <f t="shared" si="6"/>
        <v>1.4607315680322142E-2</v>
      </c>
      <c r="G90" s="95">
        <f t="shared" si="7"/>
        <v>1.4607315680322142E-2</v>
      </c>
      <c r="H90" s="97"/>
      <c r="I90" s="97"/>
      <c r="J90" s="97"/>
      <c r="K90" s="97" t="str">
        <f>'State data for spotlight'!J8</f>
        <v>$45,481</v>
      </c>
      <c r="L90" s="94">
        <f>'State data for spotlight'!L8</f>
        <v>-7.6896036558571357E-4</v>
      </c>
      <c r="M90" s="95">
        <f>'State data for spotlight'!L8</f>
        <v>-7.6896036558571357E-4</v>
      </c>
      <c r="N90" s="94">
        <f>'State data for spotlight'!N8</f>
        <v>6.4433558502420718E-2</v>
      </c>
      <c r="O90" s="95">
        <f>'State data for spotlight'!N8</f>
        <v>6.4433558502420718E-2</v>
      </c>
      <c r="S90" s="115" t="s">
        <v>58</v>
      </c>
      <c r="T90" s="115"/>
      <c r="U90" s="112"/>
      <c r="V90" s="112">
        <v>352</v>
      </c>
      <c r="W90" s="112">
        <v>370</v>
      </c>
      <c r="X90" s="112">
        <v>352</v>
      </c>
      <c r="Y90" s="112">
        <v>366</v>
      </c>
      <c r="Z90" s="112">
        <v>389</v>
      </c>
    </row>
    <row r="91" spans="1:30" ht="15" customHeight="1" x14ac:dyDescent="0.25">
      <c r="A91" s="49" t="s">
        <v>7</v>
      </c>
      <c r="B91" s="49"/>
      <c r="C91" s="97" t="str">
        <f t="shared" si="3"/>
        <v>$331.3 mil</v>
      </c>
      <c r="D91" s="94">
        <f t="shared" si="4"/>
        <v>6.1048533058026155E-2</v>
      </c>
      <c r="E91" s="95">
        <f t="shared" si="5"/>
        <v>6.1048533058026155E-2</v>
      </c>
      <c r="F91" s="94">
        <f t="shared" si="6"/>
        <v>0.30067822567968538</v>
      </c>
      <c r="G91" s="95">
        <f t="shared" si="7"/>
        <v>0.30067822567968538</v>
      </c>
      <c r="H91" s="97"/>
      <c r="I91" s="97"/>
      <c r="J91" s="97"/>
      <c r="K91" s="97" t="str">
        <f>'State data for spotlight'!J9</f>
        <v>$63.1 bil</v>
      </c>
      <c r="L91" s="94">
        <f>'State data for spotlight'!L9</f>
        <v>8.5795971195826271E-2</v>
      </c>
      <c r="M91" s="95">
        <f>'State data for spotlight'!L9</f>
        <v>8.5795971195826271E-2</v>
      </c>
      <c r="N91" s="94">
        <f>'State data for spotlight'!N9</f>
        <v>0.25141602644572436</v>
      </c>
      <c r="O91" s="95">
        <f>'State data for spotlight'!N9</f>
        <v>0.25141602644572436</v>
      </c>
      <c r="S91" s="118" t="s">
        <v>53</v>
      </c>
      <c r="T91" s="118"/>
      <c r="U91" s="112"/>
      <c r="V91" s="112">
        <v>3043</v>
      </c>
      <c r="W91" s="112">
        <v>3064</v>
      </c>
      <c r="X91" s="112">
        <v>3148</v>
      </c>
      <c r="Y91" s="112">
        <v>3199</v>
      </c>
      <c r="Z91" s="112">
        <v>3353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191</v>
      </c>
      <c r="S93" s="115" t="s">
        <v>56</v>
      </c>
      <c r="T93" s="115"/>
      <c r="U93" s="112"/>
      <c r="V93" s="112">
        <v>201</v>
      </c>
      <c r="W93" s="112">
        <v>188</v>
      </c>
      <c r="X93" s="112">
        <v>196</v>
      </c>
      <c r="Y93" s="112">
        <v>190</v>
      </c>
      <c r="Z93" s="112">
        <v>221</v>
      </c>
    </row>
    <row r="94" spans="1:30" ht="15" customHeight="1" x14ac:dyDescent="0.25">
      <c r="A94" s="135" t="s">
        <v>192</v>
      </c>
      <c r="S94" s="115" t="s">
        <v>57</v>
      </c>
      <c r="T94" s="115"/>
      <c r="U94" s="112"/>
      <c r="V94" s="112">
        <v>510</v>
      </c>
      <c r="W94" s="112">
        <v>510</v>
      </c>
      <c r="X94" s="112">
        <v>511</v>
      </c>
      <c r="Y94" s="112">
        <v>535</v>
      </c>
      <c r="Z94" s="112">
        <v>573</v>
      </c>
    </row>
    <row r="95" spans="1:30" ht="15" customHeight="1" x14ac:dyDescent="0.25">
      <c r="A95" s="136" t="s">
        <v>266</v>
      </c>
      <c r="S95" s="115" t="s">
        <v>185</v>
      </c>
      <c r="T95" s="115"/>
      <c r="U95" s="112"/>
      <c r="V95" s="112">
        <v>80</v>
      </c>
      <c r="W95" s="112">
        <v>81</v>
      </c>
      <c r="X95" s="112">
        <v>103</v>
      </c>
      <c r="Y95" s="112">
        <v>98</v>
      </c>
      <c r="Z95" s="112">
        <v>106</v>
      </c>
    </row>
    <row r="96" spans="1:30" ht="15" customHeight="1" x14ac:dyDescent="0.25">
      <c r="A96" s="134" t="s">
        <v>258</v>
      </c>
      <c r="S96" s="115" t="s">
        <v>186</v>
      </c>
      <c r="T96" s="115"/>
      <c r="U96" s="112"/>
      <c r="V96" s="112">
        <v>601</v>
      </c>
      <c r="W96" s="112">
        <v>644</v>
      </c>
      <c r="X96" s="112">
        <v>643</v>
      </c>
      <c r="Y96" s="112">
        <v>650</v>
      </c>
      <c r="Z96" s="112">
        <v>693</v>
      </c>
    </row>
    <row r="97" spans="1:32" ht="15" customHeight="1" x14ac:dyDescent="0.25">
      <c r="A97" s="136" t="s">
        <v>269</v>
      </c>
      <c r="S97" s="115" t="s">
        <v>187</v>
      </c>
      <c r="T97" s="115"/>
      <c r="U97" s="112"/>
      <c r="V97" s="112">
        <v>417</v>
      </c>
      <c r="W97" s="112">
        <v>451</v>
      </c>
      <c r="X97" s="112">
        <v>441</v>
      </c>
      <c r="Y97" s="112">
        <v>439</v>
      </c>
      <c r="Z97" s="112">
        <v>461</v>
      </c>
    </row>
    <row r="98" spans="1:32" ht="15" customHeight="1" x14ac:dyDescent="0.25">
      <c r="A98" s="136" t="s">
        <v>275</v>
      </c>
      <c r="S98" s="115" t="s">
        <v>188</v>
      </c>
      <c r="T98" s="115"/>
      <c r="U98" s="112"/>
      <c r="V98" s="112">
        <v>362</v>
      </c>
      <c r="W98" s="112">
        <v>370</v>
      </c>
      <c r="X98" s="112">
        <v>386</v>
      </c>
      <c r="Y98" s="112">
        <v>424</v>
      </c>
      <c r="Z98" s="112">
        <v>424</v>
      </c>
    </row>
    <row r="99" spans="1:32" ht="15" customHeight="1" x14ac:dyDescent="0.25">
      <c r="S99" s="115" t="s">
        <v>189</v>
      </c>
      <c r="T99" s="115"/>
      <c r="U99" s="112"/>
      <c r="V99" s="112">
        <v>15</v>
      </c>
      <c r="W99" s="112">
        <v>12</v>
      </c>
      <c r="X99" s="112">
        <v>14</v>
      </c>
      <c r="Y99" s="112">
        <v>10</v>
      </c>
      <c r="Z99" s="112">
        <v>13</v>
      </c>
    </row>
    <row r="100" spans="1:32" ht="15" customHeight="1" x14ac:dyDescent="0.25">
      <c r="S100" s="115" t="s">
        <v>58</v>
      </c>
      <c r="T100" s="115"/>
      <c r="U100" s="112"/>
      <c r="V100" s="112">
        <v>164</v>
      </c>
      <c r="W100" s="112">
        <v>193</v>
      </c>
      <c r="X100" s="112">
        <v>211</v>
      </c>
      <c r="Y100" s="112">
        <v>235</v>
      </c>
      <c r="Z100" s="112">
        <v>234</v>
      </c>
    </row>
    <row r="101" spans="1:32" x14ac:dyDescent="0.25">
      <c r="A101" s="18"/>
      <c r="S101" s="118" t="s">
        <v>53</v>
      </c>
      <c r="T101" s="118"/>
      <c r="U101" s="112"/>
      <c r="V101" s="112">
        <v>3036</v>
      </c>
      <c r="W101" s="112">
        <v>3087</v>
      </c>
      <c r="X101" s="112">
        <v>3238</v>
      </c>
      <c r="Y101" s="112">
        <v>3313</v>
      </c>
      <c r="Z101" s="112">
        <v>3470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184</v>
      </c>
      <c r="W103" s="106" t="s">
        <v>193</v>
      </c>
      <c r="X103" s="106" t="s">
        <v>261</v>
      </c>
      <c r="Y103" s="106" t="s">
        <v>267</v>
      </c>
      <c r="Z103" s="106" t="s">
        <v>273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5891</v>
      </c>
      <c r="W104" s="112">
        <v>6080</v>
      </c>
      <c r="X104" s="112">
        <v>6573</v>
      </c>
      <c r="Y104" s="112">
        <v>6716</v>
      </c>
      <c r="Z104" s="112">
        <v>7450</v>
      </c>
      <c r="AB104" s="109" t="str">
        <f>TEXT(Z104,"###,###")</f>
        <v>7,450</v>
      </c>
      <c r="AD104" s="130">
        <f>Z104/($Z$4)*100</f>
        <v>74.54472683610166</v>
      </c>
      <c r="AF104" s="109"/>
    </row>
    <row r="105" spans="1:32" x14ac:dyDescent="0.25">
      <c r="S105" s="115" t="s">
        <v>17</v>
      </c>
      <c r="T105" s="115"/>
      <c r="U105" s="112"/>
      <c r="V105" s="112">
        <v>1234</v>
      </c>
      <c r="W105" s="112">
        <v>1272</v>
      </c>
      <c r="X105" s="112">
        <v>1268</v>
      </c>
      <c r="Y105" s="112">
        <v>1259</v>
      </c>
      <c r="Z105" s="112">
        <v>1529</v>
      </c>
      <c r="AB105" s="109" t="str">
        <f>TEXT(Z105,"###,###")</f>
        <v>1,529</v>
      </c>
      <c r="AD105" s="130">
        <f>Z105/($Z$4)*100</f>
        <v>15.299179507704622</v>
      </c>
      <c r="AF105" s="109"/>
    </row>
    <row r="106" spans="1:32" x14ac:dyDescent="0.25">
      <c r="S106" s="118" t="s">
        <v>53</v>
      </c>
      <c r="T106" s="118"/>
      <c r="U106" s="120"/>
      <c r="V106" s="120">
        <v>7125</v>
      </c>
      <c r="W106" s="120">
        <v>7352</v>
      </c>
      <c r="X106" s="120">
        <v>7841</v>
      </c>
      <c r="Y106" s="120">
        <v>7975</v>
      </c>
      <c r="Z106" s="120">
        <v>8979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1569</v>
      </c>
      <c r="W108" s="112">
        <v>1457</v>
      </c>
      <c r="X108" s="112">
        <v>1453</v>
      </c>
      <c r="Y108" s="112">
        <v>1585</v>
      </c>
      <c r="Z108" s="112">
        <v>1755</v>
      </c>
      <c r="AB108" s="109" t="str">
        <f>TEXT(Z108,"###,###")</f>
        <v>1,755</v>
      </c>
      <c r="AD108" s="130">
        <f>Z108/($Z$4)*100</f>
        <v>17.560536321793077</v>
      </c>
      <c r="AF108" s="109"/>
    </row>
    <row r="109" spans="1:32" x14ac:dyDescent="0.25">
      <c r="S109" s="115" t="s">
        <v>20</v>
      </c>
      <c r="T109" s="115"/>
      <c r="U109" s="112"/>
      <c r="V109" s="112">
        <v>1247</v>
      </c>
      <c r="W109" s="112">
        <v>1336</v>
      </c>
      <c r="X109" s="112">
        <v>1293</v>
      </c>
      <c r="Y109" s="112">
        <v>1496</v>
      </c>
      <c r="Z109" s="112">
        <v>1617</v>
      </c>
      <c r="AB109" s="109" t="str">
        <f>TEXT(Z109,"###,###")</f>
        <v>1,617</v>
      </c>
      <c r="AD109" s="130">
        <f>Z109/($Z$4)*100</f>
        <v>16.179707824694816</v>
      </c>
      <c r="AF109" s="109"/>
    </row>
    <row r="110" spans="1:32" x14ac:dyDescent="0.25">
      <c r="S110" s="115" t="s">
        <v>21</v>
      </c>
      <c r="T110" s="115"/>
      <c r="U110" s="112"/>
      <c r="V110" s="112">
        <v>1409</v>
      </c>
      <c r="W110" s="112">
        <v>1570</v>
      </c>
      <c r="X110" s="112">
        <v>1557</v>
      </c>
      <c r="Y110" s="112">
        <v>1590</v>
      </c>
      <c r="Z110" s="112">
        <v>1903</v>
      </c>
      <c r="AB110" s="109" t="str">
        <f>TEXT(Z110,"###,###")</f>
        <v>1,903</v>
      </c>
      <c r="AD110" s="130">
        <f>Z110/($Z$4)*100</f>
        <v>19.041424854912947</v>
      </c>
      <c r="AF110" s="109"/>
    </row>
    <row r="111" spans="1:32" x14ac:dyDescent="0.25">
      <c r="S111" s="115" t="s">
        <v>22</v>
      </c>
      <c r="T111" s="115"/>
      <c r="U111" s="112"/>
      <c r="V111" s="112">
        <v>2903</v>
      </c>
      <c r="W111" s="112">
        <v>2986</v>
      </c>
      <c r="X111" s="112">
        <v>3132</v>
      </c>
      <c r="Y111" s="112">
        <v>3304</v>
      </c>
      <c r="Z111" s="112">
        <v>3708</v>
      </c>
      <c r="AB111" s="109" t="str">
        <f>TEXT(Z111,"###,###")</f>
        <v>3,708</v>
      </c>
      <c r="AD111" s="130">
        <f>Z111/($Z$4)*100</f>
        <v>37.10226135681409</v>
      </c>
      <c r="AF111" s="109"/>
    </row>
    <row r="112" spans="1:32" x14ac:dyDescent="0.25">
      <c r="S112" s="118" t="s">
        <v>53</v>
      </c>
      <c r="T112" s="118"/>
      <c r="U112" s="112"/>
      <c r="V112" s="112">
        <v>8160</v>
      </c>
      <c r="W112" s="112">
        <v>8366</v>
      </c>
      <c r="X112" s="112">
        <v>8459</v>
      </c>
      <c r="Y112" s="112">
        <v>9018</v>
      </c>
      <c r="Z112" s="112">
        <v>9995</v>
      </c>
    </row>
    <row r="113" spans="19:32" x14ac:dyDescent="0.25">
      <c r="AB113" s="125" t="s">
        <v>24</v>
      </c>
      <c r="AC113" s="106"/>
      <c r="AD113" s="106" t="s">
        <v>182</v>
      </c>
      <c r="AF113" s="106" t="s">
        <v>183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45.8</v>
      </c>
      <c r="W118" s="131">
        <v>45.66</v>
      </c>
      <c r="X118" s="131">
        <v>46.03</v>
      </c>
      <c r="Y118" s="131">
        <v>45.42</v>
      </c>
      <c r="Z118" s="131">
        <v>45.61</v>
      </c>
      <c r="AB118" s="109" t="str">
        <f>TEXT(Z118,"##.0")</f>
        <v>45.6</v>
      </c>
    </row>
    <row r="120" spans="19:32" x14ac:dyDescent="0.25">
      <c r="S120" s="101" t="s">
        <v>98</v>
      </c>
      <c r="T120" s="112"/>
      <c r="U120" s="112"/>
      <c r="V120" s="112">
        <v>4657</v>
      </c>
      <c r="W120" s="112">
        <v>4697</v>
      </c>
      <c r="X120" s="112">
        <v>4826</v>
      </c>
      <c r="Y120" s="112">
        <v>4920</v>
      </c>
      <c r="Z120" s="112">
        <v>5134</v>
      </c>
      <c r="AB120" s="109" t="str">
        <f>TEXT(Z120,"###,###")</f>
        <v>5,134</v>
      </c>
    </row>
    <row r="121" spans="19:32" x14ac:dyDescent="0.25">
      <c r="S121" s="101" t="s">
        <v>99</v>
      </c>
      <c r="T121" s="112"/>
      <c r="U121" s="112"/>
      <c r="V121" s="112">
        <v>949</v>
      </c>
      <c r="W121" s="112">
        <v>911</v>
      </c>
      <c r="X121" s="112">
        <v>999</v>
      </c>
      <c r="Y121" s="112">
        <v>1010</v>
      </c>
      <c r="Z121" s="112">
        <v>1006</v>
      </c>
      <c r="AB121" s="109" t="str">
        <f>TEXT(Z121,"###,###")</f>
        <v>1,006</v>
      </c>
    </row>
    <row r="122" spans="19:32" x14ac:dyDescent="0.25">
      <c r="S122" s="101" t="s">
        <v>100</v>
      </c>
      <c r="T122" s="112"/>
      <c r="U122" s="112"/>
      <c r="V122" s="112">
        <v>479</v>
      </c>
      <c r="W122" s="112">
        <v>547</v>
      </c>
      <c r="X122" s="112">
        <v>562</v>
      </c>
      <c r="Y122" s="112">
        <v>595</v>
      </c>
      <c r="Z122" s="112">
        <v>686</v>
      </c>
      <c r="AB122" s="109" t="str">
        <f>TEXT(Z122,"###,###")</f>
        <v>686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5136</v>
      </c>
      <c r="W124" s="112">
        <v>5244</v>
      </c>
      <c r="X124" s="112">
        <v>5388</v>
      </c>
      <c r="Y124" s="112">
        <v>5515</v>
      </c>
      <c r="Z124" s="112">
        <v>5820</v>
      </c>
      <c r="AB124" s="109" t="str">
        <f>TEXT(Z124,"###,###")</f>
        <v>5,820</v>
      </c>
      <c r="AD124" s="127">
        <f>Z124/$Z$7*100</f>
        <v>85.212298682284043</v>
      </c>
    </row>
    <row r="125" spans="19:32" x14ac:dyDescent="0.25">
      <c r="S125" s="101" t="s">
        <v>102</v>
      </c>
      <c r="T125" s="112"/>
      <c r="U125" s="112"/>
      <c r="V125" s="112">
        <v>1428</v>
      </c>
      <c r="W125" s="112">
        <v>1458</v>
      </c>
      <c r="X125" s="112">
        <v>1561</v>
      </c>
      <c r="Y125" s="112">
        <v>1605</v>
      </c>
      <c r="Z125" s="112">
        <v>1692</v>
      </c>
      <c r="AB125" s="109" t="str">
        <f>TEXT(Z125,"###,###")</f>
        <v>1,692</v>
      </c>
      <c r="AD125" s="127">
        <f>Z125/$Z$7*100</f>
        <v>24.773060029282576</v>
      </c>
    </row>
    <row r="127" spans="19:32" x14ac:dyDescent="0.25">
      <c r="S127" s="101" t="s">
        <v>103</v>
      </c>
      <c r="T127" s="112"/>
      <c r="U127" s="112"/>
      <c r="V127" s="112">
        <v>3044</v>
      </c>
      <c r="W127" s="112">
        <v>3062</v>
      </c>
      <c r="X127" s="112">
        <v>3151</v>
      </c>
      <c r="Y127" s="112">
        <v>3199</v>
      </c>
      <c r="Z127" s="112">
        <v>3347</v>
      </c>
      <c r="AB127" s="109" t="str">
        <f>TEXT(Z127,"###,###")</f>
        <v>3,347</v>
      </c>
      <c r="AD127" s="127">
        <f>Z127/$Z$7*100</f>
        <v>49.004392386530014</v>
      </c>
    </row>
    <row r="128" spans="19:32" x14ac:dyDescent="0.25">
      <c r="S128" s="101" t="s">
        <v>104</v>
      </c>
      <c r="T128" s="112"/>
      <c r="U128" s="112"/>
      <c r="V128" s="112">
        <v>3038</v>
      </c>
      <c r="W128" s="112">
        <v>3092</v>
      </c>
      <c r="X128" s="112">
        <v>3243</v>
      </c>
      <c r="Y128" s="112">
        <v>3314</v>
      </c>
      <c r="Z128" s="112">
        <v>3467</v>
      </c>
      <c r="AB128" s="109" t="str">
        <f>TEXT(Z128,"###,###")</f>
        <v>3,467</v>
      </c>
      <c r="AD128" s="127">
        <f>Z128/$Z$7*100</f>
        <v>50.761346998535871</v>
      </c>
    </row>
    <row r="130" spans="19:20" x14ac:dyDescent="0.25">
      <c r="S130" s="101" t="s">
        <v>262</v>
      </c>
      <c r="T130" s="127">
        <v>75.168374816983899</v>
      </c>
    </row>
    <row r="131" spans="19:20" x14ac:dyDescent="0.25">
      <c r="S131" s="101" t="s">
        <v>263</v>
      </c>
      <c r="T131" s="127">
        <v>14.729136163982432</v>
      </c>
    </row>
    <row r="132" spans="19:20" x14ac:dyDescent="0.25">
      <c r="S132" s="101" t="s">
        <v>264</v>
      </c>
      <c r="T132" s="127">
        <v>10.043923865300146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73F9AF81-C194-44F0-9F17-88D41A10590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528BC9FA-DD01-42DE-862A-CC0F2F67F9E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760AEB1B-F6C4-4EA9-9202-FD5E2D10139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90D95876-F0A1-4ECA-ABF9-BA94E46637E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EE75B-7C9B-4EF8-98FA-27C665651A99}">
  <sheetPr codeName="Sheet127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173</v>
      </c>
      <c r="T1" s="99"/>
      <c r="U1" s="99"/>
      <c r="V1" s="99"/>
      <c r="W1" s="99"/>
      <c r="X1" s="99"/>
      <c r="Y1" s="100" t="s">
        <v>251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184</v>
      </c>
      <c r="W2" s="103" t="s">
        <v>193</v>
      </c>
      <c r="X2" s="103" t="s">
        <v>261</v>
      </c>
      <c r="Y2" s="103" t="s">
        <v>267</v>
      </c>
      <c r="Z2" s="103" t="s">
        <v>273</v>
      </c>
      <c r="AB2" s="141" t="str">
        <f>$Z$2</f>
        <v>2021-22</v>
      </c>
      <c r="AC2" s="141"/>
      <c r="AD2" s="141"/>
      <c r="AE2" s="141"/>
      <c r="AF2" s="141"/>
    </row>
    <row r="3" spans="1:32" ht="15" customHeight="1" x14ac:dyDescent="0.25">
      <c r="A3" s="58" t="s">
        <v>272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173</v>
      </c>
      <c r="Y3" s="105" t="s">
        <v>251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10.63 Wakefield, South Australia,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4904</v>
      </c>
      <c r="W4" s="108">
        <v>4576</v>
      </c>
      <c r="X4" s="108">
        <v>4787</v>
      </c>
      <c r="Y4" s="108">
        <v>5023</v>
      </c>
      <c r="Z4" s="108">
        <v>5407</v>
      </c>
      <c r="AB4" s="109" t="str">
        <f>TEXT(Z4,"###,###")</f>
        <v>5,407</v>
      </c>
      <c r="AD4" s="110">
        <f>Z4/Y4-1</f>
        <v>7.6448337646824571E-2</v>
      </c>
      <c r="AF4" s="110">
        <f>Z4/V4-1</f>
        <v>0.10256933115823808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2699</v>
      </c>
      <c r="W5" s="108">
        <v>2446</v>
      </c>
      <c r="X5" s="108">
        <v>2564</v>
      </c>
      <c r="Y5" s="108">
        <v>2666</v>
      </c>
      <c r="Z5" s="108">
        <v>2852</v>
      </c>
      <c r="AB5" s="109" t="str">
        <f>TEXT(Z5,"###,###")</f>
        <v>2,852</v>
      </c>
      <c r="AD5" s="110">
        <f t="shared" ref="AD5:AD9" si="0">Z5/Y5-1</f>
        <v>6.9767441860465018E-2</v>
      </c>
      <c r="AF5" s="110">
        <f t="shared" ref="AF5:AF9" si="1">Z5/V5-1</f>
        <v>5.6687662097073099E-2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2206</v>
      </c>
      <c r="W6" s="108">
        <v>2131</v>
      </c>
      <c r="X6" s="108">
        <v>2223</v>
      </c>
      <c r="Y6" s="108">
        <v>2353</v>
      </c>
      <c r="Z6" s="108">
        <v>2546</v>
      </c>
      <c r="AB6" s="109" t="str">
        <f>TEXT(Z6,"###,###")</f>
        <v>2,546</v>
      </c>
      <c r="AD6" s="110">
        <f t="shared" si="0"/>
        <v>8.2022949426264313E-2</v>
      </c>
      <c r="AF6" s="110">
        <f t="shared" si="1"/>
        <v>0.15412511332728918</v>
      </c>
    </row>
    <row r="7" spans="1:32" ht="16.5" customHeight="1" thickBot="1" x14ac:dyDescent="0.3">
      <c r="A7" s="61" t="str">
        <f>"QUICK STATS for "&amp;Z2&amp;" *"</f>
        <v>QUICK STATS for 2021-22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3491</v>
      </c>
      <c r="W7" s="108">
        <v>3290</v>
      </c>
      <c r="X7" s="108">
        <v>3458</v>
      </c>
      <c r="Y7" s="108">
        <v>3512</v>
      </c>
      <c r="Z7" s="108">
        <v>3656</v>
      </c>
      <c r="AB7" s="109" t="str">
        <f>TEXT(Z7,"###,###")</f>
        <v>3,656</v>
      </c>
      <c r="AD7" s="110">
        <f t="shared" si="0"/>
        <v>4.1002277904327977E-2</v>
      </c>
      <c r="AF7" s="110">
        <f t="shared" si="1"/>
        <v>4.7264394156402156E-2</v>
      </c>
    </row>
    <row r="8" spans="1:32" ht="17.25" customHeight="1" x14ac:dyDescent="0.25">
      <c r="A8" s="62" t="s">
        <v>12</v>
      </c>
      <c r="B8" s="63"/>
      <c r="C8" s="29"/>
      <c r="D8" s="64" t="str">
        <f>AB4</f>
        <v>5,407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3,656</v>
      </c>
      <c r="P8" s="65"/>
      <c r="S8" s="107" t="s">
        <v>83</v>
      </c>
      <c r="T8" s="108"/>
      <c r="U8" s="108"/>
      <c r="V8" s="108">
        <v>35178.019999999997</v>
      </c>
      <c r="W8" s="108">
        <v>36252.51</v>
      </c>
      <c r="X8" s="108">
        <v>37728.71</v>
      </c>
      <c r="Y8" s="108">
        <v>39013</v>
      </c>
      <c r="Z8" s="108">
        <v>39000</v>
      </c>
      <c r="AB8" s="109" t="str">
        <f>TEXT(Z8,"$###,###")</f>
        <v>$39,000</v>
      </c>
      <c r="AD8" s="110">
        <f t="shared" si="0"/>
        <v>-3.3322225924692361E-4</v>
      </c>
      <c r="AF8" s="110">
        <f t="shared" si="1"/>
        <v>0.10864681980395718</v>
      </c>
    </row>
    <row r="9" spans="1:32" x14ac:dyDescent="0.25">
      <c r="A9" s="30" t="s">
        <v>14</v>
      </c>
      <c r="B9" s="69"/>
      <c r="C9" s="70"/>
      <c r="D9" s="71">
        <f>AD104</f>
        <v>71.093027556870723</v>
      </c>
      <c r="E9" s="72" t="s">
        <v>84</v>
      </c>
      <c r="F9" s="24"/>
      <c r="G9" s="73" t="s">
        <v>81</v>
      </c>
      <c r="H9" s="70"/>
      <c r="I9" s="69"/>
      <c r="J9" s="70"/>
      <c r="K9" s="69"/>
      <c r="L9" s="69"/>
      <c r="M9" s="74"/>
      <c r="N9" s="70"/>
      <c r="O9" s="71">
        <f>AD127</f>
        <v>54.075492341356679</v>
      </c>
      <c r="P9" s="72" t="s">
        <v>84</v>
      </c>
      <c r="S9" s="107" t="s">
        <v>7</v>
      </c>
      <c r="T9" s="108"/>
      <c r="U9" s="108"/>
      <c r="V9" s="108">
        <v>170849121</v>
      </c>
      <c r="W9" s="108">
        <v>153105047</v>
      </c>
      <c r="X9" s="108">
        <v>159505887</v>
      </c>
      <c r="Y9" s="108">
        <v>163785571</v>
      </c>
      <c r="Z9" s="108">
        <v>200211487</v>
      </c>
      <c r="AB9" s="109" t="str">
        <f>TEXT(Z9/1000000,"$#,###.0")&amp;" mil"</f>
        <v>$200.2 mil</v>
      </c>
      <c r="AD9" s="110">
        <f t="shared" si="0"/>
        <v>0.22240003058633295</v>
      </c>
      <c r="AF9" s="110">
        <f t="shared" si="1"/>
        <v>0.17186138171585918</v>
      </c>
    </row>
    <row r="10" spans="1:32" x14ac:dyDescent="0.25">
      <c r="A10" s="30" t="s">
        <v>17</v>
      </c>
      <c r="B10" s="69"/>
      <c r="C10" s="70"/>
      <c r="D10" s="71">
        <f>AD105</f>
        <v>14.629184390604772</v>
      </c>
      <c r="E10" s="72" t="s">
        <v>84</v>
      </c>
      <c r="F10" s="24"/>
      <c r="G10" s="73" t="s">
        <v>82</v>
      </c>
      <c r="H10" s="70"/>
      <c r="I10" s="69"/>
      <c r="J10" s="70"/>
      <c r="K10" s="69"/>
      <c r="L10" s="69"/>
      <c r="M10" s="74"/>
      <c r="N10" s="70"/>
      <c r="O10" s="71">
        <f>AD128</f>
        <v>45.787746170678339</v>
      </c>
      <c r="P10" s="72" t="s">
        <v>84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85</v>
      </c>
      <c r="H11" s="77"/>
      <c r="I11" s="78"/>
      <c r="J11" s="78"/>
      <c r="K11" s="78"/>
      <c r="L11" s="78"/>
      <c r="M11" s="69"/>
      <c r="N11" s="70"/>
      <c r="O11" s="71">
        <f>T130</f>
        <v>74.699124726477024</v>
      </c>
      <c r="P11" s="72" t="s">
        <v>84</v>
      </c>
      <c r="S11" s="107" t="s">
        <v>29</v>
      </c>
      <c r="T11" s="112"/>
      <c r="U11" s="112"/>
      <c r="V11" s="112">
        <v>3951</v>
      </c>
      <c r="W11" s="112">
        <v>3740</v>
      </c>
      <c r="X11" s="112">
        <v>3846</v>
      </c>
      <c r="Y11" s="112">
        <v>4085</v>
      </c>
      <c r="Z11" s="112">
        <v>4475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15.043763676148798</v>
      </c>
      <c r="P12" s="72" t="s">
        <v>84</v>
      </c>
      <c r="S12" s="107" t="s">
        <v>30</v>
      </c>
      <c r="T12" s="112"/>
      <c r="U12" s="112"/>
      <c r="V12" s="112">
        <v>955</v>
      </c>
      <c r="W12" s="112">
        <v>835</v>
      </c>
      <c r="X12" s="112">
        <v>943</v>
      </c>
      <c r="Y12" s="112">
        <v>938</v>
      </c>
      <c r="Z12" s="112">
        <v>933</v>
      </c>
    </row>
    <row r="13" spans="1:32" ht="15" customHeight="1" x14ac:dyDescent="0.25">
      <c r="A13" s="30" t="s">
        <v>19</v>
      </c>
      <c r="B13" s="70"/>
      <c r="C13" s="70"/>
      <c r="D13" s="71">
        <f>AD108</f>
        <v>15.294987978546329</v>
      </c>
      <c r="E13" s="72" t="s">
        <v>84</v>
      </c>
      <c r="F13" s="24"/>
      <c r="G13" s="142" t="s">
        <v>265</v>
      </c>
      <c r="H13" s="143"/>
      <c r="I13" s="143"/>
      <c r="J13" s="143"/>
      <c r="K13" s="143"/>
      <c r="L13" s="143"/>
      <c r="M13" s="79"/>
      <c r="N13" s="70"/>
      <c r="O13" s="71">
        <f>T132</f>
        <v>10.284463894967178</v>
      </c>
      <c r="P13" s="72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16.589606066210468</v>
      </c>
      <c r="E14" s="72" t="s">
        <v>84</v>
      </c>
      <c r="F14" s="24"/>
      <c r="G14" s="76" t="s">
        <v>94</v>
      </c>
      <c r="H14" s="69"/>
      <c r="I14" s="69"/>
      <c r="J14" s="69"/>
      <c r="K14" s="75"/>
      <c r="L14" s="70"/>
      <c r="M14" s="69"/>
      <c r="N14" s="70"/>
      <c r="O14" s="75" t="str">
        <f>AB118</f>
        <v>43.8</v>
      </c>
      <c r="P14" s="72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26.484187164786388</v>
      </c>
      <c r="E15" s="72" t="s">
        <v>84</v>
      </c>
      <c r="F15" s="24"/>
      <c r="G15" s="33" t="s">
        <v>259</v>
      </c>
      <c r="H15" s="70"/>
      <c r="I15" s="70"/>
      <c r="J15" s="70"/>
      <c r="K15" s="80"/>
      <c r="L15" s="70"/>
      <c r="M15" s="70"/>
      <c r="N15" s="70"/>
      <c r="O15" s="71">
        <f>AB38</f>
        <v>17.854217854217854</v>
      </c>
      <c r="P15" s="72" t="s">
        <v>84</v>
      </c>
      <c r="S15" s="115" t="s">
        <v>60</v>
      </c>
      <c r="T15" s="115"/>
      <c r="U15" s="116"/>
      <c r="V15" s="116">
        <v>670</v>
      </c>
      <c r="W15" s="116">
        <v>654</v>
      </c>
      <c r="X15" s="116">
        <v>720</v>
      </c>
      <c r="Y15" s="112">
        <v>742</v>
      </c>
      <c r="Z15" s="112">
        <v>778</v>
      </c>
      <c r="AB15" s="117">
        <f t="shared" ref="AB15:AB34" si="2">IF(Z15="np",0,Z15/$Z$34)</f>
        <v>0.14394079555966696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27.297947105603846</v>
      </c>
      <c r="E16" s="83" t="s">
        <v>84</v>
      </c>
      <c r="F16" s="24"/>
      <c r="G16" s="84" t="s">
        <v>260</v>
      </c>
      <c r="H16" s="35"/>
      <c r="I16" s="35"/>
      <c r="J16" s="35"/>
      <c r="K16" s="36"/>
      <c r="L16" s="35"/>
      <c r="M16" s="35"/>
      <c r="N16" s="35"/>
      <c r="O16" s="82">
        <f>AB37</f>
        <v>82.145782145782135</v>
      </c>
      <c r="P16" s="37" t="s">
        <v>84</v>
      </c>
      <c r="S16" s="115" t="s">
        <v>61</v>
      </c>
      <c r="T16" s="115"/>
      <c r="U16" s="116"/>
      <c r="V16" s="116">
        <v>43</v>
      </c>
      <c r="W16" s="116">
        <v>45</v>
      </c>
      <c r="X16" s="116">
        <v>48</v>
      </c>
      <c r="Y16" s="112">
        <v>53</v>
      </c>
      <c r="Z16" s="112">
        <v>63</v>
      </c>
      <c r="AB16" s="117">
        <f t="shared" si="2"/>
        <v>1.1655874190564292E-2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484</v>
      </c>
      <c r="W17" s="116">
        <v>383</v>
      </c>
      <c r="X17" s="116">
        <v>365</v>
      </c>
      <c r="Y17" s="112">
        <v>379</v>
      </c>
      <c r="Z17" s="112">
        <v>437</v>
      </c>
      <c r="AB17" s="117">
        <f t="shared" si="2"/>
        <v>8.085106382978724E-2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268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63</v>
      </c>
      <c r="T18" s="115"/>
      <c r="U18" s="116"/>
      <c r="V18" s="116">
        <v>17</v>
      </c>
      <c r="W18" s="116">
        <v>12</v>
      </c>
      <c r="X18" s="116">
        <v>13</v>
      </c>
      <c r="Y18" s="112">
        <v>19</v>
      </c>
      <c r="Z18" s="112">
        <v>26</v>
      </c>
      <c r="AB18" s="117">
        <f t="shared" si="2"/>
        <v>4.8103607770582793E-3</v>
      </c>
    </row>
    <row r="19" spans="1:28" x14ac:dyDescent="0.25">
      <c r="A19" s="61" t="str">
        <f>$S$1&amp;" ("&amp;$V$2&amp;" to "&amp;$Z$2&amp;")"</f>
        <v>Wakefield (2017-18 to 2021-22)</v>
      </c>
      <c r="B19" s="61"/>
      <c r="C19" s="61"/>
      <c r="D19" s="61"/>
      <c r="E19" s="61"/>
      <c r="F19" s="61"/>
      <c r="G19" s="61" t="str">
        <f>$S$1&amp;" ("&amp;$V$2&amp;" to "&amp;$Z$2&amp;")"</f>
        <v>Wakefield (2017-18 to 2021-22)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64</v>
      </c>
      <c r="T19" s="115"/>
      <c r="U19" s="116"/>
      <c r="V19" s="116">
        <v>220</v>
      </c>
      <c r="W19" s="116">
        <v>213</v>
      </c>
      <c r="X19" s="116">
        <v>230</v>
      </c>
      <c r="Y19" s="112">
        <v>253</v>
      </c>
      <c r="Z19" s="112">
        <v>270</v>
      </c>
      <c r="AB19" s="117">
        <f t="shared" si="2"/>
        <v>4.9953746530989822E-2</v>
      </c>
    </row>
    <row r="20" spans="1:28" x14ac:dyDescent="0.25">
      <c r="S20" s="115" t="s">
        <v>65</v>
      </c>
      <c r="T20" s="115"/>
      <c r="U20" s="116"/>
      <c r="V20" s="116">
        <v>162</v>
      </c>
      <c r="W20" s="116">
        <v>147</v>
      </c>
      <c r="X20" s="116">
        <v>201</v>
      </c>
      <c r="Y20" s="112">
        <v>197</v>
      </c>
      <c r="Z20" s="112">
        <v>207</v>
      </c>
      <c r="AB20" s="117">
        <f t="shared" si="2"/>
        <v>3.8297872340425532E-2</v>
      </c>
    </row>
    <row r="21" spans="1:28" x14ac:dyDescent="0.25">
      <c r="S21" s="115" t="s">
        <v>66</v>
      </c>
      <c r="T21" s="115"/>
      <c r="U21" s="116"/>
      <c r="V21" s="116">
        <v>338</v>
      </c>
      <c r="W21" s="116">
        <v>336</v>
      </c>
      <c r="X21" s="116">
        <v>369</v>
      </c>
      <c r="Y21" s="112">
        <v>402</v>
      </c>
      <c r="Z21" s="112">
        <v>445</v>
      </c>
      <c r="AB21" s="117">
        <f t="shared" si="2"/>
        <v>8.2331174838112864E-2</v>
      </c>
    </row>
    <row r="22" spans="1:28" x14ac:dyDescent="0.25">
      <c r="S22" s="115" t="s">
        <v>67</v>
      </c>
      <c r="T22" s="115"/>
      <c r="U22" s="116"/>
      <c r="V22" s="116">
        <v>149</v>
      </c>
      <c r="W22" s="116">
        <v>166</v>
      </c>
      <c r="X22" s="116">
        <v>170</v>
      </c>
      <c r="Y22" s="112">
        <v>224</v>
      </c>
      <c r="Z22" s="112">
        <v>247</v>
      </c>
      <c r="AB22" s="117">
        <f t="shared" si="2"/>
        <v>4.5698427382053652E-2</v>
      </c>
    </row>
    <row r="23" spans="1:28" x14ac:dyDescent="0.25">
      <c r="S23" s="115" t="s">
        <v>68</v>
      </c>
      <c r="T23" s="115"/>
      <c r="U23" s="116"/>
      <c r="V23" s="116">
        <v>338</v>
      </c>
      <c r="W23" s="116">
        <v>322</v>
      </c>
      <c r="X23" s="116">
        <v>310</v>
      </c>
      <c r="Y23" s="112">
        <v>327</v>
      </c>
      <c r="Z23" s="112">
        <v>358</v>
      </c>
      <c r="AB23" s="117">
        <f t="shared" si="2"/>
        <v>6.6234967622571694E-2</v>
      </c>
    </row>
    <row r="24" spans="1:28" x14ac:dyDescent="0.25">
      <c r="S24" s="115" t="s">
        <v>69</v>
      </c>
      <c r="T24" s="115"/>
      <c r="U24" s="116"/>
      <c r="V24" s="116">
        <v>6</v>
      </c>
      <c r="W24" s="116">
        <v>10</v>
      </c>
      <c r="X24" s="116">
        <v>3</v>
      </c>
      <c r="Y24" s="112">
        <v>8</v>
      </c>
      <c r="Z24" s="112">
        <v>5</v>
      </c>
      <c r="AB24" s="117">
        <f t="shared" si="2"/>
        <v>9.2506938020351531E-4</v>
      </c>
    </row>
    <row r="25" spans="1:28" x14ac:dyDescent="0.25">
      <c r="S25" s="115" t="s">
        <v>70</v>
      </c>
      <c r="T25" s="115"/>
      <c r="U25" s="116"/>
      <c r="V25" s="116">
        <v>117</v>
      </c>
      <c r="W25" s="116">
        <v>107</v>
      </c>
      <c r="X25" s="116">
        <v>121</v>
      </c>
      <c r="Y25" s="112">
        <v>120</v>
      </c>
      <c r="Z25" s="112">
        <v>116</v>
      </c>
      <c r="AB25" s="117">
        <f t="shared" si="2"/>
        <v>2.1461609620721554E-2</v>
      </c>
    </row>
    <row r="26" spans="1:28" x14ac:dyDescent="0.25">
      <c r="S26" s="115" t="s">
        <v>71</v>
      </c>
      <c r="T26" s="115"/>
      <c r="U26" s="116"/>
      <c r="V26" s="116">
        <v>63</v>
      </c>
      <c r="W26" s="116">
        <v>70</v>
      </c>
      <c r="X26" s="116">
        <v>65</v>
      </c>
      <c r="Y26" s="112">
        <v>62</v>
      </c>
      <c r="Z26" s="112">
        <v>72</v>
      </c>
      <c r="AB26" s="117">
        <f t="shared" si="2"/>
        <v>1.3320999074930619E-2</v>
      </c>
    </row>
    <row r="27" spans="1:28" x14ac:dyDescent="0.25">
      <c r="S27" s="115" t="s">
        <v>72</v>
      </c>
      <c r="T27" s="115"/>
      <c r="U27" s="116"/>
      <c r="V27" s="116">
        <v>157</v>
      </c>
      <c r="W27" s="116">
        <v>122</v>
      </c>
      <c r="X27" s="116">
        <v>137</v>
      </c>
      <c r="Y27" s="112">
        <v>146</v>
      </c>
      <c r="Z27" s="112">
        <v>178</v>
      </c>
      <c r="AB27" s="117">
        <f t="shared" si="2"/>
        <v>3.2932469935245144E-2</v>
      </c>
    </row>
    <row r="28" spans="1:28" x14ac:dyDescent="0.25">
      <c r="S28" s="115" t="s">
        <v>73</v>
      </c>
      <c r="T28" s="115"/>
      <c r="U28" s="116"/>
      <c r="V28" s="116">
        <v>369</v>
      </c>
      <c r="W28" s="116">
        <v>296</v>
      </c>
      <c r="X28" s="116">
        <v>290</v>
      </c>
      <c r="Y28" s="112">
        <v>316</v>
      </c>
      <c r="Z28" s="112">
        <v>359</v>
      </c>
      <c r="AB28" s="117">
        <f t="shared" si="2"/>
        <v>6.641998149861239E-2</v>
      </c>
    </row>
    <row r="29" spans="1:28" x14ac:dyDescent="0.25">
      <c r="S29" s="115" t="s">
        <v>74</v>
      </c>
      <c r="T29" s="115"/>
      <c r="U29" s="116"/>
      <c r="V29" s="116">
        <v>184</v>
      </c>
      <c r="W29" s="116">
        <v>205</v>
      </c>
      <c r="X29" s="116">
        <v>179</v>
      </c>
      <c r="Y29" s="112">
        <v>170</v>
      </c>
      <c r="Z29" s="112">
        <v>265</v>
      </c>
      <c r="AB29" s="117">
        <f t="shared" si="2"/>
        <v>4.9028677150786307E-2</v>
      </c>
    </row>
    <row r="30" spans="1:28" x14ac:dyDescent="0.25">
      <c r="S30" s="115" t="s">
        <v>75</v>
      </c>
      <c r="T30" s="115"/>
      <c r="U30" s="116"/>
      <c r="V30" s="116">
        <v>369</v>
      </c>
      <c r="W30" s="116">
        <v>364</v>
      </c>
      <c r="X30" s="116">
        <v>391</v>
      </c>
      <c r="Y30" s="112">
        <v>394</v>
      </c>
      <c r="Z30" s="112">
        <v>408</v>
      </c>
      <c r="AB30" s="117">
        <f t="shared" si="2"/>
        <v>7.5485661424606845E-2</v>
      </c>
    </row>
    <row r="31" spans="1:28" x14ac:dyDescent="0.25">
      <c r="S31" s="115" t="s">
        <v>76</v>
      </c>
      <c r="T31" s="115"/>
      <c r="U31" s="116"/>
      <c r="V31" s="116">
        <v>353</v>
      </c>
      <c r="W31" s="116">
        <v>356</v>
      </c>
      <c r="X31" s="116">
        <v>385</v>
      </c>
      <c r="Y31" s="112">
        <v>442</v>
      </c>
      <c r="Z31" s="112">
        <v>442</v>
      </c>
      <c r="AB31" s="117">
        <f t="shared" si="2"/>
        <v>8.1776133209990748E-2</v>
      </c>
    </row>
    <row r="32" spans="1:28" ht="15.75" customHeight="1" x14ac:dyDescent="0.25">
      <c r="A32" s="61" t="str">
        <f>"Distribution of jobs per industry "&amp;"("&amp;Z2&amp;") *"</f>
        <v>Distribution of jobs per industry (2021-22)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77</v>
      </c>
      <c r="T32" s="115"/>
      <c r="U32" s="116"/>
      <c r="V32" s="116">
        <v>56</v>
      </c>
      <c r="W32" s="116">
        <v>57</v>
      </c>
      <c r="X32" s="116">
        <v>55</v>
      </c>
      <c r="Y32" s="112">
        <v>59</v>
      </c>
      <c r="Z32" s="112">
        <v>66</v>
      </c>
      <c r="AB32" s="117">
        <f t="shared" si="2"/>
        <v>1.2210915818686401E-2</v>
      </c>
    </row>
    <row r="33" spans="19:32" x14ac:dyDescent="0.25">
      <c r="S33" s="115" t="s">
        <v>78</v>
      </c>
      <c r="T33" s="115"/>
      <c r="U33" s="116"/>
      <c r="V33" s="116">
        <v>143</v>
      </c>
      <c r="W33" s="116">
        <v>140</v>
      </c>
      <c r="X33" s="116">
        <v>149</v>
      </c>
      <c r="Y33" s="112">
        <v>160</v>
      </c>
      <c r="Z33" s="112">
        <v>144</v>
      </c>
      <c r="AB33" s="117">
        <f t="shared" si="2"/>
        <v>2.6641998149861238E-2</v>
      </c>
    </row>
    <row r="34" spans="19:32" x14ac:dyDescent="0.25">
      <c r="S34" s="118" t="s">
        <v>53</v>
      </c>
      <c r="T34" s="118"/>
      <c r="U34" s="119"/>
      <c r="V34" s="119">
        <v>4908</v>
      </c>
      <c r="W34" s="119">
        <v>4578</v>
      </c>
      <c r="X34" s="119">
        <v>4787</v>
      </c>
      <c r="Y34" s="120">
        <v>5023</v>
      </c>
      <c r="Z34" s="120">
        <v>5405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2946</v>
      </c>
      <c r="W37" s="112">
        <v>2796</v>
      </c>
      <c r="X37" s="112">
        <v>2944</v>
      </c>
      <c r="Y37" s="112">
        <v>2943</v>
      </c>
      <c r="Z37" s="112">
        <v>3009</v>
      </c>
      <c r="AB37" s="132">
        <f>Z37/Z40*100</f>
        <v>82.145782145782135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542</v>
      </c>
      <c r="W38" s="112">
        <v>494</v>
      </c>
      <c r="X38" s="112">
        <v>515</v>
      </c>
      <c r="Y38" s="112">
        <v>562</v>
      </c>
      <c r="Z38" s="112">
        <v>654</v>
      </c>
      <c r="AB38" s="132">
        <f>Z38/Z40*100</f>
        <v>17.854217854217854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3488</v>
      </c>
      <c r="W40" s="112">
        <v>3290</v>
      </c>
      <c r="X40" s="112">
        <v>3459</v>
      </c>
      <c r="Y40" s="112">
        <v>3505</v>
      </c>
      <c r="Z40" s="112">
        <v>3663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6</v>
      </c>
      <c r="Y44" s="112">
        <v>0</v>
      </c>
      <c r="Z44" s="112">
        <v>5</v>
      </c>
    </row>
    <row r="45" spans="19:32" x14ac:dyDescent="0.25">
      <c r="S45" s="115" t="s">
        <v>37</v>
      </c>
      <c r="T45" s="115"/>
      <c r="U45" s="112"/>
      <c r="V45" s="112">
        <v>64</v>
      </c>
      <c r="W45" s="112">
        <v>54</v>
      </c>
      <c r="X45" s="112">
        <v>59</v>
      </c>
      <c r="Y45" s="112">
        <v>56</v>
      </c>
      <c r="Z45" s="112">
        <v>80</v>
      </c>
    </row>
    <row r="46" spans="19:32" x14ac:dyDescent="0.25">
      <c r="S46" s="115" t="s">
        <v>38</v>
      </c>
      <c r="T46" s="115"/>
      <c r="U46" s="112"/>
      <c r="V46" s="112">
        <v>185</v>
      </c>
      <c r="W46" s="112">
        <v>180</v>
      </c>
      <c r="X46" s="112">
        <v>188</v>
      </c>
      <c r="Y46" s="112">
        <v>197</v>
      </c>
      <c r="Z46" s="112">
        <v>196</v>
      </c>
    </row>
    <row r="47" spans="19:32" x14ac:dyDescent="0.25">
      <c r="S47" s="115" t="s">
        <v>39</v>
      </c>
      <c r="T47" s="115"/>
      <c r="U47" s="112"/>
      <c r="V47" s="112">
        <v>247</v>
      </c>
      <c r="W47" s="112">
        <v>201</v>
      </c>
      <c r="X47" s="112">
        <v>218</v>
      </c>
      <c r="Y47" s="112">
        <v>221</v>
      </c>
      <c r="Z47" s="112">
        <v>248</v>
      </c>
    </row>
    <row r="48" spans="19:32" x14ac:dyDescent="0.25">
      <c r="S48" s="115" t="s">
        <v>40</v>
      </c>
      <c r="T48" s="115"/>
      <c r="U48" s="112"/>
      <c r="V48" s="112">
        <v>231</v>
      </c>
      <c r="W48" s="112">
        <v>217</v>
      </c>
      <c r="X48" s="112">
        <v>247</v>
      </c>
      <c r="Y48" s="112">
        <v>263</v>
      </c>
      <c r="Z48" s="112">
        <v>309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257</v>
      </c>
      <c r="W49" s="112">
        <v>230</v>
      </c>
      <c r="X49" s="112">
        <v>239</v>
      </c>
      <c r="Y49" s="112">
        <v>242</v>
      </c>
      <c r="Z49" s="112">
        <v>266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Wakefield (2021-22)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243</v>
      </c>
      <c r="W50" s="112">
        <v>215</v>
      </c>
      <c r="X50" s="112">
        <v>234</v>
      </c>
      <c r="Y50" s="112">
        <v>259</v>
      </c>
      <c r="Z50" s="112">
        <v>234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201</v>
      </c>
      <c r="W51" s="112">
        <v>198</v>
      </c>
      <c r="X51" s="112">
        <v>202</v>
      </c>
      <c r="Y51" s="112">
        <v>213</v>
      </c>
      <c r="Z51" s="112">
        <v>243</v>
      </c>
    </row>
    <row r="52" spans="1:26" ht="15" customHeight="1" x14ac:dyDescent="0.25">
      <c r="S52" s="115" t="s">
        <v>44</v>
      </c>
      <c r="T52" s="115"/>
      <c r="U52" s="112"/>
      <c r="V52" s="112">
        <v>268</v>
      </c>
      <c r="W52" s="112">
        <v>248</v>
      </c>
      <c r="X52" s="112">
        <v>235</v>
      </c>
      <c r="Y52" s="112">
        <v>243</v>
      </c>
      <c r="Z52" s="112">
        <v>242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262</v>
      </c>
      <c r="W53" s="112">
        <v>219</v>
      </c>
      <c r="X53" s="112">
        <v>220</v>
      </c>
      <c r="Y53" s="112">
        <v>228</v>
      </c>
      <c r="Z53" s="112">
        <v>254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240</v>
      </c>
      <c r="W54" s="112">
        <v>237</v>
      </c>
      <c r="X54" s="112">
        <v>234</v>
      </c>
      <c r="Y54" s="112">
        <v>237</v>
      </c>
      <c r="Z54" s="112">
        <v>233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226</v>
      </c>
      <c r="W55" s="112">
        <v>215</v>
      </c>
      <c r="X55" s="112">
        <v>203</v>
      </c>
      <c r="Y55" s="112">
        <v>204</v>
      </c>
      <c r="Z55" s="112">
        <v>235</v>
      </c>
    </row>
    <row r="56" spans="1:26" ht="15" customHeight="1" x14ac:dyDescent="0.25">
      <c r="S56" s="115" t="s">
        <v>48</v>
      </c>
      <c r="T56" s="115"/>
      <c r="U56" s="112"/>
      <c r="V56" s="112">
        <v>136</v>
      </c>
      <c r="W56" s="112">
        <v>137</v>
      </c>
      <c r="X56" s="112">
        <v>160</v>
      </c>
      <c r="Y56" s="112">
        <v>162</v>
      </c>
      <c r="Z56" s="112">
        <v>152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75</v>
      </c>
      <c r="W57" s="112">
        <v>47</v>
      </c>
      <c r="X57" s="112">
        <v>66</v>
      </c>
      <c r="Y57" s="112">
        <v>79</v>
      </c>
      <c r="Z57" s="112">
        <v>87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26</v>
      </c>
      <c r="W58" s="112">
        <v>24</v>
      </c>
      <c r="X58" s="112">
        <v>35</v>
      </c>
      <c r="Y58" s="112">
        <v>36</v>
      </c>
      <c r="Z58" s="112">
        <v>46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16</v>
      </c>
      <c r="W59" s="112">
        <v>6</v>
      </c>
      <c r="X59" s="112">
        <v>15</v>
      </c>
      <c r="Y59" s="112">
        <v>11</v>
      </c>
      <c r="Z59" s="112">
        <v>13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14</v>
      </c>
      <c r="W60" s="112">
        <v>13</v>
      </c>
      <c r="X60" s="112">
        <v>13</v>
      </c>
      <c r="Y60" s="112">
        <v>15</v>
      </c>
      <c r="Z60" s="112">
        <v>12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2698</v>
      </c>
      <c r="W61" s="112">
        <v>2445</v>
      </c>
      <c r="X61" s="112">
        <v>2561</v>
      </c>
      <c r="Y61" s="112">
        <v>2666</v>
      </c>
      <c r="Z61" s="112">
        <v>2854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4</v>
      </c>
      <c r="Z63" s="112">
        <v>8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57</v>
      </c>
      <c r="W64" s="112">
        <v>59</v>
      </c>
      <c r="X64" s="112">
        <v>58</v>
      </c>
      <c r="Y64" s="112">
        <v>61</v>
      </c>
      <c r="Z64" s="112">
        <v>84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Wakefield (2021-22)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163</v>
      </c>
      <c r="W65" s="112">
        <v>141</v>
      </c>
      <c r="X65" s="112">
        <v>133</v>
      </c>
      <c r="Y65" s="112">
        <v>158</v>
      </c>
      <c r="Z65" s="112">
        <v>180</v>
      </c>
    </row>
    <row r="66" spans="1:26" x14ac:dyDescent="0.25">
      <c r="S66" s="115" t="s">
        <v>39</v>
      </c>
      <c r="T66" s="115"/>
      <c r="U66" s="112"/>
      <c r="V66" s="112">
        <v>185</v>
      </c>
      <c r="W66" s="112">
        <v>157</v>
      </c>
      <c r="X66" s="112">
        <v>180</v>
      </c>
      <c r="Y66" s="112">
        <v>201</v>
      </c>
      <c r="Z66" s="112">
        <v>208</v>
      </c>
    </row>
    <row r="67" spans="1:26" x14ac:dyDescent="0.25">
      <c r="S67" s="115" t="s">
        <v>40</v>
      </c>
      <c r="T67" s="115"/>
      <c r="U67" s="112"/>
      <c r="V67" s="112">
        <v>188</v>
      </c>
      <c r="W67" s="112">
        <v>187</v>
      </c>
      <c r="X67" s="112">
        <v>200</v>
      </c>
      <c r="Y67" s="112">
        <v>219</v>
      </c>
      <c r="Z67" s="112">
        <v>251</v>
      </c>
    </row>
    <row r="68" spans="1:26" x14ac:dyDescent="0.25">
      <c r="S68" s="115" t="s">
        <v>41</v>
      </c>
      <c r="T68" s="115"/>
      <c r="U68" s="112"/>
      <c r="V68" s="112">
        <v>180</v>
      </c>
      <c r="W68" s="112">
        <v>199</v>
      </c>
      <c r="X68" s="112">
        <v>178</v>
      </c>
      <c r="Y68" s="112">
        <v>171</v>
      </c>
      <c r="Z68" s="112">
        <v>191</v>
      </c>
    </row>
    <row r="69" spans="1:26" x14ac:dyDescent="0.25">
      <c r="S69" s="115" t="s">
        <v>42</v>
      </c>
      <c r="T69" s="115"/>
      <c r="U69" s="112"/>
      <c r="V69" s="112">
        <v>211</v>
      </c>
      <c r="W69" s="112">
        <v>224</v>
      </c>
      <c r="X69" s="112">
        <v>220</v>
      </c>
      <c r="Y69" s="112">
        <v>245</v>
      </c>
      <c r="Z69" s="112">
        <v>251</v>
      </c>
    </row>
    <row r="70" spans="1:26" x14ac:dyDescent="0.25">
      <c r="S70" s="115" t="s">
        <v>43</v>
      </c>
      <c r="T70" s="115"/>
      <c r="U70" s="112"/>
      <c r="V70" s="112">
        <v>177</v>
      </c>
      <c r="W70" s="112">
        <v>177</v>
      </c>
      <c r="X70" s="112">
        <v>176</v>
      </c>
      <c r="Y70" s="112">
        <v>214</v>
      </c>
      <c r="Z70" s="112">
        <v>245</v>
      </c>
    </row>
    <row r="71" spans="1:26" x14ac:dyDescent="0.25">
      <c r="S71" s="115" t="s">
        <v>44</v>
      </c>
      <c r="T71" s="115"/>
      <c r="U71" s="112"/>
      <c r="V71" s="112">
        <v>244</v>
      </c>
      <c r="W71" s="112">
        <v>206</v>
      </c>
      <c r="X71" s="112">
        <v>215</v>
      </c>
      <c r="Y71" s="112">
        <v>206</v>
      </c>
      <c r="Z71" s="112">
        <v>217</v>
      </c>
    </row>
    <row r="72" spans="1:26" x14ac:dyDescent="0.25">
      <c r="S72" s="115" t="s">
        <v>45</v>
      </c>
      <c r="T72" s="115"/>
      <c r="U72" s="112"/>
      <c r="V72" s="112">
        <v>219</v>
      </c>
      <c r="W72" s="112">
        <v>227</v>
      </c>
      <c r="X72" s="112">
        <v>254</v>
      </c>
      <c r="Y72" s="112">
        <v>268</v>
      </c>
      <c r="Z72" s="112">
        <v>273</v>
      </c>
    </row>
    <row r="73" spans="1:26" x14ac:dyDescent="0.25">
      <c r="S73" s="115" t="s">
        <v>46</v>
      </c>
      <c r="T73" s="115"/>
      <c r="U73" s="112"/>
      <c r="V73" s="112">
        <v>233</v>
      </c>
      <c r="W73" s="112">
        <v>218</v>
      </c>
      <c r="X73" s="112">
        <v>241</v>
      </c>
      <c r="Y73" s="112">
        <v>239</v>
      </c>
      <c r="Z73" s="112">
        <v>234</v>
      </c>
    </row>
    <row r="74" spans="1:26" x14ac:dyDescent="0.25">
      <c r="S74" s="115" t="s">
        <v>47</v>
      </c>
      <c r="T74" s="115"/>
      <c r="U74" s="112"/>
      <c r="V74" s="112">
        <v>166</v>
      </c>
      <c r="W74" s="112">
        <v>166</v>
      </c>
      <c r="X74" s="112">
        <v>189</v>
      </c>
      <c r="Y74" s="112">
        <v>177</v>
      </c>
      <c r="Z74" s="112">
        <v>194</v>
      </c>
    </row>
    <row r="75" spans="1:26" x14ac:dyDescent="0.25">
      <c r="S75" s="115" t="s">
        <v>48</v>
      </c>
      <c r="T75" s="115"/>
      <c r="U75" s="112"/>
      <c r="V75" s="112">
        <v>82</v>
      </c>
      <c r="W75" s="112">
        <v>96</v>
      </c>
      <c r="X75" s="112">
        <v>102</v>
      </c>
      <c r="Y75" s="112">
        <v>105</v>
      </c>
      <c r="Z75" s="112">
        <v>106</v>
      </c>
    </row>
    <row r="76" spans="1:26" x14ac:dyDescent="0.25">
      <c r="S76" s="115" t="s">
        <v>49</v>
      </c>
      <c r="T76" s="115"/>
      <c r="U76" s="112"/>
      <c r="V76" s="112">
        <v>51</v>
      </c>
      <c r="W76" s="112">
        <v>32</v>
      </c>
      <c r="X76" s="112">
        <v>37</v>
      </c>
      <c r="Y76" s="112">
        <v>42</v>
      </c>
      <c r="Z76" s="112">
        <v>43</v>
      </c>
    </row>
    <row r="77" spans="1:26" x14ac:dyDescent="0.25">
      <c r="S77" s="115" t="s">
        <v>50</v>
      </c>
      <c r="T77" s="115"/>
      <c r="U77" s="112"/>
      <c r="V77" s="112">
        <v>26</v>
      </c>
      <c r="W77" s="112">
        <v>20</v>
      </c>
      <c r="X77" s="112">
        <v>23</v>
      </c>
      <c r="Y77" s="112">
        <v>21</v>
      </c>
      <c r="Z77" s="112">
        <v>26</v>
      </c>
    </row>
    <row r="78" spans="1:26" x14ac:dyDescent="0.25">
      <c r="S78" s="115" t="s">
        <v>51</v>
      </c>
      <c r="T78" s="115"/>
      <c r="U78" s="112"/>
      <c r="V78" s="112">
        <v>11</v>
      </c>
      <c r="W78" s="112">
        <v>4</v>
      </c>
      <c r="X78" s="112">
        <v>9</v>
      </c>
      <c r="Y78" s="112">
        <v>10</v>
      </c>
      <c r="Z78" s="112">
        <v>13</v>
      </c>
    </row>
    <row r="79" spans="1:26" x14ac:dyDescent="0.25">
      <c r="S79" s="115" t="s">
        <v>52</v>
      </c>
      <c r="T79" s="115"/>
      <c r="U79" s="112"/>
      <c r="V79" s="112">
        <v>13</v>
      </c>
      <c r="W79" s="112">
        <v>11</v>
      </c>
      <c r="X79" s="112">
        <v>14</v>
      </c>
      <c r="Y79" s="112">
        <v>12</v>
      </c>
      <c r="Z79" s="112">
        <v>10</v>
      </c>
    </row>
    <row r="80" spans="1:26" x14ac:dyDescent="0.25">
      <c r="S80" s="118" t="s">
        <v>53</v>
      </c>
      <c r="T80" s="118"/>
      <c r="U80" s="112"/>
      <c r="V80" s="112">
        <v>2205</v>
      </c>
      <c r="W80" s="112">
        <v>2129</v>
      </c>
      <c r="X80" s="112">
        <v>2225</v>
      </c>
      <c r="Y80" s="112">
        <v>2353</v>
      </c>
      <c r="Z80" s="112">
        <v>2549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Wakefield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158</v>
      </c>
      <c r="W83" s="112">
        <v>137</v>
      </c>
      <c r="X83" s="112">
        <v>157</v>
      </c>
      <c r="Y83" s="112">
        <v>166</v>
      </c>
      <c r="Z83" s="112">
        <v>163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190</v>
      </c>
      <c r="G84" s="140"/>
      <c r="H84" s="48"/>
      <c r="I84" s="48"/>
      <c r="J84" s="48"/>
      <c r="K84" s="48"/>
      <c r="L84" s="140" t="s">
        <v>0</v>
      </c>
      <c r="M84" s="140"/>
      <c r="N84" s="140" t="s">
        <v>190</v>
      </c>
      <c r="O84" s="140"/>
      <c r="S84" s="115" t="s">
        <v>57</v>
      </c>
      <c r="T84" s="115"/>
      <c r="U84" s="112"/>
      <c r="V84" s="112">
        <v>82</v>
      </c>
      <c r="W84" s="112">
        <v>79</v>
      </c>
      <c r="X84" s="112">
        <v>74</v>
      </c>
      <c r="Y84" s="112">
        <v>72</v>
      </c>
      <c r="Z84" s="112">
        <v>85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2017-18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2017-18</v>
      </c>
      <c r="O85" s="140"/>
      <c r="S85" s="115" t="s">
        <v>185</v>
      </c>
      <c r="T85" s="115"/>
      <c r="U85" s="112"/>
      <c r="V85" s="112">
        <v>250</v>
      </c>
      <c r="W85" s="112">
        <v>249</v>
      </c>
      <c r="X85" s="112">
        <v>241</v>
      </c>
      <c r="Y85" s="112">
        <v>253</v>
      </c>
      <c r="Z85" s="112">
        <v>268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5,407</v>
      </c>
      <c r="D86" s="94">
        <f t="shared" ref="D86:D91" si="4">AD4</f>
        <v>7.6448337646824571E-2</v>
      </c>
      <c r="E86" s="95">
        <f t="shared" ref="E86:E91" si="5">AD4</f>
        <v>7.6448337646824571E-2</v>
      </c>
      <c r="F86" s="94">
        <f t="shared" ref="F86:F91" si="6">AF4</f>
        <v>0.10256933115823808</v>
      </c>
      <c r="G86" s="95">
        <f t="shared" ref="G86:G91" si="7">AF4</f>
        <v>0.10256933115823808</v>
      </c>
      <c r="H86" s="97"/>
      <c r="I86" s="97"/>
      <c r="J86" s="139" t="str">
        <f>'State data for spotlight'!J4</f>
        <v>1,514,413</v>
      </c>
      <c r="K86" s="139"/>
      <c r="L86" s="94">
        <f>'State data for spotlight'!L4</f>
        <v>9.9608707048718825E-2</v>
      </c>
      <c r="M86" s="95">
        <f>'State data for spotlight'!L4</f>
        <v>9.9608707048718825E-2</v>
      </c>
      <c r="N86" s="94">
        <f>'State data for spotlight'!N4</f>
        <v>0.18326365128713196</v>
      </c>
      <c r="O86" s="95">
        <f>'State data for spotlight'!N4</f>
        <v>0.18326365128713196</v>
      </c>
      <c r="S86" s="115" t="s">
        <v>186</v>
      </c>
      <c r="T86" s="115"/>
      <c r="U86" s="112"/>
      <c r="V86" s="112">
        <v>39</v>
      </c>
      <c r="W86" s="112">
        <v>38</v>
      </c>
      <c r="X86" s="112">
        <v>46</v>
      </c>
      <c r="Y86" s="112">
        <v>49</v>
      </c>
      <c r="Z86" s="112">
        <v>71</v>
      </c>
    </row>
    <row r="87" spans="1:30" ht="15" customHeight="1" x14ac:dyDescent="0.25">
      <c r="A87" s="96" t="s">
        <v>4</v>
      </c>
      <c r="B87" s="49"/>
      <c r="C87" s="97" t="str">
        <f t="shared" si="3"/>
        <v>2,852</v>
      </c>
      <c r="D87" s="94">
        <f t="shared" si="4"/>
        <v>6.9767441860465018E-2</v>
      </c>
      <c r="E87" s="95">
        <f t="shared" si="5"/>
        <v>6.9767441860465018E-2</v>
      </c>
      <c r="F87" s="94">
        <f t="shared" si="6"/>
        <v>5.6687662097073099E-2</v>
      </c>
      <c r="G87" s="95">
        <f t="shared" si="7"/>
        <v>5.6687662097073099E-2</v>
      </c>
      <c r="H87" s="97"/>
      <c r="I87" s="97"/>
      <c r="J87" s="139" t="str">
        <f>'State data for spotlight'!J5</f>
        <v>761,173</v>
      </c>
      <c r="K87" s="139"/>
      <c r="L87" s="94">
        <f>'State data for spotlight'!L5</f>
        <v>8.820771036521724E-2</v>
      </c>
      <c r="M87" s="95">
        <f>'State data for spotlight'!L5</f>
        <v>8.820771036521724E-2</v>
      </c>
      <c r="N87" s="94">
        <f>'State data for spotlight'!N5</f>
        <v>0.15461673464868042</v>
      </c>
      <c r="O87" s="95">
        <f>'State data for spotlight'!N5</f>
        <v>0.15461673464868042</v>
      </c>
      <c r="S87" s="115" t="s">
        <v>187</v>
      </c>
      <c r="T87" s="115"/>
      <c r="U87" s="112"/>
      <c r="V87" s="112">
        <v>42</v>
      </c>
      <c r="W87" s="112">
        <v>37</v>
      </c>
      <c r="X87" s="112">
        <v>32</v>
      </c>
      <c r="Y87" s="112">
        <v>36</v>
      </c>
      <c r="Z87" s="112">
        <v>35</v>
      </c>
    </row>
    <row r="88" spans="1:30" ht="15" customHeight="1" x14ac:dyDescent="0.25">
      <c r="A88" s="96" t="s">
        <v>5</v>
      </c>
      <c r="B88" s="49"/>
      <c r="C88" s="97" t="str">
        <f t="shared" si="3"/>
        <v>2,546</v>
      </c>
      <c r="D88" s="94">
        <f t="shared" si="4"/>
        <v>8.2022949426264313E-2</v>
      </c>
      <c r="E88" s="95">
        <f t="shared" si="5"/>
        <v>8.2022949426264313E-2</v>
      </c>
      <c r="F88" s="94">
        <f t="shared" si="6"/>
        <v>0.15412511332728918</v>
      </c>
      <c r="G88" s="95">
        <f t="shared" si="7"/>
        <v>0.15412511332728918</v>
      </c>
      <c r="H88" s="97"/>
      <c r="I88" s="97"/>
      <c r="J88" s="139" t="str">
        <f>'State data for spotlight'!J6</f>
        <v>752,279</v>
      </c>
      <c r="K88" s="139"/>
      <c r="L88" s="94">
        <f>'State data for spotlight'!L6</f>
        <v>0.11150035312508311</v>
      </c>
      <c r="M88" s="95">
        <f>'State data for spotlight'!L6</f>
        <v>0.11150035312508311</v>
      </c>
      <c r="N88" s="94">
        <f>'State data for spotlight'!N6</f>
        <v>0.212174288554841</v>
      </c>
      <c r="O88" s="95">
        <f>'State data for spotlight'!N6</f>
        <v>0.212174288554841</v>
      </c>
      <c r="S88" s="115" t="s">
        <v>188</v>
      </c>
      <c r="T88" s="115"/>
      <c r="U88" s="112"/>
      <c r="V88" s="112">
        <v>36</v>
      </c>
      <c r="W88" s="112">
        <v>36</v>
      </c>
      <c r="X88" s="112">
        <v>43</v>
      </c>
      <c r="Y88" s="112">
        <v>49</v>
      </c>
      <c r="Z88" s="112">
        <v>56</v>
      </c>
    </row>
    <row r="89" spans="1:30" ht="15" customHeight="1" x14ac:dyDescent="0.25">
      <c r="A89" s="49" t="s">
        <v>6</v>
      </c>
      <c r="B89" s="49"/>
      <c r="C89" s="97" t="str">
        <f t="shared" si="3"/>
        <v>3,656</v>
      </c>
      <c r="D89" s="94">
        <f t="shared" si="4"/>
        <v>4.1002277904327977E-2</v>
      </c>
      <c r="E89" s="95">
        <f t="shared" si="5"/>
        <v>4.1002277904327977E-2</v>
      </c>
      <c r="F89" s="94">
        <f t="shared" si="6"/>
        <v>4.7264394156402156E-2</v>
      </c>
      <c r="G89" s="95">
        <f t="shared" si="7"/>
        <v>4.7264394156402156E-2</v>
      </c>
      <c r="H89" s="97"/>
      <c r="I89" s="97"/>
      <c r="J89" s="139" t="str">
        <f>'State data for spotlight'!J7</f>
        <v>1,001,542</v>
      </c>
      <c r="K89" s="139"/>
      <c r="L89" s="94">
        <f>'State data for spotlight'!L7</f>
        <v>4.4621130813623067E-2</v>
      </c>
      <c r="M89" s="95">
        <f>'State data for spotlight'!L7</f>
        <v>4.4621130813623067E-2</v>
      </c>
      <c r="N89" s="94">
        <f>'State data for spotlight'!N7</f>
        <v>9.6689701842120446E-2</v>
      </c>
      <c r="O89" s="95">
        <f>'State data for spotlight'!N7</f>
        <v>9.6689701842120446E-2</v>
      </c>
      <c r="S89" s="115" t="s">
        <v>189</v>
      </c>
      <c r="T89" s="115"/>
      <c r="U89" s="112"/>
      <c r="V89" s="112">
        <v>285</v>
      </c>
      <c r="W89" s="112">
        <v>287</v>
      </c>
      <c r="X89" s="112">
        <v>290</v>
      </c>
      <c r="Y89" s="112">
        <v>309</v>
      </c>
      <c r="Z89" s="112">
        <v>317</v>
      </c>
    </row>
    <row r="90" spans="1:30" ht="15" customHeight="1" x14ac:dyDescent="0.25">
      <c r="A90" s="49" t="s">
        <v>96</v>
      </c>
      <c r="B90" s="49"/>
      <c r="C90" s="97" t="str">
        <f t="shared" si="3"/>
        <v>$39,000</v>
      </c>
      <c r="D90" s="94">
        <f t="shared" si="4"/>
        <v>-3.3322225924692361E-4</v>
      </c>
      <c r="E90" s="95">
        <f t="shared" si="5"/>
        <v>-3.3322225924692361E-4</v>
      </c>
      <c r="F90" s="94">
        <f t="shared" si="6"/>
        <v>0.10864681980395718</v>
      </c>
      <c r="G90" s="95">
        <f t="shared" si="7"/>
        <v>0.10864681980395718</v>
      </c>
      <c r="H90" s="97"/>
      <c r="I90" s="97"/>
      <c r="J90" s="97"/>
      <c r="K90" s="97" t="str">
        <f>'State data for spotlight'!J8</f>
        <v>$45,481</v>
      </c>
      <c r="L90" s="94">
        <f>'State data for spotlight'!L8</f>
        <v>-7.6896036558571357E-4</v>
      </c>
      <c r="M90" s="95">
        <f>'State data for spotlight'!L8</f>
        <v>-7.6896036558571357E-4</v>
      </c>
      <c r="N90" s="94">
        <f>'State data for spotlight'!N8</f>
        <v>6.4433558502420718E-2</v>
      </c>
      <c r="O90" s="95">
        <f>'State data for spotlight'!N8</f>
        <v>6.4433558502420718E-2</v>
      </c>
      <c r="S90" s="115" t="s">
        <v>58</v>
      </c>
      <c r="T90" s="115"/>
      <c r="U90" s="112"/>
      <c r="V90" s="112">
        <v>505</v>
      </c>
      <c r="W90" s="112">
        <v>463</v>
      </c>
      <c r="X90" s="112">
        <v>446</v>
      </c>
      <c r="Y90" s="112">
        <v>470</v>
      </c>
      <c r="Z90" s="112">
        <v>483</v>
      </c>
    </row>
    <row r="91" spans="1:30" ht="15" customHeight="1" x14ac:dyDescent="0.25">
      <c r="A91" s="49" t="s">
        <v>7</v>
      </c>
      <c r="B91" s="49"/>
      <c r="C91" s="97" t="str">
        <f t="shared" si="3"/>
        <v>$200.2 mil</v>
      </c>
      <c r="D91" s="94">
        <f t="shared" si="4"/>
        <v>0.22240003058633295</v>
      </c>
      <c r="E91" s="95">
        <f t="shared" si="5"/>
        <v>0.22240003058633295</v>
      </c>
      <c r="F91" s="94">
        <f t="shared" si="6"/>
        <v>0.17186138171585918</v>
      </c>
      <c r="G91" s="95">
        <f t="shared" si="7"/>
        <v>0.17186138171585918</v>
      </c>
      <c r="H91" s="97"/>
      <c r="I91" s="97"/>
      <c r="J91" s="97"/>
      <c r="K91" s="97" t="str">
        <f>'State data for spotlight'!J9</f>
        <v>$63.1 bil</v>
      </c>
      <c r="L91" s="94">
        <f>'State data for spotlight'!L9</f>
        <v>8.5795971195826271E-2</v>
      </c>
      <c r="M91" s="95">
        <f>'State data for spotlight'!L9</f>
        <v>8.5795971195826271E-2</v>
      </c>
      <c r="N91" s="94">
        <f>'State data for spotlight'!N9</f>
        <v>0.25141602644572436</v>
      </c>
      <c r="O91" s="95">
        <f>'State data for spotlight'!N9</f>
        <v>0.25141602644572436</v>
      </c>
      <c r="S91" s="118" t="s">
        <v>53</v>
      </c>
      <c r="T91" s="118"/>
      <c r="U91" s="112"/>
      <c r="V91" s="112">
        <v>1923</v>
      </c>
      <c r="W91" s="112">
        <v>1775</v>
      </c>
      <c r="X91" s="112">
        <v>1876</v>
      </c>
      <c r="Y91" s="112">
        <v>1900</v>
      </c>
      <c r="Z91" s="112">
        <v>1977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191</v>
      </c>
      <c r="S93" s="115" t="s">
        <v>56</v>
      </c>
      <c r="T93" s="115"/>
      <c r="U93" s="112"/>
      <c r="V93" s="112">
        <v>72</v>
      </c>
      <c r="W93" s="112">
        <v>73</v>
      </c>
      <c r="X93" s="112">
        <v>79</v>
      </c>
      <c r="Y93" s="112">
        <v>88</v>
      </c>
      <c r="Z93" s="112">
        <v>89</v>
      </c>
    </row>
    <row r="94" spans="1:30" ht="15" customHeight="1" x14ac:dyDescent="0.25">
      <c r="A94" s="135" t="s">
        <v>192</v>
      </c>
      <c r="S94" s="115" t="s">
        <v>57</v>
      </c>
      <c r="T94" s="115"/>
      <c r="U94" s="112"/>
      <c r="V94" s="112">
        <v>212</v>
      </c>
      <c r="W94" s="112">
        <v>215</v>
      </c>
      <c r="X94" s="112">
        <v>219</v>
      </c>
      <c r="Y94" s="112">
        <v>219</v>
      </c>
      <c r="Z94" s="112">
        <v>227</v>
      </c>
    </row>
    <row r="95" spans="1:30" ht="15" customHeight="1" x14ac:dyDescent="0.25">
      <c r="A95" s="136" t="s">
        <v>266</v>
      </c>
      <c r="S95" s="115" t="s">
        <v>185</v>
      </c>
      <c r="T95" s="115"/>
      <c r="U95" s="112"/>
      <c r="V95" s="112">
        <v>50</v>
      </c>
      <c r="W95" s="112">
        <v>59</v>
      </c>
      <c r="X95" s="112">
        <v>52</v>
      </c>
      <c r="Y95" s="112">
        <v>46</v>
      </c>
      <c r="Z95" s="112">
        <v>43</v>
      </c>
    </row>
    <row r="96" spans="1:30" ht="15" customHeight="1" x14ac:dyDescent="0.25">
      <c r="A96" s="134" t="s">
        <v>258</v>
      </c>
      <c r="S96" s="115" t="s">
        <v>186</v>
      </c>
      <c r="T96" s="115"/>
      <c r="U96" s="112"/>
      <c r="V96" s="112">
        <v>258</v>
      </c>
      <c r="W96" s="112">
        <v>263</v>
      </c>
      <c r="X96" s="112">
        <v>288</v>
      </c>
      <c r="Y96" s="112">
        <v>292</v>
      </c>
      <c r="Z96" s="112">
        <v>305</v>
      </c>
    </row>
    <row r="97" spans="1:32" ht="15" customHeight="1" x14ac:dyDescent="0.25">
      <c r="A97" s="136" t="s">
        <v>269</v>
      </c>
      <c r="S97" s="115" t="s">
        <v>187</v>
      </c>
      <c r="T97" s="115"/>
      <c r="U97" s="112"/>
      <c r="V97" s="112">
        <v>226</v>
      </c>
      <c r="W97" s="112">
        <v>212</v>
      </c>
      <c r="X97" s="112">
        <v>198</v>
      </c>
      <c r="Y97" s="112">
        <v>212</v>
      </c>
      <c r="Z97" s="112">
        <v>208</v>
      </c>
    </row>
    <row r="98" spans="1:32" ht="15" customHeight="1" x14ac:dyDescent="0.25">
      <c r="A98" s="136" t="s">
        <v>275</v>
      </c>
      <c r="S98" s="115" t="s">
        <v>188</v>
      </c>
      <c r="T98" s="115"/>
      <c r="U98" s="112"/>
      <c r="V98" s="112">
        <v>134</v>
      </c>
      <c r="W98" s="112">
        <v>132</v>
      </c>
      <c r="X98" s="112">
        <v>118</v>
      </c>
      <c r="Y98" s="112">
        <v>140</v>
      </c>
      <c r="Z98" s="112">
        <v>165</v>
      </c>
    </row>
    <row r="99" spans="1:32" ht="15" customHeight="1" x14ac:dyDescent="0.25">
      <c r="S99" s="115" t="s">
        <v>189</v>
      </c>
      <c r="T99" s="115"/>
      <c r="U99" s="112"/>
      <c r="V99" s="112">
        <v>26</v>
      </c>
      <c r="W99" s="112">
        <v>25</v>
      </c>
      <c r="X99" s="112">
        <v>28</v>
      </c>
      <c r="Y99" s="112">
        <v>36</v>
      </c>
      <c r="Z99" s="112">
        <v>33</v>
      </c>
    </row>
    <row r="100" spans="1:32" ht="15" customHeight="1" x14ac:dyDescent="0.25">
      <c r="S100" s="115" t="s">
        <v>58</v>
      </c>
      <c r="T100" s="115"/>
      <c r="U100" s="112"/>
      <c r="V100" s="112">
        <v>219</v>
      </c>
      <c r="W100" s="112">
        <v>232</v>
      </c>
      <c r="X100" s="112">
        <v>231</v>
      </c>
      <c r="Y100" s="112">
        <v>245</v>
      </c>
      <c r="Z100" s="112">
        <v>250</v>
      </c>
    </row>
    <row r="101" spans="1:32" x14ac:dyDescent="0.25">
      <c r="A101" s="18"/>
      <c r="S101" s="118" t="s">
        <v>53</v>
      </c>
      <c r="T101" s="118"/>
      <c r="U101" s="112"/>
      <c r="V101" s="112">
        <v>1567</v>
      </c>
      <c r="W101" s="112">
        <v>1516</v>
      </c>
      <c r="X101" s="112">
        <v>1583</v>
      </c>
      <c r="Y101" s="112">
        <v>1606</v>
      </c>
      <c r="Z101" s="112">
        <v>1675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184</v>
      </c>
      <c r="W103" s="106" t="s">
        <v>193</v>
      </c>
      <c r="X103" s="106" t="s">
        <v>261</v>
      </c>
      <c r="Y103" s="106" t="s">
        <v>267</v>
      </c>
      <c r="Z103" s="106" t="s">
        <v>273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3305</v>
      </c>
      <c r="W104" s="112">
        <v>3173</v>
      </c>
      <c r="X104" s="112">
        <v>3387</v>
      </c>
      <c r="Y104" s="112">
        <v>3529</v>
      </c>
      <c r="Z104" s="112">
        <v>3844</v>
      </c>
      <c r="AB104" s="109" t="str">
        <f>TEXT(Z104,"###,###")</f>
        <v>3,844</v>
      </c>
      <c r="AD104" s="130">
        <f>Z104/($Z$4)*100</f>
        <v>71.093027556870723</v>
      </c>
      <c r="AF104" s="109"/>
    </row>
    <row r="105" spans="1:32" x14ac:dyDescent="0.25">
      <c r="S105" s="115" t="s">
        <v>17</v>
      </c>
      <c r="T105" s="115"/>
      <c r="U105" s="112"/>
      <c r="V105" s="112">
        <v>698</v>
      </c>
      <c r="W105" s="112">
        <v>693</v>
      </c>
      <c r="X105" s="112">
        <v>682</v>
      </c>
      <c r="Y105" s="112">
        <v>692</v>
      </c>
      <c r="Z105" s="112">
        <v>791</v>
      </c>
      <c r="AB105" s="109" t="str">
        <f>TEXT(Z105,"###,###")</f>
        <v>791</v>
      </c>
      <c r="AD105" s="130">
        <f>Z105/($Z$4)*100</f>
        <v>14.629184390604772</v>
      </c>
      <c r="AF105" s="109"/>
    </row>
    <row r="106" spans="1:32" x14ac:dyDescent="0.25">
      <c r="S106" s="118" t="s">
        <v>53</v>
      </c>
      <c r="T106" s="118"/>
      <c r="U106" s="120"/>
      <c r="V106" s="120">
        <v>4003</v>
      </c>
      <c r="W106" s="120">
        <v>3866</v>
      </c>
      <c r="X106" s="120">
        <v>4069</v>
      </c>
      <c r="Y106" s="120">
        <v>4221</v>
      </c>
      <c r="Z106" s="120">
        <v>4635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1000</v>
      </c>
      <c r="W108" s="112">
        <v>690</v>
      </c>
      <c r="X108" s="112">
        <v>781</v>
      </c>
      <c r="Y108" s="112">
        <v>802</v>
      </c>
      <c r="Z108" s="112">
        <v>827</v>
      </c>
      <c r="AB108" s="109" t="str">
        <f>TEXT(Z108,"###,###")</f>
        <v>827</v>
      </c>
      <c r="AD108" s="130">
        <f>Z108/($Z$4)*100</f>
        <v>15.294987978546329</v>
      </c>
      <c r="AF108" s="109"/>
    </row>
    <row r="109" spans="1:32" x14ac:dyDescent="0.25">
      <c r="S109" s="115" t="s">
        <v>20</v>
      </c>
      <c r="T109" s="115"/>
      <c r="U109" s="112"/>
      <c r="V109" s="112">
        <v>724</v>
      </c>
      <c r="W109" s="112">
        <v>745</v>
      </c>
      <c r="X109" s="112">
        <v>794</v>
      </c>
      <c r="Y109" s="112">
        <v>853</v>
      </c>
      <c r="Z109" s="112">
        <v>897</v>
      </c>
      <c r="AB109" s="109" t="str">
        <f>TEXT(Z109,"###,###")</f>
        <v>897</v>
      </c>
      <c r="AD109" s="130">
        <f>Z109/($Z$4)*100</f>
        <v>16.589606066210468</v>
      </c>
      <c r="AF109" s="109"/>
    </row>
    <row r="110" spans="1:32" x14ac:dyDescent="0.25">
      <c r="S110" s="115" t="s">
        <v>21</v>
      </c>
      <c r="T110" s="115"/>
      <c r="U110" s="112"/>
      <c r="V110" s="112">
        <v>1040</v>
      </c>
      <c r="W110" s="112">
        <v>1135</v>
      </c>
      <c r="X110" s="112">
        <v>1130</v>
      </c>
      <c r="Y110" s="112">
        <v>1262</v>
      </c>
      <c r="Z110" s="112">
        <v>1432</v>
      </c>
      <c r="AB110" s="109" t="str">
        <f>TEXT(Z110,"###,###")</f>
        <v>1,432</v>
      </c>
      <c r="AD110" s="130">
        <f>Z110/($Z$4)*100</f>
        <v>26.484187164786388</v>
      </c>
      <c r="AF110" s="109"/>
    </row>
    <row r="111" spans="1:32" x14ac:dyDescent="0.25">
      <c r="S111" s="115" t="s">
        <v>22</v>
      </c>
      <c r="T111" s="115"/>
      <c r="U111" s="112"/>
      <c r="V111" s="112">
        <v>1239</v>
      </c>
      <c r="W111" s="112">
        <v>1238</v>
      </c>
      <c r="X111" s="112">
        <v>1239</v>
      </c>
      <c r="Y111" s="112">
        <v>1304</v>
      </c>
      <c r="Z111" s="112">
        <v>1476</v>
      </c>
      <c r="AB111" s="109" t="str">
        <f>TEXT(Z111,"###,###")</f>
        <v>1,476</v>
      </c>
      <c r="AD111" s="130">
        <f>Z111/($Z$4)*100</f>
        <v>27.297947105603846</v>
      </c>
      <c r="AF111" s="109"/>
    </row>
    <row r="112" spans="1:32" x14ac:dyDescent="0.25">
      <c r="S112" s="118" t="s">
        <v>53</v>
      </c>
      <c r="T112" s="118"/>
      <c r="U112" s="112"/>
      <c r="V112" s="112">
        <v>4906</v>
      </c>
      <c r="W112" s="112">
        <v>4576</v>
      </c>
      <c r="X112" s="112">
        <v>4786</v>
      </c>
      <c r="Y112" s="112">
        <v>5023</v>
      </c>
      <c r="Z112" s="112">
        <v>5403</v>
      </c>
    </row>
    <row r="113" spans="19:32" x14ac:dyDescent="0.25">
      <c r="AB113" s="125" t="s">
        <v>24</v>
      </c>
      <c r="AC113" s="106"/>
      <c r="AD113" s="106" t="s">
        <v>182</v>
      </c>
      <c r="AF113" s="106" t="s">
        <v>183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44.07</v>
      </c>
      <c r="W118" s="131">
        <v>43.72</v>
      </c>
      <c r="X118" s="131">
        <v>44.33</v>
      </c>
      <c r="Y118" s="131">
        <v>44.16</v>
      </c>
      <c r="Z118" s="131">
        <v>43.83</v>
      </c>
      <c r="AB118" s="109" t="str">
        <f>TEXT(Z118,"##.0")</f>
        <v>43.8</v>
      </c>
    </row>
    <row r="120" spans="19:32" x14ac:dyDescent="0.25">
      <c r="S120" s="101" t="s">
        <v>98</v>
      </c>
      <c r="T120" s="112"/>
      <c r="U120" s="112"/>
      <c r="V120" s="112">
        <v>2532</v>
      </c>
      <c r="W120" s="112">
        <v>2458</v>
      </c>
      <c r="X120" s="112">
        <v>2520</v>
      </c>
      <c r="Y120" s="112">
        <v>2569</v>
      </c>
      <c r="Z120" s="112">
        <v>2731</v>
      </c>
      <c r="AB120" s="109" t="str">
        <f>TEXT(Z120,"###,###")</f>
        <v>2,731</v>
      </c>
    </row>
    <row r="121" spans="19:32" x14ac:dyDescent="0.25">
      <c r="S121" s="101" t="s">
        <v>99</v>
      </c>
      <c r="T121" s="112"/>
      <c r="U121" s="112"/>
      <c r="V121" s="112">
        <v>583</v>
      </c>
      <c r="W121" s="112">
        <v>494</v>
      </c>
      <c r="X121" s="112">
        <v>592</v>
      </c>
      <c r="Y121" s="112">
        <v>570</v>
      </c>
      <c r="Z121" s="112">
        <v>550</v>
      </c>
      <c r="AB121" s="109" t="str">
        <f>TEXT(Z121,"###,###")</f>
        <v>550</v>
      </c>
    </row>
    <row r="122" spans="19:32" x14ac:dyDescent="0.25">
      <c r="S122" s="101" t="s">
        <v>100</v>
      </c>
      <c r="T122" s="112"/>
      <c r="U122" s="112"/>
      <c r="V122" s="112">
        <v>370</v>
      </c>
      <c r="W122" s="112">
        <v>338</v>
      </c>
      <c r="X122" s="112">
        <v>348</v>
      </c>
      <c r="Y122" s="112">
        <v>367</v>
      </c>
      <c r="Z122" s="112">
        <v>376</v>
      </c>
      <c r="AB122" s="109" t="str">
        <f>TEXT(Z122,"###,###")</f>
        <v>376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2902</v>
      </c>
      <c r="W124" s="112">
        <v>2796</v>
      </c>
      <c r="X124" s="112">
        <v>2868</v>
      </c>
      <c r="Y124" s="112">
        <v>2936</v>
      </c>
      <c r="Z124" s="112">
        <v>3107</v>
      </c>
      <c r="AB124" s="109" t="str">
        <f>TEXT(Z124,"###,###")</f>
        <v>3,107</v>
      </c>
      <c r="AD124" s="127">
        <f>Z124/$Z$7*100</f>
        <v>84.983588621444213</v>
      </c>
    </row>
    <row r="125" spans="19:32" x14ac:dyDescent="0.25">
      <c r="S125" s="101" t="s">
        <v>102</v>
      </c>
      <c r="T125" s="112"/>
      <c r="U125" s="112"/>
      <c r="V125" s="112">
        <v>953</v>
      </c>
      <c r="W125" s="112">
        <v>832</v>
      </c>
      <c r="X125" s="112">
        <v>940</v>
      </c>
      <c r="Y125" s="112">
        <v>937</v>
      </c>
      <c r="Z125" s="112">
        <v>926</v>
      </c>
      <c r="AB125" s="109" t="str">
        <f>TEXT(Z125,"###,###")</f>
        <v>926</v>
      </c>
      <c r="AD125" s="127">
        <f>Z125/$Z$7*100</f>
        <v>25.328227571115974</v>
      </c>
    </row>
    <row r="127" spans="19:32" x14ac:dyDescent="0.25">
      <c r="S127" s="101" t="s">
        <v>103</v>
      </c>
      <c r="T127" s="112"/>
      <c r="U127" s="112"/>
      <c r="V127" s="112">
        <v>1925</v>
      </c>
      <c r="W127" s="112">
        <v>1775</v>
      </c>
      <c r="X127" s="112">
        <v>1874</v>
      </c>
      <c r="Y127" s="112">
        <v>1898</v>
      </c>
      <c r="Z127" s="112">
        <v>1977</v>
      </c>
      <c r="AB127" s="109" t="str">
        <f>TEXT(Z127,"###,###")</f>
        <v>1,977</v>
      </c>
      <c r="AD127" s="127">
        <f>Z127/$Z$7*100</f>
        <v>54.075492341356679</v>
      </c>
    </row>
    <row r="128" spans="19:32" x14ac:dyDescent="0.25">
      <c r="S128" s="101" t="s">
        <v>104</v>
      </c>
      <c r="T128" s="112"/>
      <c r="U128" s="112"/>
      <c r="V128" s="112">
        <v>1569</v>
      </c>
      <c r="W128" s="112">
        <v>1517</v>
      </c>
      <c r="X128" s="112">
        <v>1578</v>
      </c>
      <c r="Y128" s="112">
        <v>1610</v>
      </c>
      <c r="Z128" s="112">
        <v>1674</v>
      </c>
      <c r="AB128" s="109" t="str">
        <f>TEXT(Z128,"###,###")</f>
        <v>1,674</v>
      </c>
      <c r="AD128" s="127">
        <f>Z128/$Z$7*100</f>
        <v>45.787746170678339</v>
      </c>
    </row>
    <row r="130" spans="19:20" x14ac:dyDescent="0.25">
      <c r="S130" s="101" t="s">
        <v>262</v>
      </c>
      <c r="T130" s="127">
        <v>74.699124726477024</v>
      </c>
    </row>
    <row r="131" spans="19:20" x14ac:dyDescent="0.25">
      <c r="S131" s="101" t="s">
        <v>263</v>
      </c>
      <c r="T131" s="127">
        <v>15.043763676148798</v>
      </c>
    </row>
    <row r="132" spans="19:20" x14ac:dyDescent="0.25">
      <c r="S132" s="101" t="s">
        <v>264</v>
      </c>
      <c r="T132" s="127">
        <v>10.284463894967178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FADFDE0A-F776-49AD-B4BE-894C4EA0A39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5AA7808E-A132-471E-BF79-6E167314C23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9E35DFD0-04AE-4423-8305-18825CCCECB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AF40126E-F800-4101-B89B-0B9BC6DAADE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0C0C89-4B43-461A-8D5E-6F29BDB2ABEF}">
  <sheetPr codeName="Sheet128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174</v>
      </c>
      <c r="T1" s="99"/>
      <c r="U1" s="99"/>
      <c r="V1" s="99"/>
      <c r="W1" s="99"/>
      <c r="X1" s="99"/>
      <c r="Y1" s="100" t="s">
        <v>252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184</v>
      </c>
      <c r="W2" s="103" t="s">
        <v>193</v>
      </c>
      <c r="X2" s="103" t="s">
        <v>261</v>
      </c>
      <c r="Y2" s="103" t="s">
        <v>267</v>
      </c>
      <c r="Z2" s="103" t="s">
        <v>273</v>
      </c>
      <c r="AB2" s="141" t="str">
        <f>$Z$2</f>
        <v>2021-22</v>
      </c>
      <c r="AC2" s="141"/>
      <c r="AD2" s="141"/>
      <c r="AE2" s="141"/>
      <c r="AF2" s="141"/>
    </row>
    <row r="3" spans="1:32" ht="15" customHeight="1" x14ac:dyDescent="0.25">
      <c r="A3" s="58" t="s">
        <v>272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174</v>
      </c>
      <c r="Y3" s="105" t="s">
        <v>252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10.64 Walkerville, South Australia,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5826</v>
      </c>
      <c r="W4" s="108">
        <v>5960</v>
      </c>
      <c r="X4" s="108">
        <v>6005</v>
      </c>
      <c r="Y4" s="108">
        <v>6281</v>
      </c>
      <c r="Z4" s="108">
        <v>6876</v>
      </c>
      <c r="AB4" s="109" t="str">
        <f>TEXT(Z4,"###,###")</f>
        <v>6,876</v>
      </c>
      <c r="AD4" s="110">
        <f>Z4/Y4-1</f>
        <v>9.4730138512975737E-2</v>
      </c>
      <c r="AF4" s="110">
        <f>Z4/V4-1</f>
        <v>0.18022657054582902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2940</v>
      </c>
      <c r="W5" s="108">
        <v>2938</v>
      </c>
      <c r="X5" s="108">
        <v>2924</v>
      </c>
      <c r="Y5" s="108">
        <v>3056</v>
      </c>
      <c r="Z5" s="108">
        <v>3294</v>
      </c>
      <c r="AB5" s="109" t="str">
        <f>TEXT(Z5,"###,###")</f>
        <v>3,294</v>
      </c>
      <c r="AD5" s="110">
        <f t="shared" ref="AD5:AD9" si="0">Z5/Y5-1</f>
        <v>7.7879581151832467E-2</v>
      </c>
      <c r="AF5" s="110">
        <f t="shared" ref="AF5:AF9" si="1">Z5/V5-1</f>
        <v>0.12040816326530601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2882</v>
      </c>
      <c r="W6" s="108">
        <v>3024</v>
      </c>
      <c r="X6" s="108">
        <v>3084</v>
      </c>
      <c r="Y6" s="108">
        <v>3220</v>
      </c>
      <c r="Z6" s="108">
        <v>3575</v>
      </c>
      <c r="AB6" s="109" t="str">
        <f>TEXT(Z6,"###,###")</f>
        <v>3,575</v>
      </c>
      <c r="AD6" s="110">
        <f t="shared" si="0"/>
        <v>0.11024844720496896</v>
      </c>
      <c r="AF6" s="110">
        <f t="shared" si="1"/>
        <v>0.24045801526717558</v>
      </c>
    </row>
    <row r="7" spans="1:32" ht="16.5" customHeight="1" thickBot="1" x14ac:dyDescent="0.3">
      <c r="A7" s="61" t="str">
        <f>"QUICK STATS for "&amp;Z2&amp;" *"</f>
        <v>QUICK STATS for 2021-22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4127</v>
      </c>
      <c r="W7" s="108">
        <v>4128</v>
      </c>
      <c r="X7" s="108">
        <v>4226</v>
      </c>
      <c r="Y7" s="108">
        <v>4299</v>
      </c>
      <c r="Z7" s="108">
        <v>4464</v>
      </c>
      <c r="AB7" s="109" t="str">
        <f>TEXT(Z7,"###,###")</f>
        <v>4,464</v>
      </c>
      <c r="AD7" s="110">
        <f t="shared" si="0"/>
        <v>3.8381018841591175E-2</v>
      </c>
      <c r="AF7" s="110">
        <f t="shared" si="1"/>
        <v>8.1657378240852951E-2</v>
      </c>
    </row>
    <row r="8" spans="1:32" ht="17.25" customHeight="1" x14ac:dyDescent="0.25">
      <c r="A8" s="62" t="s">
        <v>12</v>
      </c>
      <c r="B8" s="63"/>
      <c r="C8" s="29"/>
      <c r="D8" s="64" t="str">
        <f>AB4</f>
        <v>6,876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4,464</v>
      </c>
      <c r="P8" s="65"/>
      <c r="S8" s="107" t="s">
        <v>83</v>
      </c>
      <c r="T8" s="108"/>
      <c r="U8" s="108"/>
      <c r="V8" s="108">
        <v>47935.66</v>
      </c>
      <c r="W8" s="108">
        <v>46385.11</v>
      </c>
      <c r="X8" s="108">
        <v>47654.44</v>
      </c>
      <c r="Y8" s="108">
        <v>49399</v>
      </c>
      <c r="Z8" s="108">
        <v>49428</v>
      </c>
      <c r="AB8" s="109" t="str">
        <f>TEXT(Z8,"$###,###")</f>
        <v>$49,428</v>
      </c>
      <c r="AD8" s="110">
        <f t="shared" si="0"/>
        <v>5.8705641814604803E-4</v>
      </c>
      <c r="AF8" s="110">
        <f t="shared" si="1"/>
        <v>3.1132146714992537E-2</v>
      </c>
    </row>
    <row r="9" spans="1:32" x14ac:dyDescent="0.25">
      <c r="A9" s="30" t="s">
        <v>14</v>
      </c>
      <c r="B9" s="69"/>
      <c r="C9" s="70"/>
      <c r="D9" s="71">
        <f>AD104</f>
        <v>73.400232693426418</v>
      </c>
      <c r="E9" s="72" t="s">
        <v>84</v>
      </c>
      <c r="F9" s="24"/>
      <c r="G9" s="73" t="s">
        <v>81</v>
      </c>
      <c r="H9" s="70"/>
      <c r="I9" s="69"/>
      <c r="J9" s="70"/>
      <c r="K9" s="69"/>
      <c r="L9" s="69"/>
      <c r="M9" s="74"/>
      <c r="N9" s="70"/>
      <c r="O9" s="71">
        <f>AD127</f>
        <v>49.395161290322584</v>
      </c>
      <c r="P9" s="72" t="s">
        <v>84</v>
      </c>
      <c r="S9" s="107" t="s">
        <v>7</v>
      </c>
      <c r="T9" s="108"/>
      <c r="U9" s="108"/>
      <c r="V9" s="108">
        <v>351767456</v>
      </c>
      <c r="W9" s="108">
        <v>360364834</v>
      </c>
      <c r="X9" s="108">
        <v>370771699</v>
      </c>
      <c r="Y9" s="108">
        <v>412153166</v>
      </c>
      <c r="Z9" s="108">
        <v>438821706</v>
      </c>
      <c r="AB9" s="109" t="str">
        <f>TEXT(Z9/1000000,"$#,###.0")&amp;" mil"</f>
        <v>$438.8 mil</v>
      </c>
      <c r="AD9" s="110">
        <f t="shared" si="0"/>
        <v>6.4705410997619284E-2</v>
      </c>
      <c r="AF9" s="110">
        <f t="shared" si="1"/>
        <v>0.24747670233598873</v>
      </c>
    </row>
    <row r="10" spans="1:32" x14ac:dyDescent="0.25">
      <c r="A10" s="30" t="s">
        <v>17</v>
      </c>
      <c r="B10" s="69"/>
      <c r="C10" s="70"/>
      <c r="D10" s="71">
        <f>AD105</f>
        <v>20.055264688772542</v>
      </c>
      <c r="E10" s="72" t="s">
        <v>84</v>
      </c>
      <c r="F10" s="24"/>
      <c r="G10" s="73" t="s">
        <v>82</v>
      </c>
      <c r="H10" s="70"/>
      <c r="I10" s="69"/>
      <c r="J10" s="70"/>
      <c r="K10" s="69"/>
      <c r="L10" s="69"/>
      <c r="M10" s="74"/>
      <c r="N10" s="70"/>
      <c r="O10" s="71">
        <f>AD128</f>
        <v>50.470430107526887</v>
      </c>
      <c r="P10" s="72" t="s">
        <v>84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85</v>
      </c>
      <c r="H11" s="77"/>
      <c r="I11" s="78"/>
      <c r="J11" s="78"/>
      <c r="K11" s="78"/>
      <c r="L11" s="78"/>
      <c r="M11" s="69"/>
      <c r="N11" s="70"/>
      <c r="O11" s="71">
        <f>T130</f>
        <v>80.73476702508961</v>
      </c>
      <c r="P11" s="72" t="s">
        <v>84</v>
      </c>
      <c r="S11" s="107" t="s">
        <v>29</v>
      </c>
      <c r="T11" s="112"/>
      <c r="U11" s="112"/>
      <c r="V11" s="112">
        <v>5053</v>
      </c>
      <c r="W11" s="112">
        <v>5171</v>
      </c>
      <c r="X11" s="112">
        <v>5178</v>
      </c>
      <c r="Y11" s="112">
        <v>5424</v>
      </c>
      <c r="Z11" s="112">
        <v>6016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8.7589605734767026</v>
      </c>
      <c r="P12" s="72" t="s">
        <v>84</v>
      </c>
      <c r="S12" s="107" t="s">
        <v>30</v>
      </c>
      <c r="T12" s="112"/>
      <c r="U12" s="112"/>
      <c r="V12" s="112">
        <v>771</v>
      </c>
      <c r="W12" s="112">
        <v>785</v>
      </c>
      <c r="X12" s="112">
        <v>821</v>
      </c>
      <c r="Y12" s="112">
        <v>857</v>
      </c>
      <c r="Z12" s="112">
        <v>860</v>
      </c>
    </row>
    <row r="13" spans="1:32" ht="15" customHeight="1" x14ac:dyDescent="0.25">
      <c r="A13" s="30" t="s">
        <v>19</v>
      </c>
      <c r="B13" s="70"/>
      <c r="C13" s="70"/>
      <c r="D13" s="71">
        <f>AD108</f>
        <v>17.102966841186738</v>
      </c>
      <c r="E13" s="72" t="s">
        <v>84</v>
      </c>
      <c r="F13" s="24"/>
      <c r="G13" s="142" t="s">
        <v>265</v>
      </c>
      <c r="H13" s="143"/>
      <c r="I13" s="143"/>
      <c r="J13" s="143"/>
      <c r="K13" s="143"/>
      <c r="L13" s="143"/>
      <c r="M13" s="79"/>
      <c r="N13" s="70"/>
      <c r="O13" s="71">
        <f>T132</f>
        <v>10.528673835125447</v>
      </c>
      <c r="P13" s="72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13.961605584642234</v>
      </c>
      <c r="E14" s="72" t="s">
        <v>84</v>
      </c>
      <c r="F14" s="24"/>
      <c r="G14" s="76" t="s">
        <v>94</v>
      </c>
      <c r="H14" s="69"/>
      <c r="I14" s="69"/>
      <c r="J14" s="69"/>
      <c r="K14" s="75"/>
      <c r="L14" s="70"/>
      <c r="M14" s="69"/>
      <c r="N14" s="70"/>
      <c r="O14" s="75" t="str">
        <f>AB118</f>
        <v>42.5</v>
      </c>
      <c r="P14" s="72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20.317044793484584</v>
      </c>
      <c r="E15" s="72" t="s">
        <v>84</v>
      </c>
      <c r="F15" s="24"/>
      <c r="G15" s="33" t="s">
        <v>259</v>
      </c>
      <c r="H15" s="70"/>
      <c r="I15" s="70"/>
      <c r="J15" s="70"/>
      <c r="K15" s="80"/>
      <c r="L15" s="70"/>
      <c r="M15" s="70"/>
      <c r="N15" s="70"/>
      <c r="O15" s="71">
        <f>AB38</f>
        <v>20.179372197309416</v>
      </c>
      <c r="P15" s="72" t="s">
        <v>84</v>
      </c>
      <c r="S15" s="115" t="s">
        <v>60</v>
      </c>
      <c r="T15" s="115"/>
      <c r="U15" s="116"/>
      <c r="V15" s="116">
        <v>43</v>
      </c>
      <c r="W15" s="116">
        <v>53</v>
      </c>
      <c r="X15" s="116">
        <v>68</v>
      </c>
      <c r="Y15" s="112">
        <v>66</v>
      </c>
      <c r="Z15" s="112">
        <v>44</v>
      </c>
      <c r="AB15" s="117">
        <f t="shared" ref="AB15:AB34" si="2">IF(Z15="np",0,Z15/$Z$34)</f>
        <v>6.400931044515566E-3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42.204770215241425</v>
      </c>
      <c r="E16" s="83" t="s">
        <v>84</v>
      </c>
      <c r="F16" s="24"/>
      <c r="G16" s="84" t="s">
        <v>260</v>
      </c>
      <c r="H16" s="35"/>
      <c r="I16" s="35"/>
      <c r="J16" s="35"/>
      <c r="K16" s="36"/>
      <c r="L16" s="35"/>
      <c r="M16" s="35"/>
      <c r="N16" s="35"/>
      <c r="O16" s="82">
        <f>AB37</f>
        <v>79.820627802690581</v>
      </c>
      <c r="P16" s="37" t="s">
        <v>84</v>
      </c>
      <c r="S16" s="115" t="s">
        <v>61</v>
      </c>
      <c r="T16" s="115"/>
      <c r="U16" s="116"/>
      <c r="V16" s="116">
        <v>31</v>
      </c>
      <c r="W16" s="116">
        <v>38</v>
      </c>
      <c r="X16" s="116">
        <v>39</v>
      </c>
      <c r="Y16" s="112">
        <v>35</v>
      </c>
      <c r="Z16" s="112">
        <v>38</v>
      </c>
      <c r="AB16" s="117">
        <f t="shared" si="2"/>
        <v>5.5280768111725343E-3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262</v>
      </c>
      <c r="W17" s="116">
        <v>276</v>
      </c>
      <c r="X17" s="116">
        <v>278</v>
      </c>
      <c r="Y17" s="112">
        <v>261</v>
      </c>
      <c r="Z17" s="112">
        <v>284</v>
      </c>
      <c r="AB17" s="117">
        <f t="shared" si="2"/>
        <v>4.1315100378236831E-2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268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63</v>
      </c>
      <c r="T18" s="115"/>
      <c r="U18" s="116"/>
      <c r="V18" s="116">
        <v>37</v>
      </c>
      <c r="W18" s="116">
        <v>35</v>
      </c>
      <c r="X18" s="116">
        <v>29</v>
      </c>
      <c r="Y18" s="112">
        <v>43</v>
      </c>
      <c r="Z18" s="112">
        <v>40</v>
      </c>
      <c r="AB18" s="117">
        <f t="shared" si="2"/>
        <v>5.8190282222868777E-3</v>
      </c>
    </row>
    <row r="19" spans="1:28" x14ac:dyDescent="0.25">
      <c r="A19" s="61" t="str">
        <f>$S$1&amp;" ("&amp;$V$2&amp;" to "&amp;$Z$2&amp;")"</f>
        <v>Walkerville (2017-18 to 2021-22)</v>
      </c>
      <c r="B19" s="61"/>
      <c r="C19" s="61"/>
      <c r="D19" s="61"/>
      <c r="E19" s="61"/>
      <c r="F19" s="61"/>
      <c r="G19" s="61" t="str">
        <f>$S$1&amp;" ("&amp;$V$2&amp;" to "&amp;$Z$2&amp;")"</f>
        <v>Walkerville (2017-18 to 2021-22)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64</v>
      </c>
      <c r="T19" s="115"/>
      <c r="U19" s="116"/>
      <c r="V19" s="116">
        <v>194</v>
      </c>
      <c r="W19" s="116">
        <v>195</v>
      </c>
      <c r="X19" s="116">
        <v>202</v>
      </c>
      <c r="Y19" s="112">
        <v>225</v>
      </c>
      <c r="Z19" s="112">
        <v>249</v>
      </c>
      <c r="AB19" s="117">
        <f t="shared" si="2"/>
        <v>3.6223450683735815E-2</v>
      </c>
    </row>
    <row r="20" spans="1:28" x14ac:dyDescent="0.25">
      <c r="S20" s="115" t="s">
        <v>65</v>
      </c>
      <c r="T20" s="115"/>
      <c r="U20" s="116"/>
      <c r="V20" s="116">
        <v>187</v>
      </c>
      <c r="W20" s="116">
        <v>216</v>
      </c>
      <c r="X20" s="116">
        <v>201</v>
      </c>
      <c r="Y20" s="112">
        <v>210</v>
      </c>
      <c r="Z20" s="112">
        <v>213</v>
      </c>
      <c r="AB20" s="117">
        <f t="shared" si="2"/>
        <v>3.0986325283677625E-2</v>
      </c>
    </row>
    <row r="21" spans="1:28" x14ac:dyDescent="0.25">
      <c r="S21" s="115" t="s">
        <v>66</v>
      </c>
      <c r="T21" s="115"/>
      <c r="U21" s="116"/>
      <c r="V21" s="116">
        <v>399</v>
      </c>
      <c r="W21" s="116">
        <v>406</v>
      </c>
      <c r="X21" s="116">
        <v>451</v>
      </c>
      <c r="Y21" s="112">
        <v>495</v>
      </c>
      <c r="Z21" s="112">
        <v>561</v>
      </c>
      <c r="AB21" s="117">
        <f t="shared" si="2"/>
        <v>8.161187081757347E-2</v>
      </c>
    </row>
    <row r="22" spans="1:28" x14ac:dyDescent="0.25">
      <c r="S22" s="115" t="s">
        <v>67</v>
      </c>
      <c r="T22" s="115"/>
      <c r="U22" s="116"/>
      <c r="V22" s="116">
        <v>410</v>
      </c>
      <c r="W22" s="116">
        <v>393</v>
      </c>
      <c r="X22" s="116">
        <v>398</v>
      </c>
      <c r="Y22" s="112">
        <v>475</v>
      </c>
      <c r="Z22" s="112">
        <v>554</v>
      </c>
      <c r="AB22" s="117">
        <f t="shared" si="2"/>
        <v>8.0593540878673264E-2</v>
      </c>
    </row>
    <row r="23" spans="1:28" x14ac:dyDescent="0.25">
      <c r="S23" s="115" t="s">
        <v>68</v>
      </c>
      <c r="T23" s="115"/>
      <c r="U23" s="116"/>
      <c r="V23" s="116">
        <v>108</v>
      </c>
      <c r="W23" s="116">
        <v>100</v>
      </c>
      <c r="X23" s="116">
        <v>102</v>
      </c>
      <c r="Y23" s="112">
        <v>117</v>
      </c>
      <c r="Z23" s="112">
        <v>139</v>
      </c>
      <c r="AB23" s="117">
        <f t="shared" si="2"/>
        <v>2.02211230724469E-2</v>
      </c>
    </row>
    <row r="24" spans="1:28" x14ac:dyDescent="0.25">
      <c r="S24" s="115" t="s">
        <v>69</v>
      </c>
      <c r="T24" s="115"/>
      <c r="U24" s="116"/>
      <c r="V24" s="116">
        <v>100</v>
      </c>
      <c r="W24" s="116">
        <v>127</v>
      </c>
      <c r="X24" s="116">
        <v>112</v>
      </c>
      <c r="Y24" s="112">
        <v>77</v>
      </c>
      <c r="Z24" s="112">
        <v>107</v>
      </c>
      <c r="AB24" s="117">
        <f t="shared" si="2"/>
        <v>1.55659004946174E-2</v>
      </c>
    </row>
    <row r="25" spans="1:28" x14ac:dyDescent="0.25">
      <c r="S25" s="115" t="s">
        <v>70</v>
      </c>
      <c r="T25" s="115"/>
      <c r="U25" s="116"/>
      <c r="V25" s="116">
        <v>221</v>
      </c>
      <c r="W25" s="116">
        <v>219</v>
      </c>
      <c r="X25" s="116">
        <v>251</v>
      </c>
      <c r="Y25" s="112">
        <v>289</v>
      </c>
      <c r="Z25" s="112">
        <v>314</v>
      </c>
      <c r="AB25" s="117">
        <f t="shared" si="2"/>
        <v>4.567937154495199E-2</v>
      </c>
    </row>
    <row r="26" spans="1:28" x14ac:dyDescent="0.25">
      <c r="S26" s="115" t="s">
        <v>71</v>
      </c>
      <c r="T26" s="115"/>
      <c r="U26" s="116"/>
      <c r="V26" s="116">
        <v>152</v>
      </c>
      <c r="W26" s="116">
        <v>136</v>
      </c>
      <c r="X26" s="116">
        <v>133</v>
      </c>
      <c r="Y26" s="112">
        <v>153</v>
      </c>
      <c r="Z26" s="112">
        <v>163</v>
      </c>
      <c r="AB26" s="117">
        <f t="shared" si="2"/>
        <v>2.3712540005819027E-2</v>
      </c>
    </row>
    <row r="27" spans="1:28" x14ac:dyDescent="0.25">
      <c r="S27" s="115" t="s">
        <v>72</v>
      </c>
      <c r="T27" s="115"/>
      <c r="U27" s="116"/>
      <c r="V27" s="116">
        <v>614</v>
      </c>
      <c r="W27" s="116">
        <v>636</v>
      </c>
      <c r="X27" s="116">
        <v>624</v>
      </c>
      <c r="Y27" s="112">
        <v>698</v>
      </c>
      <c r="Z27" s="112">
        <v>740</v>
      </c>
      <c r="AB27" s="117">
        <f t="shared" si="2"/>
        <v>0.10765202211230725</v>
      </c>
    </row>
    <row r="28" spans="1:28" x14ac:dyDescent="0.25">
      <c r="S28" s="115" t="s">
        <v>73</v>
      </c>
      <c r="T28" s="115"/>
      <c r="U28" s="116"/>
      <c r="V28" s="116">
        <v>337</v>
      </c>
      <c r="W28" s="116">
        <v>391</v>
      </c>
      <c r="X28" s="116">
        <v>406</v>
      </c>
      <c r="Y28" s="112">
        <v>439</v>
      </c>
      <c r="Z28" s="112">
        <v>501</v>
      </c>
      <c r="AB28" s="117">
        <f t="shared" si="2"/>
        <v>7.2883328484143153E-2</v>
      </c>
    </row>
    <row r="29" spans="1:28" x14ac:dyDescent="0.25">
      <c r="S29" s="115" t="s">
        <v>74</v>
      </c>
      <c r="T29" s="115"/>
      <c r="U29" s="116"/>
      <c r="V29" s="116">
        <v>377</v>
      </c>
      <c r="W29" s="116">
        <v>405</v>
      </c>
      <c r="X29" s="116">
        <v>348</v>
      </c>
      <c r="Y29" s="112">
        <v>328</v>
      </c>
      <c r="Z29" s="112">
        <v>380</v>
      </c>
      <c r="AB29" s="117">
        <f t="shared" si="2"/>
        <v>5.5280768111725345E-2</v>
      </c>
    </row>
    <row r="30" spans="1:28" x14ac:dyDescent="0.25">
      <c r="S30" s="115" t="s">
        <v>75</v>
      </c>
      <c r="T30" s="115"/>
      <c r="U30" s="116"/>
      <c r="V30" s="116">
        <v>621</v>
      </c>
      <c r="W30" s="116">
        <v>634</v>
      </c>
      <c r="X30" s="116">
        <v>653</v>
      </c>
      <c r="Y30" s="112">
        <v>627</v>
      </c>
      <c r="Z30" s="112">
        <v>633</v>
      </c>
      <c r="AB30" s="117">
        <f t="shared" si="2"/>
        <v>9.2086121617689851E-2</v>
      </c>
    </row>
    <row r="31" spans="1:28" x14ac:dyDescent="0.25">
      <c r="S31" s="115" t="s">
        <v>76</v>
      </c>
      <c r="T31" s="115"/>
      <c r="U31" s="116"/>
      <c r="V31" s="116">
        <v>1105</v>
      </c>
      <c r="W31" s="116">
        <v>1146</v>
      </c>
      <c r="X31" s="116">
        <v>1185</v>
      </c>
      <c r="Y31" s="112">
        <v>1223</v>
      </c>
      <c r="Z31" s="112">
        <v>1343</v>
      </c>
      <c r="AB31" s="117">
        <f t="shared" si="2"/>
        <v>0.19537387256328193</v>
      </c>
    </row>
    <row r="32" spans="1:28" ht="15.75" customHeight="1" x14ac:dyDescent="0.25">
      <c r="A32" s="61" t="str">
        <f>"Distribution of jobs per industry "&amp;"("&amp;Z2&amp;") *"</f>
        <v>Distribution of jobs per industry (2021-22)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77</v>
      </c>
      <c r="T32" s="115"/>
      <c r="U32" s="116"/>
      <c r="V32" s="116">
        <v>138</v>
      </c>
      <c r="W32" s="116">
        <v>140</v>
      </c>
      <c r="X32" s="116">
        <v>124</v>
      </c>
      <c r="Y32" s="112">
        <v>141</v>
      </c>
      <c r="Z32" s="112">
        <v>153</v>
      </c>
      <c r="AB32" s="117">
        <f t="shared" si="2"/>
        <v>2.2257782950247308E-2</v>
      </c>
    </row>
    <row r="33" spans="19:32" x14ac:dyDescent="0.25">
      <c r="S33" s="115" t="s">
        <v>78</v>
      </c>
      <c r="T33" s="115"/>
      <c r="U33" s="116"/>
      <c r="V33" s="116">
        <v>145</v>
      </c>
      <c r="W33" s="116">
        <v>154</v>
      </c>
      <c r="X33" s="116">
        <v>161</v>
      </c>
      <c r="Y33" s="112">
        <v>173</v>
      </c>
      <c r="Z33" s="112">
        <v>211</v>
      </c>
      <c r="AB33" s="117">
        <f t="shared" si="2"/>
        <v>3.0695373872563284E-2</v>
      </c>
    </row>
    <row r="34" spans="19:32" x14ac:dyDescent="0.25">
      <c r="S34" s="118" t="s">
        <v>53</v>
      </c>
      <c r="T34" s="118"/>
      <c r="U34" s="119"/>
      <c r="V34" s="119">
        <v>5828</v>
      </c>
      <c r="W34" s="119">
        <v>5962</v>
      </c>
      <c r="X34" s="119">
        <v>6005</v>
      </c>
      <c r="Y34" s="120">
        <v>6281</v>
      </c>
      <c r="Z34" s="120">
        <v>6874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3469</v>
      </c>
      <c r="W37" s="112">
        <v>3406</v>
      </c>
      <c r="X37" s="112">
        <v>3491</v>
      </c>
      <c r="Y37" s="112">
        <v>3506</v>
      </c>
      <c r="Z37" s="112">
        <v>3560</v>
      </c>
      <c r="AB37" s="132">
        <f>Z37/Z40*100</f>
        <v>79.820627802690581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655</v>
      </c>
      <c r="W38" s="112">
        <v>720</v>
      </c>
      <c r="X38" s="112">
        <v>736</v>
      </c>
      <c r="Y38" s="112">
        <v>797</v>
      </c>
      <c r="Z38" s="112">
        <v>900</v>
      </c>
      <c r="AB38" s="132">
        <f>Z38/Z40*100</f>
        <v>20.179372197309416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4124</v>
      </c>
      <c r="W40" s="112">
        <v>4126</v>
      </c>
      <c r="X40" s="112">
        <v>4227</v>
      </c>
      <c r="Y40" s="112">
        <v>4303</v>
      </c>
      <c r="Z40" s="112">
        <v>4460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6</v>
      </c>
      <c r="Y44" s="112">
        <v>4</v>
      </c>
      <c r="Z44" s="112">
        <v>4</v>
      </c>
    </row>
    <row r="45" spans="19:32" x14ac:dyDescent="0.25">
      <c r="S45" s="115" t="s">
        <v>37</v>
      </c>
      <c r="T45" s="115"/>
      <c r="U45" s="112"/>
      <c r="V45" s="112">
        <v>29</v>
      </c>
      <c r="W45" s="112">
        <v>40</v>
      </c>
      <c r="X45" s="112">
        <v>50</v>
      </c>
      <c r="Y45" s="112">
        <v>45</v>
      </c>
      <c r="Z45" s="112">
        <v>46</v>
      </c>
    </row>
    <row r="46" spans="19:32" x14ac:dyDescent="0.25">
      <c r="S46" s="115" t="s">
        <v>38</v>
      </c>
      <c r="T46" s="115"/>
      <c r="U46" s="112"/>
      <c r="V46" s="112">
        <v>154</v>
      </c>
      <c r="W46" s="112">
        <v>116</v>
      </c>
      <c r="X46" s="112">
        <v>139</v>
      </c>
      <c r="Y46" s="112">
        <v>178</v>
      </c>
      <c r="Z46" s="112">
        <v>234</v>
      </c>
    </row>
    <row r="47" spans="19:32" x14ac:dyDescent="0.25">
      <c r="S47" s="115" t="s">
        <v>39</v>
      </c>
      <c r="T47" s="115"/>
      <c r="U47" s="112"/>
      <c r="V47" s="112">
        <v>298</v>
      </c>
      <c r="W47" s="112">
        <v>304</v>
      </c>
      <c r="X47" s="112">
        <v>228</v>
      </c>
      <c r="Y47" s="112">
        <v>258</v>
      </c>
      <c r="Z47" s="112">
        <v>312</v>
      </c>
    </row>
    <row r="48" spans="19:32" x14ac:dyDescent="0.25">
      <c r="S48" s="115" t="s">
        <v>40</v>
      </c>
      <c r="T48" s="115"/>
      <c r="U48" s="112"/>
      <c r="V48" s="112">
        <v>337</v>
      </c>
      <c r="W48" s="112">
        <v>322</v>
      </c>
      <c r="X48" s="112">
        <v>353</v>
      </c>
      <c r="Y48" s="112">
        <v>385</v>
      </c>
      <c r="Z48" s="112">
        <v>435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328</v>
      </c>
      <c r="W49" s="112">
        <v>373</v>
      </c>
      <c r="X49" s="112">
        <v>320</v>
      </c>
      <c r="Y49" s="112">
        <v>292</v>
      </c>
      <c r="Z49" s="112">
        <v>330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Walkerville (2021-22)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264</v>
      </c>
      <c r="W50" s="112">
        <v>275</v>
      </c>
      <c r="X50" s="112">
        <v>329</v>
      </c>
      <c r="Y50" s="112">
        <v>319</v>
      </c>
      <c r="Z50" s="112">
        <v>363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237</v>
      </c>
      <c r="W51" s="112">
        <v>231</v>
      </c>
      <c r="X51" s="112">
        <v>231</v>
      </c>
      <c r="Y51" s="112">
        <v>237</v>
      </c>
      <c r="Z51" s="112">
        <v>267</v>
      </c>
    </row>
    <row r="52" spans="1:26" ht="15" customHeight="1" x14ac:dyDescent="0.25">
      <c r="S52" s="115" t="s">
        <v>44</v>
      </c>
      <c r="T52" s="115"/>
      <c r="U52" s="112"/>
      <c r="V52" s="112">
        <v>296</v>
      </c>
      <c r="W52" s="112">
        <v>303</v>
      </c>
      <c r="X52" s="112">
        <v>271</v>
      </c>
      <c r="Y52" s="112">
        <v>269</v>
      </c>
      <c r="Z52" s="112">
        <v>246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264</v>
      </c>
      <c r="W53" s="112">
        <v>257</v>
      </c>
      <c r="X53" s="112">
        <v>274</v>
      </c>
      <c r="Y53" s="112">
        <v>318</v>
      </c>
      <c r="Z53" s="112">
        <v>304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222</v>
      </c>
      <c r="W54" s="112">
        <v>235</v>
      </c>
      <c r="X54" s="112">
        <v>240</v>
      </c>
      <c r="Y54" s="112">
        <v>253</v>
      </c>
      <c r="Z54" s="112">
        <v>248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211</v>
      </c>
      <c r="W55" s="112">
        <v>204</v>
      </c>
      <c r="X55" s="112">
        <v>225</v>
      </c>
      <c r="Y55" s="112">
        <v>211</v>
      </c>
      <c r="Z55" s="112">
        <v>228</v>
      </c>
    </row>
    <row r="56" spans="1:26" ht="15" customHeight="1" x14ac:dyDescent="0.25">
      <c r="S56" s="115" t="s">
        <v>48</v>
      </c>
      <c r="T56" s="115"/>
      <c r="U56" s="112"/>
      <c r="V56" s="112">
        <v>139</v>
      </c>
      <c r="W56" s="112">
        <v>112</v>
      </c>
      <c r="X56" s="112">
        <v>115</v>
      </c>
      <c r="Y56" s="112">
        <v>133</v>
      </c>
      <c r="Z56" s="112">
        <v>132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93</v>
      </c>
      <c r="W57" s="112">
        <v>82</v>
      </c>
      <c r="X57" s="112">
        <v>84</v>
      </c>
      <c r="Y57" s="112">
        <v>77</v>
      </c>
      <c r="Z57" s="112">
        <v>66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39</v>
      </c>
      <c r="W58" s="112">
        <v>37</v>
      </c>
      <c r="X58" s="112">
        <v>39</v>
      </c>
      <c r="Y58" s="112">
        <v>42</v>
      </c>
      <c r="Z58" s="112">
        <v>55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21</v>
      </c>
      <c r="W59" s="112">
        <v>18</v>
      </c>
      <c r="X59" s="112">
        <v>13</v>
      </c>
      <c r="Y59" s="112">
        <v>23</v>
      </c>
      <c r="Z59" s="112">
        <v>21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8</v>
      </c>
      <c r="W60" s="112">
        <v>15</v>
      </c>
      <c r="X60" s="112">
        <v>13</v>
      </c>
      <c r="Y60" s="112">
        <v>12</v>
      </c>
      <c r="Z60" s="112">
        <v>11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2939</v>
      </c>
      <c r="W61" s="112">
        <v>2940</v>
      </c>
      <c r="X61" s="112">
        <v>2923</v>
      </c>
      <c r="Y61" s="112">
        <v>3056</v>
      </c>
      <c r="Z61" s="112">
        <v>3291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5</v>
      </c>
      <c r="W63" s="112">
        <v>0</v>
      </c>
      <c r="X63" s="112">
        <v>6</v>
      </c>
      <c r="Y63" s="112">
        <v>3</v>
      </c>
      <c r="Z63" s="112">
        <v>0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48</v>
      </c>
      <c r="W64" s="112">
        <v>48</v>
      </c>
      <c r="X64" s="112">
        <v>50</v>
      </c>
      <c r="Y64" s="112">
        <v>58</v>
      </c>
      <c r="Z64" s="112">
        <v>80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Walkerville (2021-22)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148</v>
      </c>
      <c r="W65" s="112">
        <v>159</v>
      </c>
      <c r="X65" s="112">
        <v>178</v>
      </c>
      <c r="Y65" s="112">
        <v>212</v>
      </c>
      <c r="Z65" s="112">
        <v>262</v>
      </c>
    </row>
    <row r="66" spans="1:26" x14ac:dyDescent="0.25">
      <c r="S66" s="115" t="s">
        <v>39</v>
      </c>
      <c r="T66" s="115"/>
      <c r="U66" s="112"/>
      <c r="V66" s="112">
        <v>287</v>
      </c>
      <c r="W66" s="112">
        <v>301</v>
      </c>
      <c r="X66" s="112">
        <v>333</v>
      </c>
      <c r="Y66" s="112">
        <v>346</v>
      </c>
      <c r="Z66" s="112">
        <v>412</v>
      </c>
    </row>
    <row r="67" spans="1:26" x14ac:dyDescent="0.25">
      <c r="S67" s="115" t="s">
        <v>40</v>
      </c>
      <c r="T67" s="115"/>
      <c r="U67" s="112"/>
      <c r="V67" s="112">
        <v>345</v>
      </c>
      <c r="W67" s="112">
        <v>384</v>
      </c>
      <c r="X67" s="112">
        <v>354</v>
      </c>
      <c r="Y67" s="112">
        <v>414</v>
      </c>
      <c r="Z67" s="112">
        <v>435</v>
      </c>
    </row>
    <row r="68" spans="1:26" x14ac:dyDescent="0.25">
      <c r="S68" s="115" t="s">
        <v>41</v>
      </c>
      <c r="T68" s="115"/>
      <c r="U68" s="112"/>
      <c r="V68" s="112">
        <v>316</v>
      </c>
      <c r="W68" s="112">
        <v>314</v>
      </c>
      <c r="X68" s="112">
        <v>316</v>
      </c>
      <c r="Y68" s="112">
        <v>353</v>
      </c>
      <c r="Z68" s="112">
        <v>396</v>
      </c>
    </row>
    <row r="69" spans="1:26" x14ac:dyDescent="0.25">
      <c r="S69" s="115" t="s">
        <v>42</v>
      </c>
      <c r="T69" s="115"/>
      <c r="U69" s="112"/>
      <c r="V69" s="112">
        <v>248</v>
      </c>
      <c r="W69" s="112">
        <v>294</v>
      </c>
      <c r="X69" s="112">
        <v>316</v>
      </c>
      <c r="Y69" s="112">
        <v>306</v>
      </c>
      <c r="Z69" s="112">
        <v>354</v>
      </c>
    </row>
    <row r="70" spans="1:26" x14ac:dyDescent="0.25">
      <c r="S70" s="115" t="s">
        <v>43</v>
      </c>
      <c r="T70" s="115"/>
      <c r="U70" s="112"/>
      <c r="V70" s="112">
        <v>237</v>
      </c>
      <c r="W70" s="112">
        <v>258</v>
      </c>
      <c r="X70" s="112">
        <v>251</v>
      </c>
      <c r="Y70" s="112">
        <v>275</v>
      </c>
      <c r="Z70" s="112">
        <v>338</v>
      </c>
    </row>
    <row r="71" spans="1:26" x14ac:dyDescent="0.25">
      <c r="S71" s="115" t="s">
        <v>44</v>
      </c>
      <c r="T71" s="115"/>
      <c r="U71" s="112"/>
      <c r="V71" s="112">
        <v>287</v>
      </c>
      <c r="W71" s="112">
        <v>278</v>
      </c>
      <c r="X71" s="112">
        <v>273</v>
      </c>
      <c r="Y71" s="112">
        <v>253</v>
      </c>
      <c r="Z71" s="112">
        <v>276</v>
      </c>
    </row>
    <row r="72" spans="1:26" x14ac:dyDescent="0.25">
      <c r="S72" s="115" t="s">
        <v>45</v>
      </c>
      <c r="T72" s="115"/>
      <c r="U72" s="112"/>
      <c r="V72" s="112">
        <v>256</v>
      </c>
      <c r="W72" s="112">
        <v>270</v>
      </c>
      <c r="X72" s="112">
        <v>293</v>
      </c>
      <c r="Y72" s="112">
        <v>305</v>
      </c>
      <c r="Z72" s="112">
        <v>316</v>
      </c>
    </row>
    <row r="73" spans="1:26" x14ac:dyDescent="0.25">
      <c r="S73" s="115" t="s">
        <v>46</v>
      </c>
      <c r="T73" s="115"/>
      <c r="U73" s="112"/>
      <c r="V73" s="112">
        <v>269</v>
      </c>
      <c r="W73" s="112">
        <v>270</v>
      </c>
      <c r="X73" s="112">
        <v>265</v>
      </c>
      <c r="Y73" s="112">
        <v>252</v>
      </c>
      <c r="Z73" s="112">
        <v>252</v>
      </c>
    </row>
    <row r="74" spans="1:26" x14ac:dyDescent="0.25">
      <c r="S74" s="115" t="s">
        <v>47</v>
      </c>
      <c r="T74" s="115"/>
      <c r="U74" s="112"/>
      <c r="V74" s="112">
        <v>201</v>
      </c>
      <c r="W74" s="112">
        <v>199</v>
      </c>
      <c r="X74" s="112">
        <v>210</v>
      </c>
      <c r="Y74" s="112">
        <v>207</v>
      </c>
      <c r="Z74" s="112">
        <v>191</v>
      </c>
    </row>
    <row r="75" spans="1:26" x14ac:dyDescent="0.25">
      <c r="S75" s="115" t="s">
        <v>48</v>
      </c>
      <c r="T75" s="115"/>
      <c r="U75" s="112"/>
      <c r="V75" s="112">
        <v>129</v>
      </c>
      <c r="W75" s="112">
        <v>128</v>
      </c>
      <c r="X75" s="112">
        <v>134</v>
      </c>
      <c r="Y75" s="112">
        <v>130</v>
      </c>
      <c r="Z75" s="112">
        <v>141</v>
      </c>
    </row>
    <row r="76" spans="1:26" x14ac:dyDescent="0.25">
      <c r="S76" s="115" t="s">
        <v>49</v>
      </c>
      <c r="T76" s="115"/>
      <c r="U76" s="112"/>
      <c r="V76" s="112">
        <v>68</v>
      </c>
      <c r="W76" s="112">
        <v>65</v>
      </c>
      <c r="X76" s="112">
        <v>57</v>
      </c>
      <c r="Y76" s="112">
        <v>64</v>
      </c>
      <c r="Z76" s="112">
        <v>73</v>
      </c>
    </row>
    <row r="77" spans="1:26" x14ac:dyDescent="0.25">
      <c r="S77" s="115" t="s">
        <v>50</v>
      </c>
      <c r="T77" s="115"/>
      <c r="U77" s="112"/>
      <c r="V77" s="112">
        <v>13</v>
      </c>
      <c r="W77" s="112">
        <v>23</v>
      </c>
      <c r="X77" s="112">
        <v>22</v>
      </c>
      <c r="Y77" s="112">
        <v>22</v>
      </c>
      <c r="Z77" s="112">
        <v>24</v>
      </c>
    </row>
    <row r="78" spans="1:26" x14ac:dyDescent="0.25">
      <c r="S78" s="115" t="s">
        <v>51</v>
      </c>
      <c r="T78" s="115"/>
      <c r="U78" s="112"/>
      <c r="V78" s="112">
        <v>13</v>
      </c>
      <c r="W78" s="112">
        <v>17</v>
      </c>
      <c r="X78" s="112">
        <v>10</v>
      </c>
      <c r="Y78" s="112">
        <v>13</v>
      </c>
      <c r="Z78" s="112">
        <v>9</v>
      </c>
    </row>
    <row r="79" spans="1:26" x14ac:dyDescent="0.25">
      <c r="S79" s="115" t="s">
        <v>52</v>
      </c>
      <c r="T79" s="115"/>
      <c r="U79" s="112"/>
      <c r="V79" s="112">
        <v>14</v>
      </c>
      <c r="W79" s="112">
        <v>10</v>
      </c>
      <c r="X79" s="112">
        <v>8</v>
      </c>
      <c r="Y79" s="112">
        <v>7</v>
      </c>
      <c r="Z79" s="112">
        <v>11</v>
      </c>
    </row>
    <row r="80" spans="1:26" x14ac:dyDescent="0.25">
      <c r="S80" s="118" t="s">
        <v>53</v>
      </c>
      <c r="T80" s="118"/>
      <c r="U80" s="112"/>
      <c r="V80" s="112">
        <v>2884</v>
      </c>
      <c r="W80" s="112">
        <v>3019</v>
      </c>
      <c r="X80" s="112">
        <v>3083</v>
      </c>
      <c r="Y80" s="112">
        <v>3220</v>
      </c>
      <c r="Z80" s="112">
        <v>3576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Walkerville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357</v>
      </c>
      <c r="W83" s="112">
        <v>336</v>
      </c>
      <c r="X83" s="112">
        <v>325</v>
      </c>
      <c r="Y83" s="112">
        <v>348</v>
      </c>
      <c r="Z83" s="112">
        <v>347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190</v>
      </c>
      <c r="G84" s="140"/>
      <c r="H84" s="48"/>
      <c r="I84" s="48"/>
      <c r="J84" s="48"/>
      <c r="K84" s="48"/>
      <c r="L84" s="140" t="s">
        <v>0</v>
      </c>
      <c r="M84" s="140"/>
      <c r="N84" s="140" t="s">
        <v>190</v>
      </c>
      <c r="O84" s="140"/>
      <c r="S84" s="115" t="s">
        <v>57</v>
      </c>
      <c r="T84" s="115"/>
      <c r="U84" s="112"/>
      <c r="V84" s="112">
        <v>601</v>
      </c>
      <c r="W84" s="112">
        <v>606</v>
      </c>
      <c r="X84" s="112">
        <v>614</v>
      </c>
      <c r="Y84" s="112">
        <v>603</v>
      </c>
      <c r="Z84" s="112">
        <v>657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2017-18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2017-18</v>
      </c>
      <c r="O85" s="140"/>
      <c r="S85" s="115" t="s">
        <v>185</v>
      </c>
      <c r="T85" s="115"/>
      <c r="U85" s="112"/>
      <c r="V85" s="112">
        <v>165</v>
      </c>
      <c r="W85" s="112">
        <v>179</v>
      </c>
      <c r="X85" s="112">
        <v>171</v>
      </c>
      <c r="Y85" s="112">
        <v>161</v>
      </c>
      <c r="Z85" s="112">
        <v>172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6,876</v>
      </c>
      <c r="D86" s="94">
        <f t="shared" ref="D86:D91" si="4">AD4</f>
        <v>9.4730138512975737E-2</v>
      </c>
      <c r="E86" s="95">
        <f t="shared" ref="E86:E91" si="5">AD4</f>
        <v>9.4730138512975737E-2</v>
      </c>
      <c r="F86" s="94">
        <f t="shared" ref="F86:F91" si="6">AF4</f>
        <v>0.18022657054582902</v>
      </c>
      <c r="G86" s="95">
        <f t="shared" ref="G86:G91" si="7">AF4</f>
        <v>0.18022657054582902</v>
      </c>
      <c r="H86" s="97"/>
      <c r="I86" s="97"/>
      <c r="J86" s="139" t="str">
        <f>'State data for spotlight'!J4</f>
        <v>1,514,413</v>
      </c>
      <c r="K86" s="139"/>
      <c r="L86" s="94">
        <f>'State data for spotlight'!L4</f>
        <v>9.9608707048718825E-2</v>
      </c>
      <c r="M86" s="95">
        <f>'State data for spotlight'!L4</f>
        <v>9.9608707048718825E-2</v>
      </c>
      <c r="N86" s="94">
        <f>'State data for spotlight'!N4</f>
        <v>0.18326365128713196</v>
      </c>
      <c r="O86" s="95">
        <f>'State data for spotlight'!N4</f>
        <v>0.18326365128713196</v>
      </c>
      <c r="S86" s="115" t="s">
        <v>186</v>
      </c>
      <c r="T86" s="115"/>
      <c r="U86" s="112"/>
      <c r="V86" s="112">
        <v>130</v>
      </c>
      <c r="W86" s="112">
        <v>126</v>
      </c>
      <c r="X86" s="112">
        <v>123</v>
      </c>
      <c r="Y86" s="112">
        <v>127</v>
      </c>
      <c r="Z86" s="112">
        <v>143</v>
      </c>
    </row>
    <row r="87" spans="1:30" ht="15" customHeight="1" x14ac:dyDescent="0.25">
      <c r="A87" s="96" t="s">
        <v>4</v>
      </c>
      <c r="B87" s="49"/>
      <c r="C87" s="97" t="str">
        <f t="shared" si="3"/>
        <v>3,294</v>
      </c>
      <c r="D87" s="94">
        <f t="shared" si="4"/>
        <v>7.7879581151832467E-2</v>
      </c>
      <c r="E87" s="95">
        <f t="shared" si="5"/>
        <v>7.7879581151832467E-2</v>
      </c>
      <c r="F87" s="94">
        <f t="shared" si="6"/>
        <v>0.12040816326530601</v>
      </c>
      <c r="G87" s="95">
        <f t="shared" si="7"/>
        <v>0.12040816326530601</v>
      </c>
      <c r="H87" s="97"/>
      <c r="I87" s="97"/>
      <c r="J87" s="139" t="str">
        <f>'State data for spotlight'!J5</f>
        <v>761,173</v>
      </c>
      <c r="K87" s="139"/>
      <c r="L87" s="94">
        <f>'State data for spotlight'!L5</f>
        <v>8.820771036521724E-2</v>
      </c>
      <c r="M87" s="95">
        <f>'State data for spotlight'!L5</f>
        <v>8.820771036521724E-2</v>
      </c>
      <c r="N87" s="94">
        <f>'State data for spotlight'!N5</f>
        <v>0.15461673464868042</v>
      </c>
      <c r="O87" s="95">
        <f>'State data for spotlight'!N5</f>
        <v>0.15461673464868042</v>
      </c>
      <c r="S87" s="115" t="s">
        <v>187</v>
      </c>
      <c r="T87" s="115"/>
      <c r="U87" s="112"/>
      <c r="V87" s="112">
        <v>137</v>
      </c>
      <c r="W87" s="112">
        <v>134</v>
      </c>
      <c r="X87" s="112">
        <v>134</v>
      </c>
      <c r="Y87" s="112">
        <v>129</v>
      </c>
      <c r="Z87" s="112">
        <v>142</v>
      </c>
    </row>
    <row r="88" spans="1:30" ht="15" customHeight="1" x14ac:dyDescent="0.25">
      <c r="A88" s="96" t="s">
        <v>5</v>
      </c>
      <c r="B88" s="49"/>
      <c r="C88" s="97" t="str">
        <f t="shared" si="3"/>
        <v>3,575</v>
      </c>
      <c r="D88" s="94">
        <f t="shared" si="4"/>
        <v>0.11024844720496896</v>
      </c>
      <c r="E88" s="95">
        <f t="shared" si="5"/>
        <v>0.11024844720496896</v>
      </c>
      <c r="F88" s="94">
        <f t="shared" si="6"/>
        <v>0.24045801526717558</v>
      </c>
      <c r="G88" s="95">
        <f t="shared" si="7"/>
        <v>0.24045801526717558</v>
      </c>
      <c r="H88" s="97"/>
      <c r="I88" s="97"/>
      <c r="J88" s="139" t="str">
        <f>'State data for spotlight'!J6</f>
        <v>752,279</v>
      </c>
      <c r="K88" s="139"/>
      <c r="L88" s="94">
        <f>'State data for spotlight'!L6</f>
        <v>0.11150035312508311</v>
      </c>
      <c r="M88" s="95">
        <f>'State data for spotlight'!L6</f>
        <v>0.11150035312508311</v>
      </c>
      <c r="N88" s="94">
        <f>'State data for spotlight'!N6</f>
        <v>0.212174288554841</v>
      </c>
      <c r="O88" s="95">
        <f>'State data for spotlight'!N6</f>
        <v>0.212174288554841</v>
      </c>
      <c r="S88" s="115" t="s">
        <v>188</v>
      </c>
      <c r="T88" s="115"/>
      <c r="U88" s="112"/>
      <c r="V88" s="112">
        <v>112</v>
      </c>
      <c r="W88" s="112">
        <v>117</v>
      </c>
      <c r="X88" s="112">
        <v>123</v>
      </c>
      <c r="Y88" s="112">
        <v>134</v>
      </c>
      <c r="Z88" s="112">
        <v>137</v>
      </c>
    </row>
    <row r="89" spans="1:30" ht="15" customHeight="1" x14ac:dyDescent="0.25">
      <c r="A89" s="49" t="s">
        <v>6</v>
      </c>
      <c r="B89" s="49"/>
      <c r="C89" s="97" t="str">
        <f t="shared" si="3"/>
        <v>4,464</v>
      </c>
      <c r="D89" s="94">
        <f t="shared" si="4"/>
        <v>3.8381018841591175E-2</v>
      </c>
      <c r="E89" s="95">
        <f t="shared" si="5"/>
        <v>3.8381018841591175E-2</v>
      </c>
      <c r="F89" s="94">
        <f t="shared" si="6"/>
        <v>8.1657378240852951E-2</v>
      </c>
      <c r="G89" s="95">
        <f t="shared" si="7"/>
        <v>8.1657378240852951E-2</v>
      </c>
      <c r="H89" s="97"/>
      <c r="I89" s="97"/>
      <c r="J89" s="139" t="str">
        <f>'State data for spotlight'!J7</f>
        <v>1,001,542</v>
      </c>
      <c r="K89" s="139"/>
      <c r="L89" s="94">
        <f>'State data for spotlight'!L7</f>
        <v>4.4621130813623067E-2</v>
      </c>
      <c r="M89" s="95">
        <f>'State data for spotlight'!L7</f>
        <v>4.4621130813623067E-2</v>
      </c>
      <c r="N89" s="94">
        <f>'State data for spotlight'!N7</f>
        <v>9.6689701842120446E-2</v>
      </c>
      <c r="O89" s="95">
        <f>'State data for spotlight'!N7</f>
        <v>9.6689701842120446E-2</v>
      </c>
      <c r="S89" s="115" t="s">
        <v>189</v>
      </c>
      <c r="T89" s="115"/>
      <c r="U89" s="112"/>
      <c r="V89" s="112">
        <v>41</v>
      </c>
      <c r="W89" s="112">
        <v>41</v>
      </c>
      <c r="X89" s="112">
        <v>48</v>
      </c>
      <c r="Y89" s="112">
        <v>51</v>
      </c>
      <c r="Z89" s="112">
        <v>54</v>
      </c>
    </row>
    <row r="90" spans="1:30" ht="15" customHeight="1" x14ac:dyDescent="0.25">
      <c r="A90" s="49" t="s">
        <v>96</v>
      </c>
      <c r="B90" s="49"/>
      <c r="C90" s="97" t="str">
        <f t="shared" si="3"/>
        <v>$49,428</v>
      </c>
      <c r="D90" s="94">
        <f t="shared" si="4"/>
        <v>5.8705641814604803E-4</v>
      </c>
      <c r="E90" s="95">
        <f t="shared" si="5"/>
        <v>5.8705641814604803E-4</v>
      </c>
      <c r="F90" s="94">
        <f t="shared" si="6"/>
        <v>3.1132146714992537E-2</v>
      </c>
      <c r="G90" s="95">
        <f t="shared" si="7"/>
        <v>3.1132146714992537E-2</v>
      </c>
      <c r="H90" s="97"/>
      <c r="I90" s="97"/>
      <c r="J90" s="97"/>
      <c r="K90" s="97" t="str">
        <f>'State data for spotlight'!J8</f>
        <v>$45,481</v>
      </c>
      <c r="L90" s="94">
        <f>'State data for spotlight'!L8</f>
        <v>-7.6896036558571357E-4</v>
      </c>
      <c r="M90" s="95">
        <f>'State data for spotlight'!L8</f>
        <v>-7.6896036558571357E-4</v>
      </c>
      <c r="N90" s="94">
        <f>'State data for spotlight'!N8</f>
        <v>6.4433558502420718E-2</v>
      </c>
      <c r="O90" s="95">
        <f>'State data for spotlight'!N8</f>
        <v>6.4433558502420718E-2</v>
      </c>
      <c r="S90" s="115" t="s">
        <v>58</v>
      </c>
      <c r="T90" s="115"/>
      <c r="U90" s="112"/>
      <c r="V90" s="112">
        <v>106</v>
      </c>
      <c r="W90" s="112">
        <v>104</v>
      </c>
      <c r="X90" s="112">
        <v>97</v>
      </c>
      <c r="Y90" s="112">
        <v>117</v>
      </c>
      <c r="Z90" s="112">
        <v>114</v>
      </c>
    </row>
    <row r="91" spans="1:30" ht="15" customHeight="1" x14ac:dyDescent="0.25">
      <c r="A91" s="49" t="s">
        <v>7</v>
      </c>
      <c r="B91" s="49"/>
      <c r="C91" s="97" t="str">
        <f t="shared" si="3"/>
        <v>$438.8 mil</v>
      </c>
      <c r="D91" s="94">
        <f t="shared" si="4"/>
        <v>6.4705410997619284E-2</v>
      </c>
      <c r="E91" s="95">
        <f t="shared" si="5"/>
        <v>6.4705410997619284E-2</v>
      </c>
      <c r="F91" s="94">
        <f t="shared" si="6"/>
        <v>0.24747670233598873</v>
      </c>
      <c r="G91" s="95">
        <f t="shared" si="7"/>
        <v>0.24747670233598873</v>
      </c>
      <c r="H91" s="97"/>
      <c r="I91" s="97"/>
      <c r="J91" s="97"/>
      <c r="K91" s="97" t="str">
        <f>'State data for spotlight'!J9</f>
        <v>$63.1 bil</v>
      </c>
      <c r="L91" s="94">
        <f>'State data for spotlight'!L9</f>
        <v>8.5795971195826271E-2</v>
      </c>
      <c r="M91" s="95">
        <f>'State data for spotlight'!L9</f>
        <v>8.5795971195826271E-2</v>
      </c>
      <c r="N91" s="94">
        <f>'State data for spotlight'!N9</f>
        <v>0.25141602644572436</v>
      </c>
      <c r="O91" s="95">
        <f>'State data for spotlight'!N9</f>
        <v>0.25141602644572436</v>
      </c>
      <c r="S91" s="118" t="s">
        <v>53</v>
      </c>
      <c r="T91" s="118"/>
      <c r="U91" s="112"/>
      <c r="V91" s="112">
        <v>2085</v>
      </c>
      <c r="W91" s="112">
        <v>2043</v>
      </c>
      <c r="X91" s="112">
        <v>2092</v>
      </c>
      <c r="Y91" s="112">
        <v>2106</v>
      </c>
      <c r="Z91" s="112">
        <v>2205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191</v>
      </c>
      <c r="S93" s="115" t="s">
        <v>56</v>
      </c>
      <c r="T93" s="115"/>
      <c r="U93" s="112"/>
      <c r="V93" s="112">
        <v>205</v>
      </c>
      <c r="W93" s="112">
        <v>206</v>
      </c>
      <c r="X93" s="112">
        <v>221</v>
      </c>
      <c r="Y93" s="112">
        <v>232</v>
      </c>
      <c r="Z93" s="112">
        <v>258</v>
      </c>
    </row>
    <row r="94" spans="1:30" ht="15" customHeight="1" x14ac:dyDescent="0.25">
      <c r="A94" s="135" t="s">
        <v>192</v>
      </c>
      <c r="S94" s="115" t="s">
        <v>57</v>
      </c>
      <c r="T94" s="115"/>
      <c r="U94" s="112"/>
      <c r="V94" s="112">
        <v>701</v>
      </c>
      <c r="W94" s="112">
        <v>717</v>
      </c>
      <c r="X94" s="112">
        <v>729</v>
      </c>
      <c r="Y94" s="112">
        <v>743</v>
      </c>
      <c r="Z94" s="112">
        <v>762</v>
      </c>
    </row>
    <row r="95" spans="1:30" ht="15" customHeight="1" x14ac:dyDescent="0.25">
      <c r="A95" s="136" t="s">
        <v>266</v>
      </c>
      <c r="S95" s="115" t="s">
        <v>185</v>
      </c>
      <c r="T95" s="115"/>
      <c r="U95" s="112"/>
      <c r="V95" s="112">
        <v>31</v>
      </c>
      <c r="W95" s="112">
        <v>34</v>
      </c>
      <c r="X95" s="112">
        <v>34</v>
      </c>
      <c r="Y95" s="112">
        <v>42</v>
      </c>
      <c r="Z95" s="112">
        <v>59</v>
      </c>
    </row>
    <row r="96" spans="1:30" ht="15" customHeight="1" x14ac:dyDescent="0.25">
      <c r="A96" s="134" t="s">
        <v>258</v>
      </c>
      <c r="S96" s="115" t="s">
        <v>186</v>
      </c>
      <c r="T96" s="115"/>
      <c r="U96" s="112"/>
      <c r="V96" s="112">
        <v>192</v>
      </c>
      <c r="W96" s="112">
        <v>196</v>
      </c>
      <c r="X96" s="112">
        <v>211</v>
      </c>
      <c r="Y96" s="112">
        <v>224</v>
      </c>
      <c r="Z96" s="112">
        <v>225</v>
      </c>
    </row>
    <row r="97" spans="1:32" ht="15" customHeight="1" x14ac:dyDescent="0.25">
      <c r="A97" s="136" t="s">
        <v>269</v>
      </c>
      <c r="S97" s="115" t="s">
        <v>187</v>
      </c>
      <c r="T97" s="115"/>
      <c r="U97" s="112"/>
      <c r="V97" s="112">
        <v>353</v>
      </c>
      <c r="W97" s="112">
        <v>349</v>
      </c>
      <c r="X97" s="112">
        <v>359</v>
      </c>
      <c r="Y97" s="112">
        <v>339</v>
      </c>
      <c r="Z97" s="112">
        <v>362</v>
      </c>
    </row>
    <row r="98" spans="1:32" ht="15" customHeight="1" x14ac:dyDescent="0.25">
      <c r="A98" s="136" t="s">
        <v>275</v>
      </c>
      <c r="S98" s="115" t="s">
        <v>188</v>
      </c>
      <c r="T98" s="115"/>
      <c r="U98" s="112"/>
      <c r="V98" s="112">
        <v>163</v>
      </c>
      <c r="W98" s="112">
        <v>158</v>
      </c>
      <c r="X98" s="112">
        <v>168</v>
      </c>
      <c r="Y98" s="112">
        <v>180</v>
      </c>
      <c r="Z98" s="112">
        <v>180</v>
      </c>
    </row>
    <row r="99" spans="1:32" ht="15" customHeight="1" x14ac:dyDescent="0.25">
      <c r="S99" s="115" t="s">
        <v>189</v>
      </c>
      <c r="T99" s="115"/>
      <c r="U99" s="112"/>
      <c r="V99" s="112">
        <v>6</v>
      </c>
      <c r="W99" s="112">
        <v>7</v>
      </c>
      <c r="X99" s="112">
        <v>0</v>
      </c>
      <c r="Y99" s="112">
        <v>0</v>
      </c>
      <c r="Z99" s="112">
        <v>6</v>
      </c>
    </row>
    <row r="100" spans="1:32" ht="15" customHeight="1" x14ac:dyDescent="0.25">
      <c r="S100" s="115" t="s">
        <v>58</v>
      </c>
      <c r="T100" s="115"/>
      <c r="U100" s="112"/>
      <c r="V100" s="112">
        <v>46</v>
      </c>
      <c r="W100" s="112">
        <v>57</v>
      </c>
      <c r="X100" s="112">
        <v>57</v>
      </c>
      <c r="Y100" s="112">
        <v>50</v>
      </c>
      <c r="Z100" s="112">
        <v>50</v>
      </c>
    </row>
    <row r="101" spans="1:32" x14ac:dyDescent="0.25">
      <c r="A101" s="18"/>
      <c r="S101" s="118" t="s">
        <v>53</v>
      </c>
      <c r="T101" s="118"/>
      <c r="U101" s="112"/>
      <c r="V101" s="112">
        <v>2043</v>
      </c>
      <c r="W101" s="112">
        <v>2085</v>
      </c>
      <c r="X101" s="112">
        <v>2137</v>
      </c>
      <c r="Y101" s="112">
        <v>2189</v>
      </c>
      <c r="Z101" s="112">
        <v>2254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184</v>
      </c>
      <c r="W103" s="106" t="s">
        <v>193</v>
      </c>
      <c r="X103" s="106" t="s">
        <v>261</v>
      </c>
      <c r="Y103" s="106" t="s">
        <v>267</v>
      </c>
      <c r="Z103" s="106" t="s">
        <v>273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3990</v>
      </c>
      <c r="W104" s="112">
        <v>4158</v>
      </c>
      <c r="X104" s="112">
        <v>4504</v>
      </c>
      <c r="Y104" s="112">
        <v>4538</v>
      </c>
      <c r="Z104" s="112">
        <v>5047</v>
      </c>
      <c r="AB104" s="109" t="str">
        <f>TEXT(Z104,"###,###")</f>
        <v>5,047</v>
      </c>
      <c r="AD104" s="130">
        <f>Z104/($Z$4)*100</f>
        <v>73.400232693426418</v>
      </c>
      <c r="AF104" s="109"/>
    </row>
    <row r="105" spans="1:32" x14ac:dyDescent="0.25">
      <c r="S105" s="115" t="s">
        <v>17</v>
      </c>
      <c r="T105" s="115"/>
      <c r="U105" s="112"/>
      <c r="V105" s="112">
        <v>1335</v>
      </c>
      <c r="W105" s="112">
        <v>1365</v>
      </c>
      <c r="X105" s="112">
        <v>1342</v>
      </c>
      <c r="Y105" s="112">
        <v>1282</v>
      </c>
      <c r="Z105" s="112">
        <v>1379</v>
      </c>
      <c r="AB105" s="109" t="str">
        <f>TEXT(Z105,"###,###")</f>
        <v>1,379</v>
      </c>
      <c r="AD105" s="130">
        <f>Z105/($Z$4)*100</f>
        <v>20.055264688772542</v>
      </c>
      <c r="AF105" s="109"/>
    </row>
    <row r="106" spans="1:32" x14ac:dyDescent="0.25">
      <c r="S106" s="118" t="s">
        <v>53</v>
      </c>
      <c r="T106" s="118"/>
      <c r="U106" s="120"/>
      <c r="V106" s="120">
        <v>5325</v>
      </c>
      <c r="W106" s="120">
        <v>5523</v>
      </c>
      <c r="X106" s="120">
        <v>5846</v>
      </c>
      <c r="Y106" s="120">
        <v>5820</v>
      </c>
      <c r="Z106" s="120">
        <v>6426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1114</v>
      </c>
      <c r="W108" s="112">
        <v>1036</v>
      </c>
      <c r="X108" s="112">
        <v>1086</v>
      </c>
      <c r="Y108" s="112">
        <v>1097</v>
      </c>
      <c r="Z108" s="112">
        <v>1176</v>
      </c>
      <c r="AB108" s="109" t="str">
        <f>TEXT(Z108,"###,###")</f>
        <v>1,176</v>
      </c>
      <c r="AD108" s="130">
        <f>Z108/($Z$4)*100</f>
        <v>17.102966841186738</v>
      </c>
      <c r="AF108" s="109"/>
    </row>
    <row r="109" spans="1:32" x14ac:dyDescent="0.25">
      <c r="S109" s="115" t="s">
        <v>20</v>
      </c>
      <c r="T109" s="115"/>
      <c r="U109" s="112"/>
      <c r="V109" s="112">
        <v>737</v>
      </c>
      <c r="W109" s="112">
        <v>749</v>
      </c>
      <c r="X109" s="112">
        <v>771</v>
      </c>
      <c r="Y109" s="112">
        <v>886</v>
      </c>
      <c r="Z109" s="112">
        <v>960</v>
      </c>
      <c r="AB109" s="109" t="str">
        <f>TEXT(Z109,"###,###")</f>
        <v>960</v>
      </c>
      <c r="AD109" s="130">
        <f>Z109/($Z$4)*100</f>
        <v>13.961605584642234</v>
      </c>
      <c r="AF109" s="109"/>
    </row>
    <row r="110" spans="1:32" x14ac:dyDescent="0.25">
      <c r="S110" s="115" t="s">
        <v>21</v>
      </c>
      <c r="T110" s="115"/>
      <c r="U110" s="112"/>
      <c r="V110" s="112">
        <v>1221</v>
      </c>
      <c r="W110" s="112">
        <v>1241</v>
      </c>
      <c r="X110" s="112">
        <v>1199</v>
      </c>
      <c r="Y110" s="112">
        <v>1260</v>
      </c>
      <c r="Z110" s="112">
        <v>1397</v>
      </c>
      <c r="AB110" s="109" t="str">
        <f>TEXT(Z110,"###,###")</f>
        <v>1,397</v>
      </c>
      <c r="AD110" s="130">
        <f>Z110/($Z$4)*100</f>
        <v>20.317044793484584</v>
      </c>
      <c r="AF110" s="109"/>
    </row>
    <row r="111" spans="1:32" x14ac:dyDescent="0.25">
      <c r="S111" s="115" t="s">
        <v>22</v>
      </c>
      <c r="T111" s="115"/>
      <c r="U111" s="112"/>
      <c r="V111" s="112">
        <v>2253</v>
      </c>
      <c r="W111" s="112">
        <v>2489</v>
      </c>
      <c r="X111" s="112">
        <v>2489</v>
      </c>
      <c r="Y111" s="112">
        <v>2577</v>
      </c>
      <c r="Z111" s="112">
        <v>2902</v>
      </c>
      <c r="AB111" s="109" t="str">
        <f>TEXT(Z111,"###,###")</f>
        <v>2,902</v>
      </c>
      <c r="AD111" s="130">
        <f>Z111/($Z$4)*100</f>
        <v>42.204770215241425</v>
      </c>
      <c r="AF111" s="109"/>
    </row>
    <row r="112" spans="1:32" x14ac:dyDescent="0.25">
      <c r="S112" s="118" t="s">
        <v>53</v>
      </c>
      <c r="T112" s="118"/>
      <c r="U112" s="112"/>
      <c r="V112" s="112">
        <v>5826</v>
      </c>
      <c r="W112" s="112">
        <v>5962</v>
      </c>
      <c r="X112" s="112">
        <v>6004</v>
      </c>
      <c r="Y112" s="112">
        <v>6281</v>
      </c>
      <c r="Z112" s="112">
        <v>6878</v>
      </c>
    </row>
    <row r="113" spans="19:32" x14ac:dyDescent="0.25">
      <c r="AB113" s="125" t="s">
        <v>24</v>
      </c>
      <c r="AC113" s="106"/>
      <c r="AD113" s="106" t="s">
        <v>182</v>
      </c>
      <c r="AF113" s="106" t="s">
        <v>183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43.54</v>
      </c>
      <c r="W118" s="131">
        <v>43.34</v>
      </c>
      <c r="X118" s="131">
        <v>43.05</v>
      </c>
      <c r="Y118" s="131">
        <v>43.05</v>
      </c>
      <c r="Z118" s="131">
        <v>42.49</v>
      </c>
      <c r="AB118" s="109" t="str">
        <f>TEXT(Z118,"##.0")</f>
        <v>42.5</v>
      </c>
    </row>
    <row r="120" spans="19:32" x14ac:dyDescent="0.25">
      <c r="S120" s="101" t="s">
        <v>98</v>
      </c>
      <c r="T120" s="112"/>
      <c r="U120" s="112"/>
      <c r="V120" s="112">
        <v>3356</v>
      </c>
      <c r="W120" s="112">
        <v>3340</v>
      </c>
      <c r="X120" s="112">
        <v>3401</v>
      </c>
      <c r="Y120" s="112">
        <v>3441</v>
      </c>
      <c r="Z120" s="112">
        <v>3604</v>
      </c>
      <c r="AB120" s="109" t="str">
        <f>TEXT(Z120,"###,###")</f>
        <v>3,604</v>
      </c>
    </row>
    <row r="121" spans="19:32" x14ac:dyDescent="0.25">
      <c r="S121" s="101" t="s">
        <v>99</v>
      </c>
      <c r="T121" s="112"/>
      <c r="U121" s="112"/>
      <c r="V121" s="112">
        <v>378</v>
      </c>
      <c r="W121" s="112">
        <v>375</v>
      </c>
      <c r="X121" s="112">
        <v>397</v>
      </c>
      <c r="Y121" s="112">
        <v>411</v>
      </c>
      <c r="Z121" s="112">
        <v>391</v>
      </c>
      <c r="AB121" s="109" t="str">
        <f>TEXT(Z121,"###,###")</f>
        <v>391</v>
      </c>
    </row>
    <row r="122" spans="19:32" x14ac:dyDescent="0.25">
      <c r="S122" s="101" t="s">
        <v>100</v>
      </c>
      <c r="T122" s="112"/>
      <c r="U122" s="112"/>
      <c r="V122" s="112">
        <v>392</v>
      </c>
      <c r="W122" s="112">
        <v>407</v>
      </c>
      <c r="X122" s="112">
        <v>428</v>
      </c>
      <c r="Y122" s="112">
        <v>445</v>
      </c>
      <c r="Z122" s="112">
        <v>470</v>
      </c>
      <c r="AB122" s="109" t="str">
        <f>TEXT(Z122,"###,###")</f>
        <v>470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3748</v>
      </c>
      <c r="W124" s="112">
        <v>3747</v>
      </c>
      <c r="X124" s="112">
        <v>3829</v>
      </c>
      <c r="Y124" s="112">
        <v>3886</v>
      </c>
      <c r="Z124" s="112">
        <v>4074</v>
      </c>
      <c r="AB124" s="109" t="str">
        <f>TEXT(Z124,"###,###")</f>
        <v>4,074</v>
      </c>
      <c r="AD124" s="127">
        <f>Z124/$Z$7*100</f>
        <v>91.263440860215056</v>
      </c>
    </row>
    <row r="125" spans="19:32" x14ac:dyDescent="0.25">
      <c r="S125" s="101" t="s">
        <v>102</v>
      </c>
      <c r="T125" s="112"/>
      <c r="U125" s="112"/>
      <c r="V125" s="112">
        <v>770</v>
      </c>
      <c r="W125" s="112">
        <v>782</v>
      </c>
      <c r="X125" s="112">
        <v>825</v>
      </c>
      <c r="Y125" s="112">
        <v>856</v>
      </c>
      <c r="Z125" s="112">
        <v>861</v>
      </c>
      <c r="AB125" s="109" t="str">
        <f>TEXT(Z125,"###,###")</f>
        <v>861</v>
      </c>
      <c r="AD125" s="127">
        <f>Z125/$Z$7*100</f>
        <v>19.287634408602152</v>
      </c>
    </row>
    <row r="127" spans="19:32" x14ac:dyDescent="0.25">
      <c r="S127" s="101" t="s">
        <v>103</v>
      </c>
      <c r="T127" s="112"/>
      <c r="U127" s="112"/>
      <c r="V127" s="112">
        <v>2084</v>
      </c>
      <c r="W127" s="112">
        <v>2045</v>
      </c>
      <c r="X127" s="112">
        <v>2090</v>
      </c>
      <c r="Y127" s="112">
        <v>2107</v>
      </c>
      <c r="Z127" s="112">
        <v>2205</v>
      </c>
      <c r="AB127" s="109" t="str">
        <f>TEXT(Z127,"###,###")</f>
        <v>2,205</v>
      </c>
      <c r="AD127" s="127">
        <f>Z127/$Z$7*100</f>
        <v>49.395161290322584</v>
      </c>
    </row>
    <row r="128" spans="19:32" x14ac:dyDescent="0.25">
      <c r="S128" s="101" t="s">
        <v>104</v>
      </c>
      <c r="T128" s="112"/>
      <c r="U128" s="112"/>
      <c r="V128" s="112">
        <v>2046</v>
      </c>
      <c r="W128" s="112">
        <v>2081</v>
      </c>
      <c r="X128" s="112">
        <v>2136</v>
      </c>
      <c r="Y128" s="112">
        <v>2185</v>
      </c>
      <c r="Z128" s="112">
        <v>2253</v>
      </c>
      <c r="AB128" s="109" t="str">
        <f>TEXT(Z128,"###,###")</f>
        <v>2,253</v>
      </c>
      <c r="AD128" s="127">
        <f>Z128/$Z$7*100</f>
        <v>50.470430107526887</v>
      </c>
    </row>
    <row r="130" spans="19:20" x14ac:dyDescent="0.25">
      <c r="S130" s="101" t="s">
        <v>262</v>
      </c>
      <c r="T130" s="127">
        <v>80.73476702508961</v>
      </c>
    </row>
    <row r="131" spans="19:20" x14ac:dyDescent="0.25">
      <c r="S131" s="101" t="s">
        <v>263</v>
      </c>
      <c r="T131" s="127">
        <v>8.7589605734767026</v>
      </c>
    </row>
    <row r="132" spans="19:20" x14ac:dyDescent="0.25">
      <c r="S132" s="101" t="s">
        <v>264</v>
      </c>
      <c r="T132" s="127">
        <v>10.528673835125447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3FB8CAFE-94E5-43E6-ABBD-A369F92436B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31E0E6F3-4E62-4F7C-99BC-480EC63589B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FE2CE597-2054-4FFB-81F0-09337D865B9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96A345CA-F404-43C3-8A72-AB0D9CED758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0005B6-F9D2-410D-B4B3-7468A88D0543}">
  <sheetPr codeName="Sheet129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175</v>
      </c>
      <c r="T1" s="99"/>
      <c r="U1" s="99"/>
      <c r="V1" s="99"/>
      <c r="W1" s="99"/>
      <c r="X1" s="99"/>
      <c r="Y1" s="100" t="s">
        <v>253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184</v>
      </c>
      <c r="W2" s="103" t="s">
        <v>193</v>
      </c>
      <c r="X2" s="103" t="s">
        <v>261</v>
      </c>
      <c r="Y2" s="103" t="s">
        <v>267</v>
      </c>
      <c r="Z2" s="103" t="s">
        <v>273</v>
      </c>
      <c r="AB2" s="141" t="str">
        <f>$Z$2</f>
        <v>2021-22</v>
      </c>
      <c r="AC2" s="141"/>
      <c r="AD2" s="141"/>
      <c r="AE2" s="141"/>
      <c r="AF2" s="141"/>
    </row>
    <row r="3" spans="1:32" ht="15" customHeight="1" x14ac:dyDescent="0.25">
      <c r="A3" s="58" t="s">
        <v>272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175</v>
      </c>
      <c r="Y3" s="105" t="s">
        <v>253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10.65 Wattle Range, South Australia,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9573</v>
      </c>
      <c r="W4" s="108">
        <v>8869</v>
      </c>
      <c r="X4" s="108">
        <v>9311</v>
      </c>
      <c r="Y4" s="108">
        <v>9737</v>
      </c>
      <c r="Z4" s="108">
        <v>10154</v>
      </c>
      <c r="AB4" s="109" t="str">
        <f>TEXT(Z4,"###,###")</f>
        <v>10,154</v>
      </c>
      <c r="AD4" s="110">
        <f>Z4/Y4-1</f>
        <v>4.2826332545958801E-2</v>
      </c>
      <c r="AF4" s="110">
        <f>Z4/V4-1</f>
        <v>6.0691528256554994E-2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5089</v>
      </c>
      <c r="W5" s="108">
        <v>4687</v>
      </c>
      <c r="X5" s="108">
        <v>4933</v>
      </c>
      <c r="Y5" s="108">
        <v>5034</v>
      </c>
      <c r="Z5" s="108">
        <v>5196</v>
      </c>
      <c r="AB5" s="109" t="str">
        <f>TEXT(Z5,"###,###")</f>
        <v>5,196</v>
      </c>
      <c r="AD5" s="110">
        <f t="shared" ref="AD5:AD9" si="0">Z5/Y5-1</f>
        <v>3.2181168057211051E-2</v>
      </c>
      <c r="AF5" s="110">
        <f t="shared" ref="AF5:AF9" si="1">Z5/V5-1</f>
        <v>2.1025741796030673E-2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4481</v>
      </c>
      <c r="W6" s="108">
        <v>4177</v>
      </c>
      <c r="X6" s="108">
        <v>4377</v>
      </c>
      <c r="Y6" s="108">
        <v>4696</v>
      </c>
      <c r="Z6" s="108">
        <v>4946</v>
      </c>
      <c r="AB6" s="109" t="str">
        <f>TEXT(Z6,"###,###")</f>
        <v>4,946</v>
      </c>
      <c r="AD6" s="110">
        <f t="shared" si="0"/>
        <v>5.3236797274275993E-2</v>
      </c>
      <c r="AF6" s="110">
        <f t="shared" si="1"/>
        <v>0.10377147958045074</v>
      </c>
    </row>
    <row r="7" spans="1:32" ht="16.5" customHeight="1" thickBot="1" x14ac:dyDescent="0.3">
      <c r="A7" s="61" t="str">
        <f>"QUICK STATS for "&amp;Z2&amp;" *"</f>
        <v>QUICK STATS for 2021-22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6418</v>
      </c>
      <c r="W7" s="108">
        <v>5923</v>
      </c>
      <c r="X7" s="108">
        <v>6494</v>
      </c>
      <c r="Y7" s="108">
        <v>6554</v>
      </c>
      <c r="Z7" s="108">
        <v>6706</v>
      </c>
      <c r="AB7" s="109" t="str">
        <f>TEXT(Z7,"###,###")</f>
        <v>6,706</v>
      </c>
      <c r="AD7" s="110">
        <f t="shared" si="0"/>
        <v>2.3191943851083252E-2</v>
      </c>
      <c r="AF7" s="110">
        <f t="shared" si="1"/>
        <v>4.4873792458709927E-2</v>
      </c>
    </row>
    <row r="8" spans="1:32" ht="17.25" customHeight="1" x14ac:dyDescent="0.25">
      <c r="A8" s="62" t="s">
        <v>12</v>
      </c>
      <c r="B8" s="63"/>
      <c r="C8" s="29"/>
      <c r="D8" s="64" t="str">
        <f>AB4</f>
        <v>10,154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6,706</v>
      </c>
      <c r="P8" s="65"/>
      <c r="S8" s="107" t="s">
        <v>83</v>
      </c>
      <c r="T8" s="108"/>
      <c r="U8" s="108"/>
      <c r="V8" s="108">
        <v>32584</v>
      </c>
      <c r="W8" s="108">
        <v>33801.370000000003</v>
      </c>
      <c r="X8" s="108">
        <v>35012.04</v>
      </c>
      <c r="Y8" s="108">
        <v>36147.47</v>
      </c>
      <c r="Z8" s="108">
        <v>36580</v>
      </c>
      <c r="AB8" s="109" t="str">
        <f>TEXT(Z8,"$###,###")</f>
        <v>$36,580</v>
      </c>
      <c r="AD8" s="110">
        <f t="shared" si="0"/>
        <v>1.1965706036964674E-2</v>
      </c>
      <c r="AF8" s="110">
        <f t="shared" si="1"/>
        <v>0.12263687699484405</v>
      </c>
    </row>
    <row r="9" spans="1:32" x14ac:dyDescent="0.25">
      <c r="A9" s="30" t="s">
        <v>14</v>
      </c>
      <c r="B9" s="69"/>
      <c r="C9" s="70"/>
      <c r="D9" s="71">
        <f>AD104</f>
        <v>71.173921607248374</v>
      </c>
      <c r="E9" s="72" t="s">
        <v>84</v>
      </c>
      <c r="F9" s="24"/>
      <c r="G9" s="73" t="s">
        <v>81</v>
      </c>
      <c r="H9" s="70"/>
      <c r="I9" s="69"/>
      <c r="J9" s="70"/>
      <c r="K9" s="69"/>
      <c r="L9" s="69"/>
      <c r="M9" s="74"/>
      <c r="N9" s="70"/>
      <c r="O9" s="71">
        <f>AD127</f>
        <v>52.430659111243664</v>
      </c>
      <c r="P9" s="72" t="s">
        <v>84</v>
      </c>
      <c r="S9" s="107" t="s">
        <v>7</v>
      </c>
      <c r="T9" s="108"/>
      <c r="U9" s="108"/>
      <c r="V9" s="108">
        <v>306424917</v>
      </c>
      <c r="W9" s="108">
        <v>303105197</v>
      </c>
      <c r="X9" s="108">
        <v>336334814</v>
      </c>
      <c r="Y9" s="108">
        <v>345427697</v>
      </c>
      <c r="Z9" s="108">
        <v>373499393</v>
      </c>
      <c r="AB9" s="109" t="str">
        <f>TEXT(Z9/1000000,"$#,###.0")&amp;" mil"</f>
        <v>$373.5 mil</v>
      </c>
      <c r="AD9" s="110">
        <f t="shared" si="0"/>
        <v>8.1266488598915165E-2</v>
      </c>
      <c r="AF9" s="110">
        <f t="shared" si="1"/>
        <v>0.21889367436787133</v>
      </c>
    </row>
    <row r="10" spans="1:32" x14ac:dyDescent="0.25">
      <c r="A10" s="30" t="s">
        <v>17</v>
      </c>
      <c r="B10" s="69"/>
      <c r="C10" s="70"/>
      <c r="D10" s="71">
        <f>AD105</f>
        <v>13.452826472326176</v>
      </c>
      <c r="E10" s="72" t="s">
        <v>84</v>
      </c>
      <c r="F10" s="24"/>
      <c r="G10" s="73" t="s">
        <v>82</v>
      </c>
      <c r="H10" s="70"/>
      <c r="I10" s="69"/>
      <c r="J10" s="70"/>
      <c r="K10" s="69"/>
      <c r="L10" s="69"/>
      <c r="M10" s="74"/>
      <c r="N10" s="70"/>
      <c r="O10" s="71">
        <f>AD128</f>
        <v>47.464956755144641</v>
      </c>
      <c r="P10" s="72" t="s">
        <v>84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85</v>
      </c>
      <c r="H11" s="77"/>
      <c r="I11" s="78"/>
      <c r="J11" s="78"/>
      <c r="K11" s="78"/>
      <c r="L11" s="78"/>
      <c r="M11" s="69"/>
      <c r="N11" s="70"/>
      <c r="O11" s="71">
        <f>T130</f>
        <v>74.664479570533842</v>
      </c>
      <c r="P11" s="72" t="s">
        <v>84</v>
      </c>
      <c r="S11" s="107" t="s">
        <v>29</v>
      </c>
      <c r="T11" s="112"/>
      <c r="U11" s="112"/>
      <c r="V11" s="112">
        <v>7911</v>
      </c>
      <c r="W11" s="112">
        <v>7518</v>
      </c>
      <c r="X11" s="112">
        <v>7654</v>
      </c>
      <c r="Y11" s="112">
        <v>8065</v>
      </c>
      <c r="Z11" s="112">
        <v>8451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14.688338801073666</v>
      </c>
      <c r="P12" s="72" t="s">
        <v>84</v>
      </c>
      <c r="S12" s="107" t="s">
        <v>30</v>
      </c>
      <c r="T12" s="112"/>
      <c r="U12" s="112"/>
      <c r="V12" s="112">
        <v>1664</v>
      </c>
      <c r="W12" s="112">
        <v>1346</v>
      </c>
      <c r="X12" s="112">
        <v>1662</v>
      </c>
      <c r="Y12" s="112">
        <v>1672</v>
      </c>
      <c r="Z12" s="112">
        <v>1702</v>
      </c>
    </row>
    <row r="13" spans="1:32" ht="15" customHeight="1" x14ac:dyDescent="0.25">
      <c r="A13" s="30" t="s">
        <v>19</v>
      </c>
      <c r="B13" s="70"/>
      <c r="C13" s="70"/>
      <c r="D13" s="71">
        <f>AD108</f>
        <v>14.605081741185741</v>
      </c>
      <c r="E13" s="72" t="s">
        <v>84</v>
      </c>
      <c r="F13" s="24"/>
      <c r="G13" s="142" t="s">
        <v>265</v>
      </c>
      <c r="H13" s="143"/>
      <c r="I13" s="143"/>
      <c r="J13" s="143"/>
      <c r="K13" s="143"/>
      <c r="L13" s="143"/>
      <c r="M13" s="79"/>
      <c r="N13" s="70"/>
      <c r="O13" s="71">
        <f>T132</f>
        <v>10.677005666567254</v>
      </c>
      <c r="P13" s="72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19.962576324601141</v>
      </c>
      <c r="E14" s="72" t="s">
        <v>84</v>
      </c>
      <c r="F14" s="24"/>
      <c r="G14" s="76" t="s">
        <v>94</v>
      </c>
      <c r="H14" s="69"/>
      <c r="I14" s="69"/>
      <c r="J14" s="69"/>
      <c r="K14" s="75"/>
      <c r="L14" s="70"/>
      <c r="M14" s="69"/>
      <c r="N14" s="70"/>
      <c r="O14" s="75" t="str">
        <f>AB118</f>
        <v>44.9</v>
      </c>
      <c r="P14" s="72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22.148906834744928</v>
      </c>
      <c r="E15" s="72" t="s">
        <v>84</v>
      </c>
      <c r="F15" s="24"/>
      <c r="G15" s="33" t="s">
        <v>259</v>
      </c>
      <c r="H15" s="70"/>
      <c r="I15" s="70"/>
      <c r="J15" s="70"/>
      <c r="K15" s="80"/>
      <c r="L15" s="70"/>
      <c r="M15" s="70"/>
      <c r="N15" s="70"/>
      <c r="O15" s="71">
        <f>AB38</f>
        <v>18.113995822142645</v>
      </c>
      <c r="P15" s="72" t="s">
        <v>84</v>
      </c>
      <c r="S15" s="115" t="s">
        <v>60</v>
      </c>
      <c r="T15" s="115"/>
      <c r="U15" s="116"/>
      <c r="V15" s="116">
        <v>1782</v>
      </c>
      <c r="W15" s="116">
        <v>1826</v>
      </c>
      <c r="X15" s="116">
        <v>1916</v>
      </c>
      <c r="Y15" s="112">
        <v>1980</v>
      </c>
      <c r="Z15" s="112">
        <v>1961</v>
      </c>
      <c r="AB15" s="117">
        <f t="shared" ref="AB15:AB34" si="2">IF(Z15="np",0,Z15/$Z$34)</f>
        <v>0.19316390858944049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27.929879850305301</v>
      </c>
      <c r="E16" s="83" t="s">
        <v>84</v>
      </c>
      <c r="F16" s="24"/>
      <c r="G16" s="84" t="s">
        <v>260</v>
      </c>
      <c r="H16" s="35"/>
      <c r="I16" s="35"/>
      <c r="J16" s="35"/>
      <c r="K16" s="36"/>
      <c r="L16" s="35"/>
      <c r="M16" s="35"/>
      <c r="N16" s="35"/>
      <c r="O16" s="82">
        <f>AB37</f>
        <v>81.886004177857359</v>
      </c>
      <c r="P16" s="37" t="s">
        <v>84</v>
      </c>
      <c r="S16" s="115" t="s">
        <v>61</v>
      </c>
      <c r="T16" s="115"/>
      <c r="U16" s="116"/>
      <c r="V16" s="116">
        <v>38</v>
      </c>
      <c r="W16" s="116">
        <v>39</v>
      </c>
      <c r="X16" s="116">
        <v>38</v>
      </c>
      <c r="Y16" s="112">
        <v>41</v>
      </c>
      <c r="Z16" s="112">
        <v>47</v>
      </c>
      <c r="AB16" s="117">
        <f t="shared" si="2"/>
        <v>4.6296296296296294E-3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1006</v>
      </c>
      <c r="W17" s="116">
        <v>871</v>
      </c>
      <c r="X17" s="116">
        <v>877</v>
      </c>
      <c r="Y17" s="112">
        <v>921</v>
      </c>
      <c r="Z17" s="112">
        <v>932</v>
      </c>
      <c r="AB17" s="117">
        <f t="shared" si="2"/>
        <v>9.1804570527974777E-2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268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63</v>
      </c>
      <c r="T18" s="115"/>
      <c r="U18" s="116"/>
      <c r="V18" s="116">
        <v>31</v>
      </c>
      <c r="W18" s="116">
        <v>47</v>
      </c>
      <c r="X18" s="116">
        <v>44</v>
      </c>
      <c r="Y18" s="112">
        <v>33</v>
      </c>
      <c r="Z18" s="112">
        <v>47</v>
      </c>
      <c r="AB18" s="117">
        <f t="shared" si="2"/>
        <v>4.6296296296296294E-3</v>
      </c>
    </row>
    <row r="19" spans="1:28" x14ac:dyDescent="0.25">
      <c r="A19" s="61" t="str">
        <f>$S$1&amp;" ("&amp;$V$2&amp;" to "&amp;$Z$2&amp;")"</f>
        <v>Wattle Range (2017-18 to 2021-22)</v>
      </c>
      <c r="B19" s="61"/>
      <c r="C19" s="61"/>
      <c r="D19" s="61"/>
      <c r="E19" s="61"/>
      <c r="F19" s="61"/>
      <c r="G19" s="61" t="str">
        <f>$S$1&amp;" ("&amp;$V$2&amp;" to "&amp;$Z$2&amp;")"</f>
        <v>Wattle Range (2017-18 to 2021-22)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64</v>
      </c>
      <c r="T19" s="115"/>
      <c r="U19" s="116"/>
      <c r="V19" s="116">
        <v>511</v>
      </c>
      <c r="W19" s="116">
        <v>481</v>
      </c>
      <c r="X19" s="116">
        <v>513</v>
      </c>
      <c r="Y19" s="112">
        <v>503</v>
      </c>
      <c r="Z19" s="112">
        <v>546</v>
      </c>
      <c r="AB19" s="117">
        <f t="shared" si="2"/>
        <v>5.3782505910165486E-2</v>
      </c>
    </row>
    <row r="20" spans="1:28" x14ac:dyDescent="0.25">
      <c r="S20" s="115" t="s">
        <v>65</v>
      </c>
      <c r="T20" s="115"/>
      <c r="U20" s="116"/>
      <c r="V20" s="116">
        <v>283</v>
      </c>
      <c r="W20" s="116">
        <v>273</v>
      </c>
      <c r="X20" s="116">
        <v>309</v>
      </c>
      <c r="Y20" s="112">
        <v>346</v>
      </c>
      <c r="Z20" s="112">
        <v>328</v>
      </c>
      <c r="AB20" s="117">
        <f t="shared" si="2"/>
        <v>3.2308904649330179E-2</v>
      </c>
    </row>
    <row r="21" spans="1:28" x14ac:dyDescent="0.25">
      <c r="S21" s="115" t="s">
        <v>66</v>
      </c>
      <c r="T21" s="115"/>
      <c r="U21" s="116"/>
      <c r="V21" s="116">
        <v>650</v>
      </c>
      <c r="W21" s="116">
        <v>638</v>
      </c>
      <c r="X21" s="116">
        <v>711</v>
      </c>
      <c r="Y21" s="112">
        <v>756</v>
      </c>
      <c r="Z21" s="112">
        <v>807</v>
      </c>
      <c r="AB21" s="117">
        <f t="shared" si="2"/>
        <v>7.9491725768321517E-2</v>
      </c>
    </row>
    <row r="22" spans="1:28" x14ac:dyDescent="0.25">
      <c r="S22" s="115" t="s">
        <v>67</v>
      </c>
      <c r="T22" s="115"/>
      <c r="U22" s="116"/>
      <c r="V22" s="116">
        <v>571</v>
      </c>
      <c r="W22" s="116">
        <v>539</v>
      </c>
      <c r="X22" s="116">
        <v>457</v>
      </c>
      <c r="Y22" s="112">
        <v>578</v>
      </c>
      <c r="Z22" s="112">
        <v>610</v>
      </c>
      <c r="AB22" s="117">
        <f t="shared" si="2"/>
        <v>6.0086682427107962E-2</v>
      </c>
    </row>
    <row r="23" spans="1:28" x14ac:dyDescent="0.25">
      <c r="S23" s="115" t="s">
        <v>68</v>
      </c>
      <c r="T23" s="115"/>
      <c r="U23" s="116"/>
      <c r="V23" s="116">
        <v>294</v>
      </c>
      <c r="W23" s="116">
        <v>247</v>
      </c>
      <c r="X23" s="116">
        <v>246</v>
      </c>
      <c r="Y23" s="112">
        <v>282</v>
      </c>
      <c r="Z23" s="112">
        <v>277</v>
      </c>
      <c r="AB23" s="117">
        <f t="shared" si="2"/>
        <v>2.7285263987391648E-2</v>
      </c>
    </row>
    <row r="24" spans="1:28" x14ac:dyDescent="0.25">
      <c r="S24" s="115" t="s">
        <v>69</v>
      </c>
      <c r="T24" s="115"/>
      <c r="U24" s="116"/>
      <c r="V24" s="116">
        <v>27</v>
      </c>
      <c r="W24" s="116">
        <v>20</v>
      </c>
      <c r="X24" s="116">
        <v>19</v>
      </c>
      <c r="Y24" s="112">
        <v>18</v>
      </c>
      <c r="Z24" s="112">
        <v>22</v>
      </c>
      <c r="AB24" s="117">
        <f t="shared" si="2"/>
        <v>2.1670606776989757E-3</v>
      </c>
    </row>
    <row r="25" spans="1:28" x14ac:dyDescent="0.25">
      <c r="S25" s="115" t="s">
        <v>70</v>
      </c>
      <c r="T25" s="115"/>
      <c r="U25" s="116"/>
      <c r="V25" s="116">
        <v>190</v>
      </c>
      <c r="W25" s="116">
        <v>156</v>
      </c>
      <c r="X25" s="116">
        <v>192</v>
      </c>
      <c r="Y25" s="112">
        <v>203</v>
      </c>
      <c r="Z25" s="112">
        <v>191</v>
      </c>
      <c r="AB25" s="117">
        <f t="shared" si="2"/>
        <v>1.8814026792750196E-2</v>
      </c>
    </row>
    <row r="26" spans="1:28" x14ac:dyDescent="0.25">
      <c r="S26" s="115" t="s">
        <v>71</v>
      </c>
      <c r="T26" s="115"/>
      <c r="U26" s="116"/>
      <c r="V26" s="116">
        <v>103</v>
      </c>
      <c r="W26" s="116">
        <v>90</v>
      </c>
      <c r="X26" s="116">
        <v>113</v>
      </c>
      <c r="Y26" s="112">
        <v>112</v>
      </c>
      <c r="Z26" s="112">
        <v>133</v>
      </c>
      <c r="AB26" s="117">
        <f t="shared" si="2"/>
        <v>1.3100866824271079E-2</v>
      </c>
    </row>
    <row r="27" spans="1:28" x14ac:dyDescent="0.25">
      <c r="S27" s="115" t="s">
        <v>72</v>
      </c>
      <c r="T27" s="115"/>
      <c r="U27" s="116"/>
      <c r="V27" s="116">
        <v>236</v>
      </c>
      <c r="W27" s="116">
        <v>256</v>
      </c>
      <c r="X27" s="116">
        <v>235</v>
      </c>
      <c r="Y27" s="112">
        <v>272</v>
      </c>
      <c r="Z27" s="112">
        <v>312</v>
      </c>
      <c r="AB27" s="117">
        <f t="shared" si="2"/>
        <v>3.0732860520094562E-2</v>
      </c>
    </row>
    <row r="28" spans="1:28" x14ac:dyDescent="0.25">
      <c r="S28" s="115" t="s">
        <v>73</v>
      </c>
      <c r="T28" s="115"/>
      <c r="U28" s="116"/>
      <c r="V28" s="116">
        <v>603</v>
      </c>
      <c r="W28" s="116">
        <v>539</v>
      </c>
      <c r="X28" s="116">
        <v>523</v>
      </c>
      <c r="Y28" s="112">
        <v>576</v>
      </c>
      <c r="Z28" s="112">
        <v>673</v>
      </c>
      <c r="AB28" s="117">
        <f t="shared" si="2"/>
        <v>6.6292356185973206E-2</v>
      </c>
    </row>
    <row r="29" spans="1:28" x14ac:dyDescent="0.25">
      <c r="S29" s="115" t="s">
        <v>74</v>
      </c>
      <c r="T29" s="115"/>
      <c r="U29" s="116"/>
      <c r="V29" s="116">
        <v>330</v>
      </c>
      <c r="W29" s="116">
        <v>357</v>
      </c>
      <c r="X29" s="116">
        <v>331</v>
      </c>
      <c r="Y29" s="112">
        <v>302</v>
      </c>
      <c r="Z29" s="112">
        <v>410</v>
      </c>
      <c r="AB29" s="117">
        <f t="shared" si="2"/>
        <v>4.0386130811662729E-2</v>
      </c>
    </row>
    <row r="30" spans="1:28" x14ac:dyDescent="0.25">
      <c r="S30" s="115" t="s">
        <v>75</v>
      </c>
      <c r="T30" s="115"/>
      <c r="U30" s="116"/>
      <c r="V30" s="116">
        <v>536</v>
      </c>
      <c r="W30" s="116">
        <v>520</v>
      </c>
      <c r="X30" s="116">
        <v>543</v>
      </c>
      <c r="Y30" s="112">
        <v>536</v>
      </c>
      <c r="Z30" s="112">
        <v>564</v>
      </c>
      <c r="AB30" s="117">
        <f t="shared" si="2"/>
        <v>5.5555555555555552E-2</v>
      </c>
    </row>
    <row r="31" spans="1:28" x14ac:dyDescent="0.25">
      <c r="S31" s="115" t="s">
        <v>76</v>
      </c>
      <c r="T31" s="115"/>
      <c r="U31" s="116"/>
      <c r="V31" s="116">
        <v>794</v>
      </c>
      <c r="W31" s="116">
        <v>766</v>
      </c>
      <c r="X31" s="116">
        <v>856</v>
      </c>
      <c r="Y31" s="112">
        <v>905</v>
      </c>
      <c r="Z31" s="112">
        <v>970</v>
      </c>
      <c r="AB31" s="117">
        <f t="shared" si="2"/>
        <v>9.5547675334909377E-2</v>
      </c>
    </row>
    <row r="32" spans="1:28" ht="15.75" customHeight="1" x14ac:dyDescent="0.25">
      <c r="A32" s="61" t="str">
        <f>"Distribution of jobs per industry "&amp;"("&amp;Z2&amp;") *"</f>
        <v>Distribution of jobs per industry (2021-22)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77</v>
      </c>
      <c r="T32" s="115"/>
      <c r="U32" s="116"/>
      <c r="V32" s="116">
        <v>117</v>
      </c>
      <c r="W32" s="116">
        <v>92</v>
      </c>
      <c r="X32" s="116">
        <v>86</v>
      </c>
      <c r="Y32" s="112">
        <v>79</v>
      </c>
      <c r="Z32" s="112">
        <v>84</v>
      </c>
      <c r="AB32" s="117">
        <f t="shared" si="2"/>
        <v>8.2742316784869974E-3</v>
      </c>
    </row>
    <row r="33" spans="19:32" x14ac:dyDescent="0.25">
      <c r="S33" s="115" t="s">
        <v>78</v>
      </c>
      <c r="T33" s="115"/>
      <c r="U33" s="116"/>
      <c r="V33" s="116">
        <v>244</v>
      </c>
      <c r="W33" s="116">
        <v>205</v>
      </c>
      <c r="X33" s="116">
        <v>238</v>
      </c>
      <c r="Y33" s="112">
        <v>267</v>
      </c>
      <c r="Z33" s="112">
        <v>256</v>
      </c>
      <c r="AB33" s="117">
        <f t="shared" si="2"/>
        <v>2.5216706067769899E-2</v>
      </c>
    </row>
    <row r="34" spans="19:32" x14ac:dyDescent="0.25">
      <c r="S34" s="118" t="s">
        <v>53</v>
      </c>
      <c r="T34" s="118"/>
      <c r="U34" s="119"/>
      <c r="V34" s="119">
        <v>9575</v>
      </c>
      <c r="W34" s="119">
        <v>8866</v>
      </c>
      <c r="X34" s="119">
        <v>9317</v>
      </c>
      <c r="Y34" s="120">
        <v>9737</v>
      </c>
      <c r="Z34" s="120">
        <v>10152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5296</v>
      </c>
      <c r="W37" s="112">
        <v>4811</v>
      </c>
      <c r="X37" s="112">
        <v>5420</v>
      </c>
      <c r="Y37" s="112">
        <v>5357</v>
      </c>
      <c r="Z37" s="112">
        <v>5488</v>
      </c>
      <c r="AB37" s="132">
        <f>Z37/Z40*100</f>
        <v>81.886004177857359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1124</v>
      </c>
      <c r="W38" s="112">
        <v>1111</v>
      </c>
      <c r="X38" s="112">
        <v>1073</v>
      </c>
      <c r="Y38" s="112">
        <v>1196</v>
      </c>
      <c r="Z38" s="112">
        <v>1214</v>
      </c>
      <c r="AB38" s="132">
        <f>Z38/Z40*100</f>
        <v>18.113995822142645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6420</v>
      </c>
      <c r="W40" s="112">
        <v>5922</v>
      </c>
      <c r="X40" s="112">
        <v>6493</v>
      </c>
      <c r="Y40" s="112">
        <v>6553</v>
      </c>
      <c r="Z40" s="112">
        <v>6702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17</v>
      </c>
      <c r="W44" s="112">
        <v>14</v>
      </c>
      <c r="X44" s="112">
        <v>16</v>
      </c>
      <c r="Y44" s="112">
        <v>15</v>
      </c>
      <c r="Z44" s="112">
        <v>24</v>
      </c>
    </row>
    <row r="45" spans="19:32" x14ac:dyDescent="0.25">
      <c r="S45" s="115" t="s">
        <v>37</v>
      </c>
      <c r="T45" s="115"/>
      <c r="U45" s="112"/>
      <c r="V45" s="112">
        <v>126</v>
      </c>
      <c r="W45" s="112">
        <v>136</v>
      </c>
      <c r="X45" s="112">
        <v>137</v>
      </c>
      <c r="Y45" s="112">
        <v>134</v>
      </c>
      <c r="Z45" s="112">
        <v>174</v>
      </c>
    </row>
    <row r="46" spans="19:32" x14ac:dyDescent="0.25">
      <c r="S46" s="115" t="s">
        <v>38</v>
      </c>
      <c r="T46" s="115"/>
      <c r="U46" s="112"/>
      <c r="V46" s="112">
        <v>311</v>
      </c>
      <c r="W46" s="112">
        <v>283</v>
      </c>
      <c r="X46" s="112">
        <v>317</v>
      </c>
      <c r="Y46" s="112">
        <v>349</v>
      </c>
      <c r="Z46" s="112">
        <v>370</v>
      </c>
    </row>
    <row r="47" spans="19:32" x14ac:dyDescent="0.25">
      <c r="S47" s="115" t="s">
        <v>39</v>
      </c>
      <c r="T47" s="115"/>
      <c r="U47" s="112"/>
      <c r="V47" s="112">
        <v>492</v>
      </c>
      <c r="W47" s="112">
        <v>478</v>
      </c>
      <c r="X47" s="112">
        <v>408</v>
      </c>
      <c r="Y47" s="112">
        <v>385</v>
      </c>
      <c r="Z47" s="112">
        <v>402</v>
      </c>
    </row>
    <row r="48" spans="19:32" x14ac:dyDescent="0.25">
      <c r="S48" s="115" t="s">
        <v>40</v>
      </c>
      <c r="T48" s="115"/>
      <c r="U48" s="112"/>
      <c r="V48" s="112">
        <v>538</v>
      </c>
      <c r="W48" s="112">
        <v>580</v>
      </c>
      <c r="X48" s="112">
        <v>527</v>
      </c>
      <c r="Y48" s="112">
        <v>507</v>
      </c>
      <c r="Z48" s="112">
        <v>468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400</v>
      </c>
      <c r="W49" s="112">
        <v>404</v>
      </c>
      <c r="X49" s="112">
        <v>371</v>
      </c>
      <c r="Y49" s="112">
        <v>441</v>
      </c>
      <c r="Z49" s="112">
        <v>471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Wattle Range (2021-22)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413</v>
      </c>
      <c r="W50" s="112">
        <v>372</v>
      </c>
      <c r="X50" s="112">
        <v>403</v>
      </c>
      <c r="Y50" s="112">
        <v>375</v>
      </c>
      <c r="Z50" s="112">
        <v>397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433</v>
      </c>
      <c r="W51" s="112">
        <v>352</v>
      </c>
      <c r="X51" s="112">
        <v>383</v>
      </c>
      <c r="Y51" s="112">
        <v>438</v>
      </c>
      <c r="Z51" s="112">
        <v>465</v>
      </c>
    </row>
    <row r="52" spans="1:26" ht="15" customHeight="1" x14ac:dyDescent="0.25">
      <c r="S52" s="115" t="s">
        <v>44</v>
      </c>
      <c r="T52" s="115"/>
      <c r="U52" s="112"/>
      <c r="V52" s="112">
        <v>463</v>
      </c>
      <c r="W52" s="112">
        <v>395</v>
      </c>
      <c r="X52" s="112">
        <v>423</v>
      </c>
      <c r="Y52" s="112">
        <v>403</v>
      </c>
      <c r="Z52" s="112">
        <v>397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555</v>
      </c>
      <c r="W53" s="112">
        <v>552</v>
      </c>
      <c r="X53" s="112">
        <v>528</v>
      </c>
      <c r="Y53" s="112">
        <v>543</v>
      </c>
      <c r="Z53" s="112">
        <v>501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485</v>
      </c>
      <c r="W54" s="112">
        <v>395</v>
      </c>
      <c r="X54" s="112">
        <v>507</v>
      </c>
      <c r="Y54" s="112">
        <v>523</v>
      </c>
      <c r="Z54" s="112">
        <v>548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399</v>
      </c>
      <c r="W55" s="112">
        <v>355</v>
      </c>
      <c r="X55" s="112">
        <v>396</v>
      </c>
      <c r="Y55" s="112">
        <v>377</v>
      </c>
      <c r="Z55" s="112">
        <v>425</v>
      </c>
    </row>
    <row r="56" spans="1:26" ht="15" customHeight="1" x14ac:dyDescent="0.25">
      <c r="S56" s="115" t="s">
        <v>48</v>
      </c>
      <c r="T56" s="115"/>
      <c r="U56" s="112"/>
      <c r="V56" s="112">
        <v>258</v>
      </c>
      <c r="W56" s="112">
        <v>213</v>
      </c>
      <c r="X56" s="112">
        <v>255</v>
      </c>
      <c r="Y56" s="112">
        <v>269</v>
      </c>
      <c r="Z56" s="112">
        <v>260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95</v>
      </c>
      <c r="W57" s="112">
        <v>86</v>
      </c>
      <c r="X57" s="112">
        <v>140</v>
      </c>
      <c r="Y57" s="112">
        <v>159</v>
      </c>
      <c r="Z57" s="112">
        <v>156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51</v>
      </c>
      <c r="W58" s="112">
        <v>43</v>
      </c>
      <c r="X58" s="112">
        <v>56</v>
      </c>
      <c r="Y58" s="112">
        <v>65</v>
      </c>
      <c r="Z58" s="112">
        <v>84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28</v>
      </c>
      <c r="W59" s="112">
        <v>25</v>
      </c>
      <c r="X59" s="112">
        <v>31</v>
      </c>
      <c r="Y59" s="112">
        <v>36</v>
      </c>
      <c r="Z59" s="112">
        <v>35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16</v>
      </c>
      <c r="W60" s="112">
        <v>13</v>
      </c>
      <c r="X60" s="112">
        <v>18</v>
      </c>
      <c r="Y60" s="112">
        <v>15</v>
      </c>
      <c r="Z60" s="112">
        <v>13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5086</v>
      </c>
      <c r="W61" s="112">
        <v>4688</v>
      </c>
      <c r="X61" s="112">
        <v>4932</v>
      </c>
      <c r="Y61" s="112">
        <v>5034</v>
      </c>
      <c r="Z61" s="112">
        <v>5192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10</v>
      </c>
      <c r="W63" s="112">
        <v>14</v>
      </c>
      <c r="X63" s="112">
        <v>8</v>
      </c>
      <c r="Y63" s="112">
        <v>20</v>
      </c>
      <c r="Z63" s="112">
        <v>28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119</v>
      </c>
      <c r="W64" s="112">
        <v>121</v>
      </c>
      <c r="X64" s="112">
        <v>118</v>
      </c>
      <c r="Y64" s="112">
        <v>152</v>
      </c>
      <c r="Z64" s="112">
        <v>179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Wattle Range (2021-22)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357</v>
      </c>
      <c r="W65" s="112">
        <v>317</v>
      </c>
      <c r="X65" s="112">
        <v>296</v>
      </c>
      <c r="Y65" s="112">
        <v>354</v>
      </c>
      <c r="Z65" s="112">
        <v>389</v>
      </c>
    </row>
    <row r="66" spans="1:26" x14ac:dyDescent="0.25">
      <c r="S66" s="115" t="s">
        <v>39</v>
      </c>
      <c r="T66" s="115"/>
      <c r="U66" s="112"/>
      <c r="V66" s="112">
        <v>357</v>
      </c>
      <c r="W66" s="112">
        <v>377</v>
      </c>
      <c r="X66" s="112">
        <v>338</v>
      </c>
      <c r="Y66" s="112">
        <v>396</v>
      </c>
      <c r="Z66" s="112">
        <v>395</v>
      </c>
    </row>
    <row r="67" spans="1:26" x14ac:dyDescent="0.25">
      <c r="S67" s="115" t="s">
        <v>40</v>
      </c>
      <c r="T67" s="115"/>
      <c r="U67" s="112"/>
      <c r="V67" s="112">
        <v>389</v>
      </c>
      <c r="W67" s="112">
        <v>417</v>
      </c>
      <c r="X67" s="112">
        <v>412</v>
      </c>
      <c r="Y67" s="112">
        <v>386</v>
      </c>
      <c r="Z67" s="112">
        <v>377</v>
      </c>
    </row>
    <row r="68" spans="1:26" x14ac:dyDescent="0.25">
      <c r="S68" s="115" t="s">
        <v>41</v>
      </c>
      <c r="T68" s="115"/>
      <c r="U68" s="112"/>
      <c r="V68" s="112">
        <v>338</v>
      </c>
      <c r="W68" s="112">
        <v>286</v>
      </c>
      <c r="X68" s="112">
        <v>337</v>
      </c>
      <c r="Y68" s="112">
        <v>354</v>
      </c>
      <c r="Z68" s="112">
        <v>414</v>
      </c>
    </row>
    <row r="69" spans="1:26" x14ac:dyDescent="0.25">
      <c r="S69" s="115" t="s">
        <v>42</v>
      </c>
      <c r="T69" s="115"/>
      <c r="U69" s="112"/>
      <c r="V69" s="112">
        <v>347</v>
      </c>
      <c r="W69" s="112">
        <v>345</v>
      </c>
      <c r="X69" s="112">
        <v>325</v>
      </c>
      <c r="Y69" s="112">
        <v>355</v>
      </c>
      <c r="Z69" s="112">
        <v>403</v>
      </c>
    </row>
    <row r="70" spans="1:26" x14ac:dyDescent="0.25">
      <c r="S70" s="115" t="s">
        <v>43</v>
      </c>
      <c r="T70" s="115"/>
      <c r="U70" s="112"/>
      <c r="V70" s="112">
        <v>437</v>
      </c>
      <c r="W70" s="112">
        <v>406</v>
      </c>
      <c r="X70" s="112">
        <v>424</v>
      </c>
      <c r="Y70" s="112">
        <v>429</v>
      </c>
      <c r="Z70" s="112">
        <v>432</v>
      </c>
    </row>
    <row r="71" spans="1:26" x14ac:dyDescent="0.25">
      <c r="S71" s="115" t="s">
        <v>44</v>
      </c>
      <c r="T71" s="115"/>
      <c r="U71" s="112"/>
      <c r="V71" s="112">
        <v>464</v>
      </c>
      <c r="W71" s="112">
        <v>465</v>
      </c>
      <c r="X71" s="112">
        <v>446</v>
      </c>
      <c r="Y71" s="112">
        <v>440</v>
      </c>
      <c r="Z71" s="112">
        <v>479</v>
      </c>
    </row>
    <row r="72" spans="1:26" x14ac:dyDescent="0.25">
      <c r="S72" s="115" t="s">
        <v>45</v>
      </c>
      <c r="T72" s="115"/>
      <c r="U72" s="112"/>
      <c r="V72" s="112">
        <v>509</v>
      </c>
      <c r="W72" s="112">
        <v>433</v>
      </c>
      <c r="X72" s="112">
        <v>473</v>
      </c>
      <c r="Y72" s="112">
        <v>508</v>
      </c>
      <c r="Z72" s="112">
        <v>492</v>
      </c>
    </row>
    <row r="73" spans="1:26" x14ac:dyDescent="0.25">
      <c r="S73" s="115" t="s">
        <v>46</v>
      </c>
      <c r="T73" s="115"/>
      <c r="U73" s="112"/>
      <c r="V73" s="112">
        <v>457</v>
      </c>
      <c r="W73" s="112">
        <v>410</v>
      </c>
      <c r="X73" s="112">
        <v>468</v>
      </c>
      <c r="Y73" s="112">
        <v>484</v>
      </c>
      <c r="Z73" s="112">
        <v>485</v>
      </c>
    </row>
    <row r="74" spans="1:26" x14ac:dyDescent="0.25">
      <c r="S74" s="115" t="s">
        <v>47</v>
      </c>
      <c r="T74" s="115"/>
      <c r="U74" s="112"/>
      <c r="V74" s="112">
        <v>323</v>
      </c>
      <c r="W74" s="112">
        <v>292</v>
      </c>
      <c r="X74" s="112">
        <v>347</v>
      </c>
      <c r="Y74" s="112">
        <v>416</v>
      </c>
      <c r="Z74" s="112">
        <v>424</v>
      </c>
    </row>
    <row r="75" spans="1:26" x14ac:dyDescent="0.25">
      <c r="S75" s="115" t="s">
        <v>48</v>
      </c>
      <c r="T75" s="115"/>
      <c r="U75" s="112"/>
      <c r="V75" s="112">
        <v>186</v>
      </c>
      <c r="W75" s="112">
        <v>162</v>
      </c>
      <c r="X75" s="112">
        <v>203</v>
      </c>
      <c r="Y75" s="112">
        <v>192</v>
      </c>
      <c r="Z75" s="112">
        <v>226</v>
      </c>
    </row>
    <row r="76" spans="1:26" x14ac:dyDescent="0.25">
      <c r="S76" s="115" t="s">
        <v>49</v>
      </c>
      <c r="T76" s="115"/>
      <c r="U76" s="112"/>
      <c r="V76" s="112">
        <v>81</v>
      </c>
      <c r="W76" s="112">
        <v>69</v>
      </c>
      <c r="X76" s="112">
        <v>104</v>
      </c>
      <c r="Y76" s="112">
        <v>111</v>
      </c>
      <c r="Z76" s="112">
        <v>115</v>
      </c>
    </row>
    <row r="77" spans="1:26" x14ac:dyDescent="0.25">
      <c r="S77" s="115" t="s">
        <v>50</v>
      </c>
      <c r="T77" s="115"/>
      <c r="U77" s="112"/>
      <c r="V77" s="112">
        <v>58</v>
      </c>
      <c r="W77" s="112">
        <v>38</v>
      </c>
      <c r="X77" s="112">
        <v>45</v>
      </c>
      <c r="Y77" s="112">
        <v>57</v>
      </c>
      <c r="Z77" s="112">
        <v>48</v>
      </c>
    </row>
    <row r="78" spans="1:26" x14ac:dyDescent="0.25">
      <c r="S78" s="115" t="s">
        <v>51</v>
      </c>
      <c r="T78" s="115"/>
      <c r="U78" s="112"/>
      <c r="V78" s="112">
        <v>26</v>
      </c>
      <c r="W78" s="112">
        <v>17</v>
      </c>
      <c r="X78" s="112">
        <v>20</v>
      </c>
      <c r="Y78" s="112">
        <v>23</v>
      </c>
      <c r="Z78" s="112">
        <v>26</v>
      </c>
    </row>
    <row r="79" spans="1:26" x14ac:dyDescent="0.25">
      <c r="S79" s="115" t="s">
        <v>52</v>
      </c>
      <c r="T79" s="115"/>
      <c r="U79" s="112"/>
      <c r="V79" s="112">
        <v>16</v>
      </c>
      <c r="W79" s="112">
        <v>9</v>
      </c>
      <c r="X79" s="112">
        <v>19</v>
      </c>
      <c r="Y79" s="112">
        <v>19</v>
      </c>
      <c r="Z79" s="112">
        <v>17</v>
      </c>
    </row>
    <row r="80" spans="1:26" x14ac:dyDescent="0.25">
      <c r="S80" s="118" t="s">
        <v>53</v>
      </c>
      <c r="T80" s="118"/>
      <c r="U80" s="112"/>
      <c r="V80" s="112">
        <v>4486</v>
      </c>
      <c r="W80" s="112">
        <v>4181</v>
      </c>
      <c r="X80" s="112">
        <v>4381</v>
      </c>
      <c r="Y80" s="112">
        <v>4696</v>
      </c>
      <c r="Z80" s="112">
        <v>4949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Wattle Range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247</v>
      </c>
      <c r="W83" s="112">
        <v>227</v>
      </c>
      <c r="X83" s="112">
        <v>261</v>
      </c>
      <c r="Y83" s="112">
        <v>271</v>
      </c>
      <c r="Z83" s="112">
        <v>274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190</v>
      </c>
      <c r="G84" s="140"/>
      <c r="H84" s="48"/>
      <c r="I84" s="48"/>
      <c r="J84" s="48"/>
      <c r="K84" s="48"/>
      <c r="L84" s="140" t="s">
        <v>0</v>
      </c>
      <c r="M84" s="140"/>
      <c r="N84" s="140" t="s">
        <v>190</v>
      </c>
      <c r="O84" s="140"/>
      <c r="S84" s="115" t="s">
        <v>57</v>
      </c>
      <c r="T84" s="115"/>
      <c r="U84" s="112"/>
      <c r="V84" s="112">
        <v>149</v>
      </c>
      <c r="W84" s="112">
        <v>153</v>
      </c>
      <c r="X84" s="112">
        <v>156</v>
      </c>
      <c r="Y84" s="112">
        <v>160</v>
      </c>
      <c r="Z84" s="112">
        <v>170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2017-18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2017-18</v>
      </c>
      <c r="O85" s="140"/>
      <c r="S85" s="115" t="s">
        <v>185</v>
      </c>
      <c r="T85" s="115"/>
      <c r="U85" s="112"/>
      <c r="V85" s="112">
        <v>594</v>
      </c>
      <c r="W85" s="112">
        <v>589</v>
      </c>
      <c r="X85" s="112">
        <v>576</v>
      </c>
      <c r="Y85" s="112">
        <v>586</v>
      </c>
      <c r="Z85" s="112">
        <v>632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10,154</v>
      </c>
      <c r="D86" s="94">
        <f t="shared" ref="D86:D91" si="4">AD4</f>
        <v>4.2826332545958801E-2</v>
      </c>
      <c r="E86" s="95">
        <f t="shared" ref="E86:E91" si="5">AD4</f>
        <v>4.2826332545958801E-2</v>
      </c>
      <c r="F86" s="94">
        <f t="shared" ref="F86:F91" si="6">AF4</f>
        <v>6.0691528256554994E-2</v>
      </c>
      <c r="G86" s="95">
        <f t="shared" ref="G86:G91" si="7">AF4</f>
        <v>6.0691528256554994E-2</v>
      </c>
      <c r="H86" s="97"/>
      <c r="I86" s="97"/>
      <c r="J86" s="139" t="str">
        <f>'State data for spotlight'!J4</f>
        <v>1,514,413</v>
      </c>
      <c r="K86" s="139"/>
      <c r="L86" s="94">
        <f>'State data for spotlight'!L4</f>
        <v>9.9608707048718825E-2</v>
      </c>
      <c r="M86" s="95">
        <f>'State data for spotlight'!L4</f>
        <v>9.9608707048718825E-2</v>
      </c>
      <c r="N86" s="94">
        <f>'State data for spotlight'!N4</f>
        <v>0.18326365128713196</v>
      </c>
      <c r="O86" s="95">
        <f>'State data for spotlight'!N4</f>
        <v>0.18326365128713196</v>
      </c>
      <c r="S86" s="115" t="s">
        <v>186</v>
      </c>
      <c r="T86" s="115"/>
      <c r="U86" s="112"/>
      <c r="V86" s="112">
        <v>115</v>
      </c>
      <c r="W86" s="112">
        <v>118</v>
      </c>
      <c r="X86" s="112">
        <v>124</v>
      </c>
      <c r="Y86" s="112">
        <v>114</v>
      </c>
      <c r="Z86" s="112">
        <v>111</v>
      </c>
    </row>
    <row r="87" spans="1:30" ht="15" customHeight="1" x14ac:dyDescent="0.25">
      <c r="A87" s="96" t="s">
        <v>4</v>
      </c>
      <c r="B87" s="49"/>
      <c r="C87" s="97" t="str">
        <f t="shared" si="3"/>
        <v>5,196</v>
      </c>
      <c r="D87" s="94">
        <f t="shared" si="4"/>
        <v>3.2181168057211051E-2</v>
      </c>
      <c r="E87" s="95">
        <f t="shared" si="5"/>
        <v>3.2181168057211051E-2</v>
      </c>
      <c r="F87" s="94">
        <f t="shared" si="6"/>
        <v>2.1025741796030673E-2</v>
      </c>
      <c r="G87" s="95">
        <f t="shared" si="7"/>
        <v>2.1025741796030673E-2</v>
      </c>
      <c r="H87" s="97"/>
      <c r="I87" s="97"/>
      <c r="J87" s="139" t="str">
        <f>'State data for spotlight'!J5</f>
        <v>761,173</v>
      </c>
      <c r="K87" s="139"/>
      <c r="L87" s="94">
        <f>'State data for spotlight'!L5</f>
        <v>8.820771036521724E-2</v>
      </c>
      <c r="M87" s="95">
        <f>'State data for spotlight'!L5</f>
        <v>8.820771036521724E-2</v>
      </c>
      <c r="N87" s="94">
        <f>'State data for spotlight'!N5</f>
        <v>0.15461673464868042</v>
      </c>
      <c r="O87" s="95">
        <f>'State data for spotlight'!N5</f>
        <v>0.15461673464868042</v>
      </c>
      <c r="S87" s="115" t="s">
        <v>187</v>
      </c>
      <c r="T87" s="115"/>
      <c r="U87" s="112"/>
      <c r="V87" s="112">
        <v>50</v>
      </c>
      <c r="W87" s="112">
        <v>50</v>
      </c>
      <c r="X87" s="112">
        <v>43</v>
      </c>
      <c r="Y87" s="112">
        <v>45</v>
      </c>
      <c r="Z87" s="112">
        <v>48</v>
      </c>
    </row>
    <row r="88" spans="1:30" ht="15" customHeight="1" x14ac:dyDescent="0.25">
      <c r="A88" s="96" t="s">
        <v>5</v>
      </c>
      <c r="B88" s="49"/>
      <c r="C88" s="97" t="str">
        <f t="shared" si="3"/>
        <v>4,946</v>
      </c>
      <c r="D88" s="94">
        <f t="shared" si="4"/>
        <v>5.3236797274275993E-2</v>
      </c>
      <c r="E88" s="95">
        <f t="shared" si="5"/>
        <v>5.3236797274275993E-2</v>
      </c>
      <c r="F88" s="94">
        <f t="shared" si="6"/>
        <v>0.10377147958045074</v>
      </c>
      <c r="G88" s="95">
        <f t="shared" si="7"/>
        <v>0.10377147958045074</v>
      </c>
      <c r="H88" s="97"/>
      <c r="I88" s="97"/>
      <c r="J88" s="139" t="str">
        <f>'State data for spotlight'!J6</f>
        <v>752,279</v>
      </c>
      <c r="K88" s="139"/>
      <c r="L88" s="94">
        <f>'State data for spotlight'!L6</f>
        <v>0.11150035312508311</v>
      </c>
      <c r="M88" s="95">
        <f>'State data for spotlight'!L6</f>
        <v>0.11150035312508311</v>
      </c>
      <c r="N88" s="94">
        <f>'State data for spotlight'!N6</f>
        <v>0.212174288554841</v>
      </c>
      <c r="O88" s="95">
        <f>'State data for spotlight'!N6</f>
        <v>0.212174288554841</v>
      </c>
      <c r="S88" s="115" t="s">
        <v>188</v>
      </c>
      <c r="T88" s="115"/>
      <c r="U88" s="112"/>
      <c r="V88" s="112">
        <v>122</v>
      </c>
      <c r="W88" s="112">
        <v>127</v>
      </c>
      <c r="X88" s="112">
        <v>136</v>
      </c>
      <c r="Y88" s="112">
        <v>145</v>
      </c>
      <c r="Z88" s="112">
        <v>143</v>
      </c>
    </row>
    <row r="89" spans="1:30" ht="15" customHeight="1" x14ac:dyDescent="0.25">
      <c r="A89" s="49" t="s">
        <v>6</v>
      </c>
      <c r="B89" s="49"/>
      <c r="C89" s="97" t="str">
        <f t="shared" si="3"/>
        <v>6,706</v>
      </c>
      <c r="D89" s="94">
        <f t="shared" si="4"/>
        <v>2.3191943851083252E-2</v>
      </c>
      <c r="E89" s="95">
        <f t="shared" si="5"/>
        <v>2.3191943851083252E-2</v>
      </c>
      <c r="F89" s="94">
        <f t="shared" si="6"/>
        <v>4.4873792458709927E-2</v>
      </c>
      <c r="G89" s="95">
        <f t="shared" si="7"/>
        <v>4.4873792458709927E-2</v>
      </c>
      <c r="H89" s="97"/>
      <c r="I89" s="97"/>
      <c r="J89" s="139" t="str">
        <f>'State data for spotlight'!J7</f>
        <v>1,001,542</v>
      </c>
      <c r="K89" s="139"/>
      <c r="L89" s="94">
        <f>'State data for spotlight'!L7</f>
        <v>4.4621130813623067E-2</v>
      </c>
      <c r="M89" s="95">
        <f>'State data for spotlight'!L7</f>
        <v>4.4621130813623067E-2</v>
      </c>
      <c r="N89" s="94">
        <f>'State data for spotlight'!N7</f>
        <v>9.6689701842120446E-2</v>
      </c>
      <c r="O89" s="95">
        <f>'State data for spotlight'!N7</f>
        <v>9.6689701842120446E-2</v>
      </c>
      <c r="S89" s="115" t="s">
        <v>189</v>
      </c>
      <c r="T89" s="115"/>
      <c r="U89" s="112"/>
      <c r="V89" s="112">
        <v>356</v>
      </c>
      <c r="W89" s="112">
        <v>364</v>
      </c>
      <c r="X89" s="112">
        <v>363</v>
      </c>
      <c r="Y89" s="112">
        <v>371</v>
      </c>
      <c r="Z89" s="112">
        <v>387</v>
      </c>
    </row>
    <row r="90" spans="1:30" ht="15" customHeight="1" x14ac:dyDescent="0.25">
      <c r="A90" s="49" t="s">
        <v>96</v>
      </c>
      <c r="B90" s="49"/>
      <c r="C90" s="97" t="str">
        <f t="shared" si="3"/>
        <v>$36,580</v>
      </c>
      <c r="D90" s="94">
        <f t="shared" si="4"/>
        <v>1.1965706036964674E-2</v>
      </c>
      <c r="E90" s="95">
        <f t="shared" si="5"/>
        <v>1.1965706036964674E-2</v>
      </c>
      <c r="F90" s="94">
        <f t="shared" si="6"/>
        <v>0.12263687699484405</v>
      </c>
      <c r="G90" s="95">
        <f t="shared" si="7"/>
        <v>0.12263687699484405</v>
      </c>
      <c r="H90" s="97"/>
      <c r="I90" s="97"/>
      <c r="J90" s="97"/>
      <c r="K90" s="97" t="str">
        <f>'State data for spotlight'!J8</f>
        <v>$45,481</v>
      </c>
      <c r="L90" s="94">
        <f>'State data for spotlight'!L8</f>
        <v>-7.6896036558571357E-4</v>
      </c>
      <c r="M90" s="95">
        <f>'State data for spotlight'!L8</f>
        <v>-7.6896036558571357E-4</v>
      </c>
      <c r="N90" s="94">
        <f>'State data for spotlight'!N8</f>
        <v>6.4433558502420718E-2</v>
      </c>
      <c r="O90" s="95">
        <f>'State data for spotlight'!N8</f>
        <v>6.4433558502420718E-2</v>
      </c>
      <c r="S90" s="115" t="s">
        <v>58</v>
      </c>
      <c r="T90" s="115"/>
      <c r="U90" s="112"/>
      <c r="V90" s="112">
        <v>857</v>
      </c>
      <c r="W90" s="112">
        <v>839</v>
      </c>
      <c r="X90" s="112">
        <v>881</v>
      </c>
      <c r="Y90" s="112">
        <v>879</v>
      </c>
      <c r="Z90" s="112">
        <v>856</v>
      </c>
    </row>
    <row r="91" spans="1:30" ht="15" customHeight="1" x14ac:dyDescent="0.25">
      <c r="A91" s="49" t="s">
        <v>7</v>
      </c>
      <c r="B91" s="49"/>
      <c r="C91" s="97" t="str">
        <f t="shared" si="3"/>
        <v>$373.5 mil</v>
      </c>
      <c r="D91" s="94">
        <f t="shared" si="4"/>
        <v>8.1266488598915165E-2</v>
      </c>
      <c r="E91" s="95">
        <f t="shared" si="5"/>
        <v>8.1266488598915165E-2</v>
      </c>
      <c r="F91" s="94">
        <f t="shared" si="6"/>
        <v>0.21889367436787133</v>
      </c>
      <c r="G91" s="95">
        <f t="shared" si="7"/>
        <v>0.21889367436787133</v>
      </c>
      <c r="H91" s="97"/>
      <c r="I91" s="97"/>
      <c r="J91" s="97"/>
      <c r="K91" s="97" t="str">
        <f>'State data for spotlight'!J9</f>
        <v>$63.1 bil</v>
      </c>
      <c r="L91" s="94">
        <f>'State data for spotlight'!L9</f>
        <v>8.5795971195826271E-2</v>
      </c>
      <c r="M91" s="95">
        <f>'State data for spotlight'!L9</f>
        <v>8.5795971195826271E-2</v>
      </c>
      <c r="N91" s="94">
        <f>'State data for spotlight'!N9</f>
        <v>0.25141602644572436</v>
      </c>
      <c r="O91" s="95">
        <f>'State data for spotlight'!N9</f>
        <v>0.25141602644572436</v>
      </c>
      <c r="S91" s="118" t="s">
        <v>53</v>
      </c>
      <c r="T91" s="118"/>
      <c r="U91" s="112"/>
      <c r="V91" s="112">
        <v>3428</v>
      </c>
      <c r="W91" s="112">
        <v>3145</v>
      </c>
      <c r="X91" s="112">
        <v>3448</v>
      </c>
      <c r="Y91" s="112">
        <v>3447</v>
      </c>
      <c r="Z91" s="112">
        <v>3514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191</v>
      </c>
      <c r="S93" s="115" t="s">
        <v>56</v>
      </c>
      <c r="T93" s="115"/>
      <c r="U93" s="112"/>
      <c r="V93" s="112">
        <v>150</v>
      </c>
      <c r="W93" s="112">
        <v>173</v>
      </c>
      <c r="X93" s="112">
        <v>165</v>
      </c>
      <c r="Y93" s="112">
        <v>177</v>
      </c>
      <c r="Z93" s="112">
        <v>186</v>
      </c>
    </row>
    <row r="94" spans="1:30" ht="15" customHeight="1" x14ac:dyDescent="0.25">
      <c r="A94" s="135" t="s">
        <v>192</v>
      </c>
      <c r="S94" s="115" t="s">
        <v>57</v>
      </c>
      <c r="T94" s="115"/>
      <c r="U94" s="112"/>
      <c r="V94" s="112">
        <v>395</v>
      </c>
      <c r="W94" s="112">
        <v>393</v>
      </c>
      <c r="X94" s="112">
        <v>424</v>
      </c>
      <c r="Y94" s="112">
        <v>436</v>
      </c>
      <c r="Z94" s="112">
        <v>442</v>
      </c>
    </row>
    <row r="95" spans="1:30" ht="15" customHeight="1" x14ac:dyDescent="0.25">
      <c r="A95" s="136" t="s">
        <v>266</v>
      </c>
      <c r="S95" s="115" t="s">
        <v>185</v>
      </c>
      <c r="T95" s="115"/>
      <c r="U95" s="112"/>
      <c r="V95" s="112">
        <v>114</v>
      </c>
      <c r="W95" s="112">
        <v>108</v>
      </c>
      <c r="X95" s="112">
        <v>106</v>
      </c>
      <c r="Y95" s="112">
        <v>106</v>
      </c>
      <c r="Z95" s="112">
        <v>119</v>
      </c>
    </row>
    <row r="96" spans="1:30" ht="15" customHeight="1" x14ac:dyDescent="0.25">
      <c r="A96" s="134" t="s">
        <v>258</v>
      </c>
      <c r="S96" s="115" t="s">
        <v>186</v>
      </c>
      <c r="T96" s="115"/>
      <c r="U96" s="112"/>
      <c r="V96" s="112">
        <v>510</v>
      </c>
      <c r="W96" s="112">
        <v>508</v>
      </c>
      <c r="X96" s="112">
        <v>543</v>
      </c>
      <c r="Y96" s="112">
        <v>561</v>
      </c>
      <c r="Z96" s="112">
        <v>583</v>
      </c>
    </row>
    <row r="97" spans="1:32" ht="15" customHeight="1" x14ac:dyDescent="0.25">
      <c r="A97" s="136" t="s">
        <v>269</v>
      </c>
      <c r="S97" s="115" t="s">
        <v>187</v>
      </c>
      <c r="T97" s="115"/>
      <c r="U97" s="112"/>
      <c r="V97" s="112">
        <v>410</v>
      </c>
      <c r="W97" s="112">
        <v>376</v>
      </c>
      <c r="X97" s="112">
        <v>383</v>
      </c>
      <c r="Y97" s="112">
        <v>397</v>
      </c>
      <c r="Z97" s="112">
        <v>390</v>
      </c>
    </row>
    <row r="98" spans="1:32" ht="15" customHeight="1" x14ac:dyDescent="0.25">
      <c r="A98" s="136" t="s">
        <v>275</v>
      </c>
      <c r="S98" s="115" t="s">
        <v>188</v>
      </c>
      <c r="T98" s="115"/>
      <c r="U98" s="112"/>
      <c r="V98" s="112">
        <v>298</v>
      </c>
      <c r="W98" s="112">
        <v>277</v>
      </c>
      <c r="X98" s="112">
        <v>292</v>
      </c>
      <c r="Y98" s="112">
        <v>300</v>
      </c>
      <c r="Z98" s="112">
        <v>301</v>
      </c>
    </row>
    <row r="99" spans="1:32" ht="15" customHeight="1" x14ac:dyDescent="0.25">
      <c r="S99" s="115" t="s">
        <v>189</v>
      </c>
      <c r="T99" s="115"/>
      <c r="U99" s="112"/>
      <c r="V99" s="112">
        <v>28</v>
      </c>
      <c r="W99" s="112">
        <v>31</v>
      </c>
      <c r="X99" s="112">
        <v>29</v>
      </c>
      <c r="Y99" s="112">
        <v>41</v>
      </c>
      <c r="Z99" s="112">
        <v>40</v>
      </c>
    </row>
    <row r="100" spans="1:32" ht="15" customHeight="1" x14ac:dyDescent="0.25">
      <c r="S100" s="115" t="s">
        <v>58</v>
      </c>
      <c r="T100" s="115"/>
      <c r="U100" s="112"/>
      <c r="V100" s="112">
        <v>390</v>
      </c>
      <c r="W100" s="112">
        <v>374</v>
      </c>
      <c r="X100" s="112">
        <v>403</v>
      </c>
      <c r="Y100" s="112">
        <v>424</v>
      </c>
      <c r="Z100" s="112">
        <v>458</v>
      </c>
    </row>
    <row r="101" spans="1:32" x14ac:dyDescent="0.25">
      <c r="A101" s="18"/>
      <c r="S101" s="118" t="s">
        <v>53</v>
      </c>
      <c r="T101" s="118"/>
      <c r="U101" s="112"/>
      <c r="V101" s="112">
        <v>2985</v>
      </c>
      <c r="W101" s="112">
        <v>2777</v>
      </c>
      <c r="X101" s="112">
        <v>3046</v>
      </c>
      <c r="Y101" s="112">
        <v>3099</v>
      </c>
      <c r="Z101" s="112">
        <v>3184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184</v>
      </c>
      <c r="W103" s="106" t="s">
        <v>193</v>
      </c>
      <c r="X103" s="106" t="s">
        <v>261</v>
      </c>
      <c r="Y103" s="106" t="s">
        <v>267</v>
      </c>
      <c r="Z103" s="106" t="s">
        <v>273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6506</v>
      </c>
      <c r="W104" s="112">
        <v>6250</v>
      </c>
      <c r="X104" s="112">
        <v>6670</v>
      </c>
      <c r="Y104" s="112">
        <v>6896</v>
      </c>
      <c r="Z104" s="112">
        <v>7227</v>
      </c>
      <c r="AB104" s="109" t="str">
        <f>TEXT(Z104,"###,###")</f>
        <v>7,227</v>
      </c>
      <c r="AD104" s="130">
        <f>Z104/($Z$4)*100</f>
        <v>71.173921607248374</v>
      </c>
      <c r="AF104" s="109"/>
    </row>
    <row r="105" spans="1:32" x14ac:dyDescent="0.25">
      <c r="S105" s="115" t="s">
        <v>17</v>
      </c>
      <c r="T105" s="115"/>
      <c r="U105" s="112"/>
      <c r="V105" s="112">
        <v>1267</v>
      </c>
      <c r="W105" s="112">
        <v>1221</v>
      </c>
      <c r="X105" s="112">
        <v>1252</v>
      </c>
      <c r="Y105" s="112">
        <v>1215</v>
      </c>
      <c r="Z105" s="112">
        <v>1366</v>
      </c>
      <c r="AB105" s="109" t="str">
        <f>TEXT(Z105,"###,###")</f>
        <v>1,366</v>
      </c>
      <c r="AD105" s="130">
        <f>Z105/($Z$4)*100</f>
        <v>13.452826472326176</v>
      </c>
      <c r="AF105" s="109"/>
    </row>
    <row r="106" spans="1:32" x14ac:dyDescent="0.25">
      <c r="S106" s="118" t="s">
        <v>53</v>
      </c>
      <c r="T106" s="118"/>
      <c r="U106" s="120"/>
      <c r="V106" s="120">
        <v>7773</v>
      </c>
      <c r="W106" s="120">
        <v>7471</v>
      </c>
      <c r="X106" s="120">
        <v>7922</v>
      </c>
      <c r="Y106" s="120">
        <v>8111</v>
      </c>
      <c r="Z106" s="120">
        <v>8593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1648</v>
      </c>
      <c r="W108" s="112">
        <v>1315</v>
      </c>
      <c r="X108" s="112">
        <v>1389</v>
      </c>
      <c r="Y108" s="112">
        <v>1450</v>
      </c>
      <c r="Z108" s="112">
        <v>1483</v>
      </c>
      <c r="AB108" s="109" t="str">
        <f>TEXT(Z108,"###,###")</f>
        <v>1,483</v>
      </c>
      <c r="AD108" s="130">
        <f>Z108/($Z$4)*100</f>
        <v>14.605081741185741</v>
      </c>
      <c r="AF108" s="109"/>
    </row>
    <row r="109" spans="1:32" x14ac:dyDescent="0.25">
      <c r="S109" s="115" t="s">
        <v>20</v>
      </c>
      <c r="T109" s="115"/>
      <c r="U109" s="112"/>
      <c r="V109" s="112">
        <v>1872</v>
      </c>
      <c r="W109" s="112">
        <v>1555</v>
      </c>
      <c r="X109" s="112">
        <v>1701</v>
      </c>
      <c r="Y109" s="112">
        <v>1855</v>
      </c>
      <c r="Z109" s="112">
        <v>2027</v>
      </c>
      <c r="AB109" s="109" t="str">
        <f>TEXT(Z109,"###,###")</f>
        <v>2,027</v>
      </c>
      <c r="AD109" s="130">
        <f>Z109/($Z$4)*100</f>
        <v>19.962576324601141</v>
      </c>
      <c r="AF109" s="109"/>
    </row>
    <row r="110" spans="1:32" x14ac:dyDescent="0.25">
      <c r="S110" s="115" t="s">
        <v>21</v>
      </c>
      <c r="T110" s="115"/>
      <c r="U110" s="112"/>
      <c r="V110" s="112">
        <v>1811</v>
      </c>
      <c r="W110" s="112">
        <v>2122</v>
      </c>
      <c r="X110" s="112">
        <v>2062</v>
      </c>
      <c r="Y110" s="112">
        <v>2238</v>
      </c>
      <c r="Z110" s="112">
        <v>2249</v>
      </c>
      <c r="AB110" s="109" t="str">
        <f>TEXT(Z110,"###,###")</f>
        <v>2,249</v>
      </c>
      <c r="AD110" s="130">
        <f>Z110/($Z$4)*100</f>
        <v>22.148906834744928</v>
      </c>
      <c r="AF110" s="109"/>
    </row>
    <row r="111" spans="1:32" x14ac:dyDescent="0.25">
      <c r="S111" s="115" t="s">
        <v>22</v>
      </c>
      <c r="T111" s="115"/>
      <c r="U111" s="112"/>
      <c r="V111" s="112">
        <v>2436</v>
      </c>
      <c r="W111" s="112">
        <v>2364</v>
      </c>
      <c r="X111" s="112">
        <v>2500</v>
      </c>
      <c r="Y111" s="112">
        <v>2568</v>
      </c>
      <c r="Z111" s="112">
        <v>2836</v>
      </c>
      <c r="AB111" s="109" t="str">
        <f>TEXT(Z111,"###,###")</f>
        <v>2,836</v>
      </c>
      <c r="AD111" s="130">
        <f>Z111/($Z$4)*100</f>
        <v>27.929879850305301</v>
      </c>
      <c r="AF111" s="109"/>
    </row>
    <row r="112" spans="1:32" x14ac:dyDescent="0.25">
      <c r="S112" s="118" t="s">
        <v>53</v>
      </c>
      <c r="T112" s="118"/>
      <c r="U112" s="112"/>
      <c r="V112" s="112">
        <v>9573</v>
      </c>
      <c r="W112" s="112">
        <v>8866</v>
      </c>
      <c r="X112" s="112">
        <v>9316</v>
      </c>
      <c r="Y112" s="112">
        <v>9737</v>
      </c>
      <c r="Z112" s="112">
        <v>10149</v>
      </c>
    </row>
    <row r="113" spans="19:32" x14ac:dyDescent="0.25">
      <c r="AB113" s="125" t="s">
        <v>24</v>
      </c>
      <c r="AC113" s="106"/>
      <c r="AD113" s="106" t="s">
        <v>182</v>
      </c>
      <c r="AF113" s="106" t="s">
        <v>183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44.6</v>
      </c>
      <c r="W118" s="131">
        <v>43.58</v>
      </c>
      <c r="X118" s="131">
        <v>44.89</v>
      </c>
      <c r="Y118" s="131">
        <v>44.95</v>
      </c>
      <c r="Z118" s="131">
        <v>44.86</v>
      </c>
      <c r="AB118" s="109" t="str">
        <f>TEXT(Z118,"##.0")</f>
        <v>44.9</v>
      </c>
    </row>
    <row r="120" spans="19:32" x14ac:dyDescent="0.25">
      <c r="S120" s="101" t="s">
        <v>98</v>
      </c>
      <c r="T120" s="112"/>
      <c r="U120" s="112"/>
      <c r="V120" s="112">
        <v>4752</v>
      </c>
      <c r="W120" s="112">
        <v>4578</v>
      </c>
      <c r="X120" s="112">
        <v>4831</v>
      </c>
      <c r="Y120" s="112">
        <v>4885</v>
      </c>
      <c r="Z120" s="112">
        <v>5007</v>
      </c>
      <c r="AB120" s="109" t="str">
        <f>TEXT(Z120,"###,###")</f>
        <v>5,007</v>
      </c>
    </row>
    <row r="121" spans="19:32" x14ac:dyDescent="0.25">
      <c r="S121" s="101" t="s">
        <v>99</v>
      </c>
      <c r="T121" s="112"/>
      <c r="U121" s="112"/>
      <c r="V121" s="112">
        <v>986</v>
      </c>
      <c r="W121" s="112">
        <v>723</v>
      </c>
      <c r="X121" s="112">
        <v>1001</v>
      </c>
      <c r="Y121" s="112">
        <v>988</v>
      </c>
      <c r="Z121" s="112">
        <v>985</v>
      </c>
      <c r="AB121" s="109" t="str">
        <f>TEXT(Z121,"###,###")</f>
        <v>985</v>
      </c>
    </row>
    <row r="122" spans="19:32" x14ac:dyDescent="0.25">
      <c r="S122" s="101" t="s">
        <v>100</v>
      </c>
      <c r="T122" s="112"/>
      <c r="U122" s="112"/>
      <c r="V122" s="112">
        <v>675</v>
      </c>
      <c r="W122" s="112">
        <v>624</v>
      </c>
      <c r="X122" s="112">
        <v>662</v>
      </c>
      <c r="Y122" s="112">
        <v>686</v>
      </c>
      <c r="Z122" s="112">
        <v>716</v>
      </c>
      <c r="AB122" s="109" t="str">
        <f>TEXT(Z122,"###,###")</f>
        <v>716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5427</v>
      </c>
      <c r="W124" s="112">
        <v>5202</v>
      </c>
      <c r="X124" s="112">
        <v>5493</v>
      </c>
      <c r="Y124" s="112">
        <v>5571</v>
      </c>
      <c r="Z124" s="112">
        <v>5723</v>
      </c>
      <c r="AB124" s="109" t="str">
        <f>TEXT(Z124,"###,###")</f>
        <v>5,723</v>
      </c>
      <c r="AD124" s="127">
        <f>Z124/$Z$7*100</f>
        <v>85.341485237101097</v>
      </c>
    </row>
    <row r="125" spans="19:32" x14ac:dyDescent="0.25">
      <c r="S125" s="101" t="s">
        <v>102</v>
      </c>
      <c r="T125" s="112"/>
      <c r="U125" s="112"/>
      <c r="V125" s="112">
        <v>1661</v>
      </c>
      <c r="W125" s="112">
        <v>1347</v>
      </c>
      <c r="X125" s="112">
        <v>1663</v>
      </c>
      <c r="Y125" s="112">
        <v>1674</v>
      </c>
      <c r="Z125" s="112">
        <v>1701</v>
      </c>
      <c r="AB125" s="109" t="str">
        <f>TEXT(Z125,"###,###")</f>
        <v>1,701</v>
      </c>
      <c r="AD125" s="127">
        <f>Z125/$Z$7*100</f>
        <v>25.36534446764092</v>
      </c>
    </row>
    <row r="127" spans="19:32" x14ac:dyDescent="0.25">
      <c r="S127" s="101" t="s">
        <v>103</v>
      </c>
      <c r="T127" s="112"/>
      <c r="U127" s="112"/>
      <c r="V127" s="112">
        <v>3430</v>
      </c>
      <c r="W127" s="112">
        <v>3147</v>
      </c>
      <c r="X127" s="112">
        <v>3444</v>
      </c>
      <c r="Y127" s="112">
        <v>3453</v>
      </c>
      <c r="Z127" s="112">
        <v>3516</v>
      </c>
      <c r="AB127" s="109" t="str">
        <f>TEXT(Z127,"###,###")</f>
        <v>3,516</v>
      </c>
      <c r="AD127" s="127">
        <f>Z127/$Z$7*100</f>
        <v>52.430659111243664</v>
      </c>
    </row>
    <row r="128" spans="19:32" x14ac:dyDescent="0.25">
      <c r="S128" s="101" t="s">
        <v>104</v>
      </c>
      <c r="T128" s="112"/>
      <c r="U128" s="112"/>
      <c r="V128" s="112">
        <v>2987</v>
      </c>
      <c r="W128" s="112">
        <v>2778</v>
      </c>
      <c r="X128" s="112">
        <v>3047</v>
      </c>
      <c r="Y128" s="112">
        <v>3101</v>
      </c>
      <c r="Z128" s="112">
        <v>3183</v>
      </c>
      <c r="AB128" s="109" t="str">
        <f>TEXT(Z128,"###,###")</f>
        <v>3,183</v>
      </c>
      <c r="AD128" s="127">
        <f>Z128/$Z$7*100</f>
        <v>47.464956755144641</v>
      </c>
    </row>
    <row r="130" spans="19:20" x14ac:dyDescent="0.25">
      <c r="S130" s="101" t="s">
        <v>262</v>
      </c>
      <c r="T130" s="127">
        <v>74.664479570533842</v>
      </c>
    </row>
    <row r="131" spans="19:20" x14ac:dyDescent="0.25">
      <c r="S131" s="101" t="s">
        <v>263</v>
      </c>
      <c r="T131" s="127">
        <v>14.688338801073666</v>
      </c>
    </row>
    <row r="132" spans="19:20" x14ac:dyDescent="0.25">
      <c r="S132" s="101" t="s">
        <v>264</v>
      </c>
      <c r="T132" s="127">
        <v>10.677005666567254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E6F82F7C-48A9-4CAE-B97C-A323EA380F0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4DB21B06-2F14-4C94-836E-5EC760BBE12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6342D4CF-497A-4FE4-928B-453873CB82C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837A5F18-FAE1-41B8-A69C-9F497A10403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1F0952-FD2E-4689-B1FA-34E6F83ADDB4}">
  <sheetPr codeName="Sheet130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176</v>
      </c>
      <c r="T1" s="99"/>
      <c r="U1" s="99"/>
      <c r="V1" s="99"/>
      <c r="W1" s="99"/>
      <c r="X1" s="99"/>
      <c r="Y1" s="100" t="s">
        <v>254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184</v>
      </c>
      <c r="W2" s="103" t="s">
        <v>193</v>
      </c>
      <c r="X2" s="103" t="s">
        <v>261</v>
      </c>
      <c r="Y2" s="103" t="s">
        <v>267</v>
      </c>
      <c r="Z2" s="103" t="s">
        <v>273</v>
      </c>
      <c r="AB2" s="141" t="str">
        <f>$Z$2</f>
        <v>2021-22</v>
      </c>
      <c r="AC2" s="141"/>
      <c r="AD2" s="141"/>
      <c r="AE2" s="141"/>
      <c r="AF2" s="141"/>
    </row>
    <row r="3" spans="1:32" ht="15" customHeight="1" x14ac:dyDescent="0.25">
      <c r="A3" s="58" t="s">
        <v>272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176</v>
      </c>
      <c r="Y3" s="105" t="s">
        <v>254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10.66 West Torrens, South Australia,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48506</v>
      </c>
      <c r="W4" s="108">
        <v>50711</v>
      </c>
      <c r="X4" s="108">
        <v>51936</v>
      </c>
      <c r="Y4" s="108">
        <v>55460</v>
      </c>
      <c r="Z4" s="108">
        <v>61633</v>
      </c>
      <c r="AB4" s="109" t="str">
        <f>TEXT(Z4,"###,###")</f>
        <v>61,633</v>
      </c>
      <c r="AD4" s="110">
        <f>Z4/Y4-1</f>
        <v>0.1113054453660296</v>
      </c>
      <c r="AF4" s="110">
        <f>Z4/V4-1</f>
        <v>0.27062631427039952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24731</v>
      </c>
      <c r="W5" s="108">
        <v>25667</v>
      </c>
      <c r="X5" s="108">
        <v>26256</v>
      </c>
      <c r="Y5" s="108">
        <v>27875</v>
      </c>
      <c r="Z5" s="108">
        <v>30695</v>
      </c>
      <c r="AB5" s="109" t="str">
        <f>TEXT(Z5,"###,###")</f>
        <v>30,695</v>
      </c>
      <c r="AD5" s="110">
        <f t="shared" ref="AD5:AD9" si="0">Z5/Y5-1</f>
        <v>0.10116591928251117</v>
      </c>
      <c r="AF5" s="110">
        <f t="shared" ref="AF5:AF9" si="1">Z5/V5-1</f>
        <v>0.24115482592697424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23775</v>
      </c>
      <c r="W6" s="108">
        <v>25045</v>
      </c>
      <c r="X6" s="108">
        <v>25684</v>
      </c>
      <c r="Y6" s="108">
        <v>27558</v>
      </c>
      <c r="Z6" s="108">
        <v>30908</v>
      </c>
      <c r="AB6" s="109" t="str">
        <f>TEXT(Z6,"###,###")</f>
        <v>30,908</v>
      </c>
      <c r="AD6" s="110">
        <f t="shared" si="0"/>
        <v>0.12156179693736835</v>
      </c>
      <c r="AF6" s="110">
        <f t="shared" si="1"/>
        <v>0.30002103049421658</v>
      </c>
    </row>
    <row r="7" spans="1:32" ht="16.5" customHeight="1" thickBot="1" x14ac:dyDescent="0.3">
      <c r="A7" s="61" t="str">
        <f>"QUICK STATS for "&amp;Z2&amp;" *"</f>
        <v>QUICK STATS for 2021-22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33616</v>
      </c>
      <c r="W7" s="108">
        <v>34813</v>
      </c>
      <c r="X7" s="108">
        <v>35749</v>
      </c>
      <c r="Y7" s="108">
        <v>36339</v>
      </c>
      <c r="Z7" s="108">
        <v>37941</v>
      </c>
      <c r="AB7" s="109" t="str">
        <f>TEXT(Z7,"###,###")</f>
        <v>37,941</v>
      </c>
      <c r="AD7" s="110">
        <f t="shared" si="0"/>
        <v>4.4084867497729663E-2</v>
      </c>
      <c r="AF7" s="110">
        <f t="shared" si="1"/>
        <v>0.12865897191813414</v>
      </c>
    </row>
    <row r="8" spans="1:32" ht="17.25" customHeight="1" x14ac:dyDescent="0.25">
      <c r="A8" s="62" t="s">
        <v>12</v>
      </c>
      <c r="B8" s="63"/>
      <c r="C8" s="29"/>
      <c r="D8" s="64" t="str">
        <f>AB4</f>
        <v>61,633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37,941</v>
      </c>
      <c r="P8" s="65"/>
      <c r="S8" s="107" t="s">
        <v>83</v>
      </c>
      <c r="T8" s="108"/>
      <c r="U8" s="108"/>
      <c r="V8" s="108">
        <v>41895</v>
      </c>
      <c r="W8" s="108">
        <v>42458.63</v>
      </c>
      <c r="X8" s="108">
        <v>41960.91</v>
      </c>
      <c r="Y8" s="108">
        <v>43935.38</v>
      </c>
      <c r="Z8" s="108">
        <v>44528</v>
      </c>
      <c r="AB8" s="109" t="str">
        <f>TEXT(Z8,"$###,###")</f>
        <v>$44,528</v>
      </c>
      <c r="AD8" s="110">
        <f t="shared" si="0"/>
        <v>1.3488445985900155E-2</v>
      </c>
      <c r="AF8" s="110">
        <f t="shared" si="1"/>
        <v>6.28475951784222E-2</v>
      </c>
    </row>
    <row r="9" spans="1:32" x14ac:dyDescent="0.25">
      <c r="A9" s="30" t="s">
        <v>14</v>
      </c>
      <c r="B9" s="69"/>
      <c r="C9" s="70"/>
      <c r="D9" s="71">
        <f>AD104</f>
        <v>77.487709506271003</v>
      </c>
      <c r="E9" s="72" t="s">
        <v>84</v>
      </c>
      <c r="F9" s="24"/>
      <c r="G9" s="73" t="s">
        <v>81</v>
      </c>
      <c r="H9" s="70"/>
      <c r="I9" s="69"/>
      <c r="J9" s="70"/>
      <c r="K9" s="69"/>
      <c r="L9" s="69"/>
      <c r="M9" s="74"/>
      <c r="N9" s="70"/>
      <c r="O9" s="71">
        <f>AD127</f>
        <v>50.868453651722412</v>
      </c>
      <c r="P9" s="72" t="s">
        <v>84</v>
      </c>
      <c r="S9" s="107" t="s">
        <v>7</v>
      </c>
      <c r="T9" s="108"/>
      <c r="U9" s="108"/>
      <c r="V9" s="108">
        <v>1850366259</v>
      </c>
      <c r="W9" s="108">
        <v>1969990453</v>
      </c>
      <c r="X9" s="108">
        <v>2071002653</v>
      </c>
      <c r="Y9" s="108">
        <v>2241175715</v>
      </c>
      <c r="Z9" s="108">
        <v>2461468155</v>
      </c>
      <c r="AB9" s="109" t="str">
        <f>TEXT(Z9/1000000,"$#,###.0")&amp;" mil"</f>
        <v>$2,461.5 mil</v>
      </c>
      <c r="AD9" s="110">
        <f t="shared" si="0"/>
        <v>9.8293247836660491E-2</v>
      </c>
      <c r="AF9" s="110">
        <f t="shared" si="1"/>
        <v>0.33025996503538702</v>
      </c>
    </row>
    <row r="10" spans="1:32" x14ac:dyDescent="0.25">
      <c r="A10" s="30" t="s">
        <v>17</v>
      </c>
      <c r="B10" s="69"/>
      <c r="C10" s="70"/>
      <c r="D10" s="71">
        <f>AD105</f>
        <v>16.585270877614263</v>
      </c>
      <c r="E10" s="72" t="s">
        <v>84</v>
      </c>
      <c r="F10" s="24"/>
      <c r="G10" s="73" t="s">
        <v>82</v>
      </c>
      <c r="H10" s="70"/>
      <c r="I10" s="69"/>
      <c r="J10" s="70"/>
      <c r="K10" s="69"/>
      <c r="L10" s="69"/>
      <c r="M10" s="74"/>
      <c r="N10" s="70"/>
      <c r="O10" s="71">
        <f>AD128</f>
        <v>49.078832924804303</v>
      </c>
      <c r="P10" s="72" t="s">
        <v>84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85</v>
      </c>
      <c r="H11" s="77"/>
      <c r="I11" s="78"/>
      <c r="J11" s="78"/>
      <c r="K11" s="78"/>
      <c r="L11" s="78"/>
      <c r="M11" s="69"/>
      <c r="N11" s="70"/>
      <c r="O11" s="71">
        <f>T130</f>
        <v>83.869692417174036</v>
      </c>
      <c r="P11" s="72" t="s">
        <v>84</v>
      </c>
      <c r="S11" s="107" t="s">
        <v>29</v>
      </c>
      <c r="T11" s="112"/>
      <c r="U11" s="112"/>
      <c r="V11" s="112">
        <v>43521</v>
      </c>
      <c r="W11" s="112">
        <v>45351</v>
      </c>
      <c r="X11" s="112">
        <v>46250</v>
      </c>
      <c r="Y11" s="112">
        <v>49459</v>
      </c>
      <c r="Z11" s="112">
        <v>55510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5.9908805777391212</v>
      </c>
      <c r="P12" s="72" t="s">
        <v>84</v>
      </c>
      <c r="S12" s="107" t="s">
        <v>30</v>
      </c>
      <c r="T12" s="112"/>
      <c r="U12" s="112"/>
      <c r="V12" s="112">
        <v>4984</v>
      </c>
      <c r="W12" s="112">
        <v>5365</v>
      </c>
      <c r="X12" s="112">
        <v>5687</v>
      </c>
      <c r="Y12" s="112">
        <v>6001</v>
      </c>
      <c r="Z12" s="112">
        <v>6119</v>
      </c>
    </row>
    <row r="13" spans="1:32" ht="15" customHeight="1" x14ac:dyDescent="0.25">
      <c r="A13" s="30" t="s">
        <v>19</v>
      </c>
      <c r="B13" s="70"/>
      <c r="C13" s="70"/>
      <c r="D13" s="71">
        <f>AD108</f>
        <v>12.235328476627782</v>
      </c>
      <c r="E13" s="72" t="s">
        <v>84</v>
      </c>
      <c r="F13" s="24"/>
      <c r="G13" s="142" t="s">
        <v>265</v>
      </c>
      <c r="H13" s="143"/>
      <c r="I13" s="143"/>
      <c r="J13" s="143"/>
      <c r="K13" s="143"/>
      <c r="L13" s="143"/>
      <c r="M13" s="79"/>
      <c r="N13" s="70"/>
      <c r="O13" s="71">
        <f>T132</f>
        <v>10.126248649218523</v>
      </c>
      <c r="P13" s="72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13.2007203932958</v>
      </c>
      <c r="E14" s="72" t="s">
        <v>84</v>
      </c>
      <c r="F14" s="24"/>
      <c r="G14" s="76" t="s">
        <v>94</v>
      </c>
      <c r="H14" s="69"/>
      <c r="I14" s="69"/>
      <c r="J14" s="69"/>
      <c r="K14" s="75"/>
      <c r="L14" s="70"/>
      <c r="M14" s="69"/>
      <c r="N14" s="70"/>
      <c r="O14" s="75" t="str">
        <f>AB118</f>
        <v>39.3</v>
      </c>
      <c r="P14" s="72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21.608553859133906</v>
      </c>
      <c r="E15" s="72" t="s">
        <v>84</v>
      </c>
      <c r="F15" s="24"/>
      <c r="G15" s="33" t="s">
        <v>259</v>
      </c>
      <c r="H15" s="70"/>
      <c r="I15" s="70"/>
      <c r="J15" s="70"/>
      <c r="K15" s="80"/>
      <c r="L15" s="70"/>
      <c r="M15" s="70"/>
      <c r="N15" s="70"/>
      <c r="O15" s="71">
        <f>AB38</f>
        <v>23.646618523008804</v>
      </c>
      <c r="P15" s="72" t="s">
        <v>84</v>
      </c>
      <c r="S15" s="115" t="s">
        <v>60</v>
      </c>
      <c r="T15" s="115"/>
      <c r="U15" s="116"/>
      <c r="V15" s="116">
        <v>348</v>
      </c>
      <c r="W15" s="116">
        <v>322</v>
      </c>
      <c r="X15" s="116">
        <v>309</v>
      </c>
      <c r="Y15" s="112">
        <v>353</v>
      </c>
      <c r="Z15" s="112">
        <v>331</v>
      </c>
      <c r="AB15" s="117">
        <f t="shared" ref="AB15:AB34" si="2">IF(Z15="np",0,Z15/$Z$34)</f>
        <v>5.3705867082035307E-3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47.030000162250744</v>
      </c>
      <c r="E16" s="83" t="s">
        <v>84</v>
      </c>
      <c r="F16" s="24"/>
      <c r="G16" s="84" t="s">
        <v>260</v>
      </c>
      <c r="H16" s="35"/>
      <c r="I16" s="35"/>
      <c r="J16" s="35"/>
      <c r="K16" s="36"/>
      <c r="L16" s="35"/>
      <c r="M16" s="35"/>
      <c r="N16" s="35"/>
      <c r="O16" s="82">
        <f>AB37</f>
        <v>76.353381476991203</v>
      </c>
      <c r="P16" s="37" t="s">
        <v>84</v>
      </c>
      <c r="S16" s="115" t="s">
        <v>61</v>
      </c>
      <c r="T16" s="115"/>
      <c r="U16" s="116"/>
      <c r="V16" s="116">
        <v>293</v>
      </c>
      <c r="W16" s="116">
        <v>313</v>
      </c>
      <c r="X16" s="116">
        <v>320</v>
      </c>
      <c r="Y16" s="112">
        <v>328</v>
      </c>
      <c r="Z16" s="112">
        <v>354</v>
      </c>
      <c r="AB16" s="117">
        <f t="shared" si="2"/>
        <v>5.7437694704049842E-3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2434</v>
      </c>
      <c r="W17" s="116">
        <v>2495</v>
      </c>
      <c r="X17" s="116">
        <v>2482</v>
      </c>
      <c r="Y17" s="112">
        <v>2534</v>
      </c>
      <c r="Z17" s="112">
        <v>2669</v>
      </c>
      <c r="AB17" s="117">
        <f t="shared" si="2"/>
        <v>4.3305425752855661E-2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268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63</v>
      </c>
      <c r="T18" s="115"/>
      <c r="U18" s="116"/>
      <c r="V18" s="116">
        <v>350</v>
      </c>
      <c r="W18" s="116">
        <v>392</v>
      </c>
      <c r="X18" s="116">
        <v>289</v>
      </c>
      <c r="Y18" s="112">
        <v>396</v>
      </c>
      <c r="Z18" s="112">
        <v>419</v>
      </c>
      <c r="AB18" s="117">
        <f t="shared" si="2"/>
        <v>6.7984164070612665E-3</v>
      </c>
    </row>
    <row r="19" spans="1:28" x14ac:dyDescent="0.25">
      <c r="A19" s="61" t="str">
        <f>$S$1&amp;" ("&amp;$V$2&amp;" to "&amp;$Z$2&amp;")"</f>
        <v>West Torrens (2017-18 to 2021-22)</v>
      </c>
      <c r="B19" s="61"/>
      <c r="C19" s="61"/>
      <c r="D19" s="61"/>
      <c r="E19" s="61"/>
      <c r="F19" s="61"/>
      <c r="G19" s="61" t="str">
        <f>$S$1&amp;" ("&amp;$V$2&amp;" to "&amp;$Z$2&amp;")"</f>
        <v>West Torrens (2017-18 to 2021-22)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64</v>
      </c>
      <c r="T19" s="115"/>
      <c r="U19" s="116"/>
      <c r="V19" s="116">
        <v>2560</v>
      </c>
      <c r="W19" s="116">
        <v>2646</v>
      </c>
      <c r="X19" s="116">
        <v>2689</v>
      </c>
      <c r="Y19" s="112">
        <v>2912</v>
      </c>
      <c r="Z19" s="112">
        <v>3098</v>
      </c>
      <c r="AB19" s="117">
        <f t="shared" si="2"/>
        <v>5.0266095534787121E-2</v>
      </c>
    </row>
    <row r="20" spans="1:28" x14ac:dyDescent="0.25">
      <c r="S20" s="115" t="s">
        <v>65</v>
      </c>
      <c r="T20" s="115"/>
      <c r="U20" s="116"/>
      <c r="V20" s="116">
        <v>1639</v>
      </c>
      <c r="W20" s="116">
        <v>1706</v>
      </c>
      <c r="X20" s="116">
        <v>1651</v>
      </c>
      <c r="Y20" s="112">
        <v>1703</v>
      </c>
      <c r="Z20" s="112">
        <v>1786</v>
      </c>
      <c r="AB20" s="117">
        <f t="shared" si="2"/>
        <v>2.8978452751817239E-2</v>
      </c>
    </row>
    <row r="21" spans="1:28" x14ac:dyDescent="0.25">
      <c r="S21" s="115" t="s">
        <v>66</v>
      </c>
      <c r="T21" s="115"/>
      <c r="U21" s="116"/>
      <c r="V21" s="116">
        <v>4122</v>
      </c>
      <c r="W21" s="116">
        <v>4186</v>
      </c>
      <c r="X21" s="116">
        <v>4583</v>
      </c>
      <c r="Y21" s="112">
        <v>4758</v>
      </c>
      <c r="Z21" s="112">
        <v>5348</v>
      </c>
      <c r="AB21" s="117">
        <f t="shared" si="2"/>
        <v>8.6773104880581514E-2</v>
      </c>
    </row>
    <row r="22" spans="1:28" x14ac:dyDescent="0.25">
      <c r="S22" s="115" t="s">
        <v>67</v>
      </c>
      <c r="T22" s="115"/>
      <c r="U22" s="116"/>
      <c r="V22" s="116">
        <v>4525</v>
      </c>
      <c r="W22" s="116">
        <v>4759</v>
      </c>
      <c r="X22" s="116">
        <v>4855</v>
      </c>
      <c r="Y22" s="112">
        <v>5244</v>
      </c>
      <c r="Z22" s="112">
        <v>5713</v>
      </c>
      <c r="AB22" s="117">
        <f t="shared" si="2"/>
        <v>9.2695353063343713E-2</v>
      </c>
    </row>
    <row r="23" spans="1:28" x14ac:dyDescent="0.25">
      <c r="S23" s="115" t="s">
        <v>68</v>
      </c>
      <c r="T23" s="115"/>
      <c r="U23" s="116"/>
      <c r="V23" s="116">
        <v>1934</v>
      </c>
      <c r="W23" s="116">
        <v>2098</v>
      </c>
      <c r="X23" s="116">
        <v>2305</v>
      </c>
      <c r="Y23" s="112">
        <v>2444</v>
      </c>
      <c r="Z23" s="112">
        <v>2660</v>
      </c>
      <c r="AB23" s="117">
        <f t="shared" si="2"/>
        <v>4.3159397715472482E-2</v>
      </c>
    </row>
    <row r="24" spans="1:28" x14ac:dyDescent="0.25">
      <c r="S24" s="115" t="s">
        <v>69</v>
      </c>
      <c r="T24" s="115"/>
      <c r="U24" s="116"/>
      <c r="V24" s="116">
        <v>702</v>
      </c>
      <c r="W24" s="116">
        <v>832</v>
      </c>
      <c r="X24" s="116">
        <v>752</v>
      </c>
      <c r="Y24" s="112">
        <v>674</v>
      </c>
      <c r="Z24" s="112">
        <v>785</v>
      </c>
      <c r="AB24" s="117">
        <f t="shared" si="2"/>
        <v>1.2736889927310488E-2</v>
      </c>
    </row>
    <row r="25" spans="1:28" x14ac:dyDescent="0.25">
      <c r="S25" s="115" t="s">
        <v>70</v>
      </c>
      <c r="T25" s="115"/>
      <c r="U25" s="116"/>
      <c r="V25" s="116">
        <v>1734</v>
      </c>
      <c r="W25" s="116">
        <v>1721</v>
      </c>
      <c r="X25" s="116">
        <v>1913</v>
      </c>
      <c r="Y25" s="112">
        <v>2059</v>
      </c>
      <c r="Z25" s="112">
        <v>2282</v>
      </c>
      <c r="AB25" s="117">
        <f t="shared" si="2"/>
        <v>3.7026220145379027E-2</v>
      </c>
    </row>
    <row r="26" spans="1:28" x14ac:dyDescent="0.25">
      <c r="S26" s="115" t="s">
        <v>71</v>
      </c>
      <c r="T26" s="115"/>
      <c r="U26" s="116"/>
      <c r="V26" s="116">
        <v>777</v>
      </c>
      <c r="W26" s="116">
        <v>829</v>
      </c>
      <c r="X26" s="116">
        <v>846</v>
      </c>
      <c r="Y26" s="112">
        <v>881</v>
      </c>
      <c r="Z26" s="112">
        <v>945</v>
      </c>
      <c r="AB26" s="117">
        <f t="shared" si="2"/>
        <v>1.5332943925233645E-2</v>
      </c>
    </row>
    <row r="27" spans="1:28" x14ac:dyDescent="0.25">
      <c r="S27" s="115" t="s">
        <v>72</v>
      </c>
      <c r="T27" s="115"/>
      <c r="U27" s="116"/>
      <c r="V27" s="116">
        <v>3372</v>
      </c>
      <c r="W27" s="116">
        <v>3737</v>
      </c>
      <c r="X27" s="116">
        <v>3846</v>
      </c>
      <c r="Y27" s="112">
        <v>4080</v>
      </c>
      <c r="Z27" s="112">
        <v>4672</v>
      </c>
      <c r="AB27" s="117">
        <f t="shared" si="2"/>
        <v>7.5804776739356178E-2</v>
      </c>
    </row>
    <row r="28" spans="1:28" x14ac:dyDescent="0.25">
      <c r="S28" s="115" t="s">
        <v>73</v>
      </c>
      <c r="T28" s="115"/>
      <c r="U28" s="116"/>
      <c r="V28" s="116">
        <v>4996</v>
      </c>
      <c r="W28" s="116">
        <v>5221</v>
      </c>
      <c r="X28" s="116">
        <v>5676</v>
      </c>
      <c r="Y28" s="112">
        <v>6287</v>
      </c>
      <c r="Z28" s="112">
        <v>6866</v>
      </c>
      <c r="AB28" s="117">
        <f t="shared" si="2"/>
        <v>0.11140316718587746</v>
      </c>
    </row>
    <row r="29" spans="1:28" x14ac:dyDescent="0.25">
      <c r="S29" s="115" t="s">
        <v>74</v>
      </c>
      <c r="T29" s="115"/>
      <c r="U29" s="116"/>
      <c r="V29" s="116">
        <v>3013</v>
      </c>
      <c r="W29" s="116">
        <v>3424</v>
      </c>
      <c r="X29" s="116">
        <v>3006</v>
      </c>
      <c r="Y29" s="112">
        <v>3062</v>
      </c>
      <c r="Z29" s="112">
        <v>3711</v>
      </c>
      <c r="AB29" s="117">
        <f t="shared" si="2"/>
        <v>6.0212227414330216E-2</v>
      </c>
    </row>
    <row r="30" spans="1:28" x14ac:dyDescent="0.25">
      <c r="S30" s="115" t="s">
        <v>75</v>
      </c>
      <c r="T30" s="115"/>
      <c r="U30" s="116"/>
      <c r="V30" s="116">
        <v>4264</v>
      </c>
      <c r="W30" s="116">
        <v>4160</v>
      </c>
      <c r="X30" s="116">
        <v>4335</v>
      </c>
      <c r="Y30" s="112">
        <v>4349</v>
      </c>
      <c r="Z30" s="112">
        <v>4693</v>
      </c>
      <c r="AB30" s="117">
        <f t="shared" si="2"/>
        <v>7.6145508826583594E-2</v>
      </c>
    </row>
    <row r="31" spans="1:28" x14ac:dyDescent="0.25">
      <c r="S31" s="115" t="s">
        <v>76</v>
      </c>
      <c r="T31" s="115"/>
      <c r="U31" s="116"/>
      <c r="V31" s="116">
        <v>6368</v>
      </c>
      <c r="W31" s="116">
        <v>6916</v>
      </c>
      <c r="X31" s="116">
        <v>7503</v>
      </c>
      <c r="Y31" s="112">
        <v>9035</v>
      </c>
      <c r="Z31" s="112">
        <v>10692</v>
      </c>
      <c r="AB31" s="117">
        <f t="shared" si="2"/>
        <v>0.17348130841121495</v>
      </c>
    </row>
    <row r="32" spans="1:28" ht="15.75" customHeight="1" x14ac:dyDescent="0.25">
      <c r="A32" s="61" t="str">
        <f>"Distribution of jobs per industry "&amp;"("&amp;Z2&amp;") *"</f>
        <v>Distribution of jobs per industry (2021-22)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77</v>
      </c>
      <c r="T32" s="115"/>
      <c r="U32" s="116"/>
      <c r="V32" s="116">
        <v>1197</v>
      </c>
      <c r="W32" s="116">
        <v>1305</v>
      </c>
      <c r="X32" s="116">
        <v>1239</v>
      </c>
      <c r="Y32" s="112">
        <v>1277</v>
      </c>
      <c r="Z32" s="112">
        <v>1455</v>
      </c>
      <c r="AB32" s="117">
        <f t="shared" si="2"/>
        <v>2.3607866043613708E-2</v>
      </c>
    </row>
    <row r="33" spans="19:32" x14ac:dyDescent="0.25">
      <c r="S33" s="115" t="s">
        <v>78</v>
      </c>
      <c r="T33" s="115"/>
      <c r="U33" s="116"/>
      <c r="V33" s="116">
        <v>1690</v>
      </c>
      <c r="W33" s="116">
        <v>1803</v>
      </c>
      <c r="X33" s="116">
        <v>1911</v>
      </c>
      <c r="Y33" s="112">
        <v>2017</v>
      </c>
      <c r="Z33" s="112">
        <v>2181</v>
      </c>
      <c r="AB33" s="117">
        <f t="shared" si="2"/>
        <v>3.538746105919003E-2</v>
      </c>
    </row>
    <row r="34" spans="19:32" x14ac:dyDescent="0.25">
      <c r="S34" s="118" t="s">
        <v>53</v>
      </c>
      <c r="T34" s="118"/>
      <c r="U34" s="119"/>
      <c r="V34" s="119">
        <v>48505</v>
      </c>
      <c r="W34" s="119">
        <v>50714</v>
      </c>
      <c r="X34" s="119">
        <v>51940</v>
      </c>
      <c r="Y34" s="120">
        <v>55460</v>
      </c>
      <c r="Z34" s="120">
        <v>61632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27790</v>
      </c>
      <c r="W37" s="112">
        <v>28425</v>
      </c>
      <c r="X37" s="112">
        <v>28949</v>
      </c>
      <c r="Y37" s="112">
        <v>28848</v>
      </c>
      <c r="Z37" s="112">
        <v>28970</v>
      </c>
      <c r="AB37" s="132">
        <f>Z37/Z40*100</f>
        <v>76.353381476991203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5833</v>
      </c>
      <c r="W38" s="112">
        <v>6390</v>
      </c>
      <c r="X38" s="112">
        <v>6804</v>
      </c>
      <c r="Y38" s="112">
        <v>7495</v>
      </c>
      <c r="Z38" s="112">
        <v>8972</v>
      </c>
      <c r="AB38" s="132">
        <f>Z38/Z40*100</f>
        <v>23.646618523008804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33623</v>
      </c>
      <c r="W40" s="112">
        <v>34815</v>
      </c>
      <c r="X40" s="112">
        <v>35753</v>
      </c>
      <c r="Y40" s="112">
        <v>36343</v>
      </c>
      <c r="Z40" s="112">
        <v>37942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9</v>
      </c>
      <c r="W44" s="112">
        <v>14</v>
      </c>
      <c r="X44" s="112">
        <v>10</v>
      </c>
      <c r="Y44" s="112">
        <v>19</v>
      </c>
      <c r="Z44" s="112">
        <v>31</v>
      </c>
    </row>
    <row r="45" spans="19:32" x14ac:dyDescent="0.25">
      <c r="S45" s="115" t="s">
        <v>37</v>
      </c>
      <c r="T45" s="115"/>
      <c r="U45" s="112"/>
      <c r="V45" s="112">
        <v>276</v>
      </c>
      <c r="W45" s="112">
        <v>265</v>
      </c>
      <c r="X45" s="112">
        <v>295</v>
      </c>
      <c r="Y45" s="112">
        <v>416</v>
      </c>
      <c r="Z45" s="112">
        <v>492</v>
      </c>
    </row>
    <row r="46" spans="19:32" x14ac:dyDescent="0.25">
      <c r="S46" s="115" t="s">
        <v>38</v>
      </c>
      <c r="T46" s="115"/>
      <c r="U46" s="112"/>
      <c r="V46" s="112">
        <v>1097</v>
      </c>
      <c r="W46" s="112">
        <v>1209</v>
      </c>
      <c r="X46" s="112">
        <v>1110</v>
      </c>
      <c r="Y46" s="112">
        <v>1219</v>
      </c>
      <c r="Z46" s="112">
        <v>1406</v>
      </c>
    </row>
    <row r="47" spans="19:32" x14ac:dyDescent="0.25">
      <c r="S47" s="115" t="s">
        <v>39</v>
      </c>
      <c r="T47" s="115"/>
      <c r="U47" s="112"/>
      <c r="V47" s="112">
        <v>2616</v>
      </c>
      <c r="W47" s="112">
        <v>2717</v>
      </c>
      <c r="X47" s="112">
        <v>2695</v>
      </c>
      <c r="Y47" s="112">
        <v>2917</v>
      </c>
      <c r="Z47" s="112">
        <v>3277</v>
      </c>
    </row>
    <row r="48" spans="19:32" x14ac:dyDescent="0.25">
      <c r="S48" s="115" t="s">
        <v>40</v>
      </c>
      <c r="T48" s="115"/>
      <c r="U48" s="112"/>
      <c r="V48" s="112">
        <v>3833</v>
      </c>
      <c r="W48" s="112">
        <v>4122</v>
      </c>
      <c r="X48" s="112">
        <v>4267</v>
      </c>
      <c r="Y48" s="112">
        <v>4851</v>
      </c>
      <c r="Z48" s="112">
        <v>5373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3773</v>
      </c>
      <c r="W49" s="112">
        <v>3875</v>
      </c>
      <c r="X49" s="112">
        <v>4071</v>
      </c>
      <c r="Y49" s="112">
        <v>4263</v>
      </c>
      <c r="Z49" s="112">
        <v>4699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West Torrens (2021-22)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2929</v>
      </c>
      <c r="W50" s="112">
        <v>3183</v>
      </c>
      <c r="X50" s="112">
        <v>3388</v>
      </c>
      <c r="Y50" s="112">
        <v>3546</v>
      </c>
      <c r="Z50" s="112">
        <v>3849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2302</v>
      </c>
      <c r="W51" s="112">
        <v>2356</v>
      </c>
      <c r="X51" s="112">
        <v>2387</v>
      </c>
      <c r="Y51" s="112">
        <v>2554</v>
      </c>
      <c r="Z51" s="112">
        <v>2823</v>
      </c>
    </row>
    <row r="52" spans="1:26" ht="15" customHeight="1" x14ac:dyDescent="0.25">
      <c r="S52" s="115" t="s">
        <v>44</v>
      </c>
      <c r="T52" s="115"/>
      <c r="U52" s="112"/>
      <c r="V52" s="112">
        <v>2200</v>
      </c>
      <c r="W52" s="112">
        <v>2146</v>
      </c>
      <c r="X52" s="112">
        <v>2154</v>
      </c>
      <c r="Y52" s="112">
        <v>2081</v>
      </c>
      <c r="Z52" s="112">
        <v>2197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1904</v>
      </c>
      <c r="W53" s="112">
        <v>1894</v>
      </c>
      <c r="X53" s="112">
        <v>1916</v>
      </c>
      <c r="Y53" s="112">
        <v>1961</v>
      </c>
      <c r="Z53" s="112">
        <v>2133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1632</v>
      </c>
      <c r="W54" s="112">
        <v>1684</v>
      </c>
      <c r="X54" s="112">
        <v>1698</v>
      </c>
      <c r="Y54" s="112">
        <v>1723</v>
      </c>
      <c r="Z54" s="112">
        <v>1868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1104</v>
      </c>
      <c r="W55" s="112">
        <v>1159</v>
      </c>
      <c r="X55" s="112">
        <v>1236</v>
      </c>
      <c r="Y55" s="112">
        <v>1279</v>
      </c>
      <c r="Z55" s="112">
        <v>1358</v>
      </c>
    </row>
    <row r="56" spans="1:26" ht="15" customHeight="1" x14ac:dyDescent="0.25">
      <c r="S56" s="115" t="s">
        <v>48</v>
      </c>
      <c r="T56" s="115"/>
      <c r="U56" s="112"/>
      <c r="V56" s="112">
        <v>596</v>
      </c>
      <c r="W56" s="112">
        <v>601</v>
      </c>
      <c r="X56" s="112">
        <v>607</v>
      </c>
      <c r="Y56" s="112">
        <v>621</v>
      </c>
      <c r="Z56" s="112">
        <v>712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229</v>
      </c>
      <c r="W57" s="112">
        <v>234</v>
      </c>
      <c r="X57" s="112">
        <v>220</v>
      </c>
      <c r="Y57" s="112">
        <v>235</v>
      </c>
      <c r="Z57" s="112">
        <v>274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120</v>
      </c>
      <c r="W58" s="112">
        <v>100</v>
      </c>
      <c r="X58" s="112">
        <v>96</v>
      </c>
      <c r="Y58" s="112">
        <v>94</v>
      </c>
      <c r="Z58" s="112">
        <v>126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65</v>
      </c>
      <c r="W59" s="112">
        <v>60</v>
      </c>
      <c r="X59" s="112">
        <v>56</v>
      </c>
      <c r="Y59" s="112">
        <v>60</v>
      </c>
      <c r="Z59" s="112">
        <v>44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46</v>
      </c>
      <c r="W60" s="112">
        <v>53</v>
      </c>
      <c r="X60" s="112">
        <v>45</v>
      </c>
      <c r="Y60" s="112">
        <v>36</v>
      </c>
      <c r="Z60" s="112">
        <v>30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24730</v>
      </c>
      <c r="W61" s="112">
        <v>25664</v>
      </c>
      <c r="X61" s="112">
        <v>26255</v>
      </c>
      <c r="Y61" s="112">
        <v>27875</v>
      </c>
      <c r="Z61" s="112">
        <v>30693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13</v>
      </c>
      <c r="W63" s="112">
        <v>15</v>
      </c>
      <c r="X63" s="112">
        <v>20</v>
      </c>
      <c r="Y63" s="112">
        <v>40</v>
      </c>
      <c r="Z63" s="112">
        <v>60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346</v>
      </c>
      <c r="W64" s="112">
        <v>370</v>
      </c>
      <c r="X64" s="112">
        <v>387</v>
      </c>
      <c r="Y64" s="112">
        <v>480</v>
      </c>
      <c r="Z64" s="112">
        <v>626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West Torrens (2021-22)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1267</v>
      </c>
      <c r="W65" s="112">
        <v>1451</v>
      </c>
      <c r="X65" s="112">
        <v>1200</v>
      </c>
      <c r="Y65" s="112">
        <v>1314</v>
      </c>
      <c r="Z65" s="112">
        <v>1467</v>
      </c>
    </row>
    <row r="66" spans="1:26" x14ac:dyDescent="0.25">
      <c r="S66" s="115" t="s">
        <v>39</v>
      </c>
      <c r="T66" s="115"/>
      <c r="U66" s="112"/>
      <c r="V66" s="112">
        <v>2718</v>
      </c>
      <c r="W66" s="112">
        <v>3009</v>
      </c>
      <c r="X66" s="112">
        <v>3191</v>
      </c>
      <c r="Y66" s="112">
        <v>3419</v>
      </c>
      <c r="Z66" s="112">
        <v>3776</v>
      </c>
    </row>
    <row r="67" spans="1:26" x14ac:dyDescent="0.25">
      <c r="S67" s="115" t="s">
        <v>40</v>
      </c>
      <c r="T67" s="115"/>
      <c r="U67" s="112"/>
      <c r="V67" s="112">
        <v>3748</v>
      </c>
      <c r="W67" s="112">
        <v>3947</v>
      </c>
      <c r="X67" s="112">
        <v>4366</v>
      </c>
      <c r="Y67" s="112">
        <v>4764</v>
      </c>
      <c r="Z67" s="112">
        <v>5669</v>
      </c>
    </row>
    <row r="68" spans="1:26" x14ac:dyDescent="0.25">
      <c r="S68" s="115" t="s">
        <v>41</v>
      </c>
      <c r="T68" s="115"/>
      <c r="U68" s="112"/>
      <c r="V68" s="112">
        <v>3321</v>
      </c>
      <c r="W68" s="112">
        <v>3407</v>
      </c>
      <c r="X68" s="112">
        <v>3597</v>
      </c>
      <c r="Y68" s="112">
        <v>4059</v>
      </c>
      <c r="Z68" s="112">
        <v>4541</v>
      </c>
    </row>
    <row r="69" spans="1:26" x14ac:dyDescent="0.25">
      <c r="S69" s="115" t="s">
        <v>42</v>
      </c>
      <c r="T69" s="115"/>
      <c r="U69" s="112"/>
      <c r="V69" s="112">
        <v>2401</v>
      </c>
      <c r="W69" s="112">
        <v>2679</v>
      </c>
      <c r="X69" s="112">
        <v>2840</v>
      </c>
      <c r="Y69" s="112">
        <v>2995</v>
      </c>
      <c r="Z69" s="112">
        <v>3454</v>
      </c>
    </row>
    <row r="70" spans="1:26" x14ac:dyDescent="0.25">
      <c r="S70" s="115" t="s">
        <v>43</v>
      </c>
      <c r="T70" s="115"/>
      <c r="U70" s="112"/>
      <c r="V70" s="112">
        <v>2102</v>
      </c>
      <c r="W70" s="112">
        <v>2167</v>
      </c>
      <c r="X70" s="112">
        <v>2177</v>
      </c>
      <c r="Y70" s="112">
        <v>2426</v>
      </c>
      <c r="Z70" s="112">
        <v>2612</v>
      </c>
    </row>
    <row r="71" spans="1:26" x14ac:dyDescent="0.25">
      <c r="S71" s="115" t="s">
        <v>44</v>
      </c>
      <c r="T71" s="115"/>
      <c r="U71" s="112"/>
      <c r="V71" s="112">
        <v>2232</v>
      </c>
      <c r="W71" s="112">
        <v>2247</v>
      </c>
      <c r="X71" s="112">
        <v>2179</v>
      </c>
      <c r="Y71" s="112">
        <v>2112</v>
      </c>
      <c r="Z71" s="112">
        <v>2262</v>
      </c>
    </row>
    <row r="72" spans="1:26" x14ac:dyDescent="0.25">
      <c r="S72" s="115" t="s">
        <v>45</v>
      </c>
      <c r="T72" s="115"/>
      <c r="U72" s="112"/>
      <c r="V72" s="112">
        <v>1854</v>
      </c>
      <c r="W72" s="112">
        <v>1867</v>
      </c>
      <c r="X72" s="112">
        <v>1883</v>
      </c>
      <c r="Y72" s="112">
        <v>2001</v>
      </c>
      <c r="Z72" s="112">
        <v>2165</v>
      </c>
    </row>
    <row r="73" spans="1:26" x14ac:dyDescent="0.25">
      <c r="S73" s="115" t="s">
        <v>46</v>
      </c>
      <c r="T73" s="115"/>
      <c r="U73" s="112"/>
      <c r="V73" s="112">
        <v>1697</v>
      </c>
      <c r="W73" s="112">
        <v>1759</v>
      </c>
      <c r="X73" s="112">
        <v>1693</v>
      </c>
      <c r="Y73" s="112">
        <v>1759</v>
      </c>
      <c r="Z73" s="112">
        <v>1847</v>
      </c>
    </row>
    <row r="74" spans="1:26" x14ac:dyDescent="0.25">
      <c r="S74" s="115" t="s">
        <v>47</v>
      </c>
      <c r="T74" s="115"/>
      <c r="U74" s="112"/>
      <c r="V74" s="112">
        <v>1152</v>
      </c>
      <c r="W74" s="112">
        <v>1167</v>
      </c>
      <c r="X74" s="112">
        <v>1169</v>
      </c>
      <c r="Y74" s="112">
        <v>1182</v>
      </c>
      <c r="Z74" s="112">
        <v>1364</v>
      </c>
    </row>
    <row r="75" spans="1:26" x14ac:dyDescent="0.25">
      <c r="S75" s="115" t="s">
        <v>48</v>
      </c>
      <c r="T75" s="115"/>
      <c r="U75" s="112"/>
      <c r="V75" s="112">
        <v>497</v>
      </c>
      <c r="W75" s="112">
        <v>562</v>
      </c>
      <c r="X75" s="112">
        <v>597</v>
      </c>
      <c r="Y75" s="112">
        <v>632</v>
      </c>
      <c r="Z75" s="112">
        <v>659</v>
      </c>
    </row>
    <row r="76" spans="1:26" x14ac:dyDescent="0.25">
      <c r="S76" s="115" t="s">
        <v>49</v>
      </c>
      <c r="T76" s="115"/>
      <c r="U76" s="112"/>
      <c r="V76" s="112">
        <v>204</v>
      </c>
      <c r="W76" s="112">
        <v>208</v>
      </c>
      <c r="X76" s="112">
        <v>205</v>
      </c>
      <c r="Y76" s="112">
        <v>212</v>
      </c>
      <c r="Z76" s="112">
        <v>234</v>
      </c>
    </row>
    <row r="77" spans="1:26" x14ac:dyDescent="0.25">
      <c r="S77" s="115" t="s">
        <v>50</v>
      </c>
      <c r="T77" s="115"/>
      <c r="U77" s="112"/>
      <c r="V77" s="112">
        <v>85</v>
      </c>
      <c r="W77" s="112">
        <v>76</v>
      </c>
      <c r="X77" s="112">
        <v>76</v>
      </c>
      <c r="Y77" s="112">
        <v>70</v>
      </c>
      <c r="Z77" s="112">
        <v>91</v>
      </c>
    </row>
    <row r="78" spans="1:26" x14ac:dyDescent="0.25">
      <c r="S78" s="115" t="s">
        <v>51</v>
      </c>
      <c r="T78" s="115"/>
      <c r="U78" s="112"/>
      <c r="V78" s="112">
        <v>72</v>
      </c>
      <c r="W78" s="112">
        <v>53</v>
      </c>
      <c r="X78" s="112">
        <v>41</v>
      </c>
      <c r="Y78" s="112">
        <v>36</v>
      </c>
      <c r="Z78" s="112">
        <v>32</v>
      </c>
    </row>
    <row r="79" spans="1:26" x14ac:dyDescent="0.25">
      <c r="S79" s="115" t="s">
        <v>52</v>
      </c>
      <c r="T79" s="115"/>
      <c r="U79" s="112"/>
      <c r="V79" s="112">
        <v>60</v>
      </c>
      <c r="W79" s="112">
        <v>61</v>
      </c>
      <c r="X79" s="112">
        <v>59</v>
      </c>
      <c r="Y79" s="112">
        <v>57</v>
      </c>
      <c r="Z79" s="112">
        <v>55</v>
      </c>
    </row>
    <row r="80" spans="1:26" x14ac:dyDescent="0.25">
      <c r="S80" s="118" t="s">
        <v>53</v>
      </c>
      <c r="T80" s="118"/>
      <c r="U80" s="112"/>
      <c r="V80" s="112">
        <v>23777</v>
      </c>
      <c r="W80" s="112">
        <v>25049</v>
      </c>
      <c r="X80" s="112">
        <v>25685</v>
      </c>
      <c r="Y80" s="112">
        <v>27558</v>
      </c>
      <c r="Z80" s="112">
        <v>30913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West Torrens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1970</v>
      </c>
      <c r="W83" s="112">
        <v>1997</v>
      </c>
      <c r="X83" s="112">
        <v>2077</v>
      </c>
      <c r="Y83" s="112">
        <v>2067</v>
      </c>
      <c r="Z83" s="112">
        <v>2184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190</v>
      </c>
      <c r="G84" s="140"/>
      <c r="H84" s="48"/>
      <c r="I84" s="48"/>
      <c r="J84" s="48"/>
      <c r="K84" s="48"/>
      <c r="L84" s="140" t="s">
        <v>0</v>
      </c>
      <c r="M84" s="140"/>
      <c r="N84" s="140" t="s">
        <v>190</v>
      </c>
      <c r="O84" s="140"/>
      <c r="S84" s="115" t="s">
        <v>57</v>
      </c>
      <c r="T84" s="115"/>
      <c r="U84" s="112"/>
      <c r="V84" s="112">
        <v>3033</v>
      </c>
      <c r="W84" s="112">
        <v>3204</v>
      </c>
      <c r="X84" s="112">
        <v>3398</v>
      </c>
      <c r="Y84" s="112">
        <v>3396</v>
      </c>
      <c r="Z84" s="112">
        <v>3754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2017-18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2017-18</v>
      </c>
      <c r="O85" s="140"/>
      <c r="S85" s="115" t="s">
        <v>185</v>
      </c>
      <c r="T85" s="115"/>
      <c r="U85" s="112"/>
      <c r="V85" s="112">
        <v>2457</v>
      </c>
      <c r="W85" s="112">
        <v>2547</v>
      </c>
      <c r="X85" s="112">
        <v>2535</v>
      </c>
      <c r="Y85" s="112">
        <v>2646</v>
      </c>
      <c r="Z85" s="112">
        <v>2803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61,633</v>
      </c>
      <c r="D86" s="94">
        <f t="shared" ref="D86:D91" si="4">AD4</f>
        <v>0.1113054453660296</v>
      </c>
      <c r="E86" s="95">
        <f t="shared" ref="E86:E91" si="5">AD4</f>
        <v>0.1113054453660296</v>
      </c>
      <c r="F86" s="94">
        <f t="shared" ref="F86:F91" si="6">AF4</f>
        <v>0.27062631427039952</v>
      </c>
      <c r="G86" s="95">
        <f t="shared" ref="G86:G91" si="7">AF4</f>
        <v>0.27062631427039952</v>
      </c>
      <c r="H86" s="97"/>
      <c r="I86" s="97"/>
      <c r="J86" s="139" t="str">
        <f>'State data for spotlight'!J4</f>
        <v>1,514,413</v>
      </c>
      <c r="K86" s="139"/>
      <c r="L86" s="94">
        <f>'State data for spotlight'!L4</f>
        <v>9.9608707048718825E-2</v>
      </c>
      <c r="M86" s="95">
        <f>'State data for spotlight'!L4</f>
        <v>9.9608707048718825E-2</v>
      </c>
      <c r="N86" s="94">
        <f>'State data for spotlight'!N4</f>
        <v>0.18326365128713196</v>
      </c>
      <c r="O86" s="95">
        <f>'State data for spotlight'!N4</f>
        <v>0.18326365128713196</v>
      </c>
      <c r="S86" s="115" t="s">
        <v>186</v>
      </c>
      <c r="T86" s="115"/>
      <c r="U86" s="112"/>
      <c r="V86" s="112">
        <v>1362</v>
      </c>
      <c r="W86" s="112">
        <v>1489</v>
      </c>
      <c r="X86" s="112">
        <v>1569</v>
      </c>
      <c r="Y86" s="112">
        <v>1681</v>
      </c>
      <c r="Z86" s="112">
        <v>1820</v>
      </c>
    </row>
    <row r="87" spans="1:30" ht="15" customHeight="1" x14ac:dyDescent="0.25">
      <c r="A87" s="96" t="s">
        <v>4</v>
      </c>
      <c r="B87" s="49"/>
      <c r="C87" s="97" t="str">
        <f t="shared" si="3"/>
        <v>30,695</v>
      </c>
      <c r="D87" s="94">
        <f t="shared" si="4"/>
        <v>0.10116591928251117</v>
      </c>
      <c r="E87" s="95">
        <f t="shared" si="5"/>
        <v>0.10116591928251117</v>
      </c>
      <c r="F87" s="94">
        <f t="shared" si="6"/>
        <v>0.24115482592697424</v>
      </c>
      <c r="G87" s="95">
        <f t="shared" si="7"/>
        <v>0.24115482592697424</v>
      </c>
      <c r="H87" s="97"/>
      <c r="I87" s="97"/>
      <c r="J87" s="139" t="str">
        <f>'State data for spotlight'!J5</f>
        <v>761,173</v>
      </c>
      <c r="K87" s="139"/>
      <c r="L87" s="94">
        <f>'State data for spotlight'!L5</f>
        <v>8.820771036521724E-2</v>
      </c>
      <c r="M87" s="95">
        <f>'State data for spotlight'!L5</f>
        <v>8.820771036521724E-2</v>
      </c>
      <c r="N87" s="94">
        <f>'State data for spotlight'!N5</f>
        <v>0.15461673464868042</v>
      </c>
      <c r="O87" s="95">
        <f>'State data for spotlight'!N5</f>
        <v>0.15461673464868042</v>
      </c>
      <c r="S87" s="115" t="s">
        <v>187</v>
      </c>
      <c r="T87" s="115"/>
      <c r="U87" s="112"/>
      <c r="V87" s="112">
        <v>1144</v>
      </c>
      <c r="W87" s="112">
        <v>1173</v>
      </c>
      <c r="X87" s="112">
        <v>1190</v>
      </c>
      <c r="Y87" s="112">
        <v>1233</v>
      </c>
      <c r="Z87" s="112">
        <v>1308</v>
      </c>
    </row>
    <row r="88" spans="1:30" ht="15" customHeight="1" x14ac:dyDescent="0.25">
      <c r="A88" s="96" t="s">
        <v>5</v>
      </c>
      <c r="B88" s="49"/>
      <c r="C88" s="97" t="str">
        <f t="shared" si="3"/>
        <v>30,908</v>
      </c>
      <c r="D88" s="94">
        <f t="shared" si="4"/>
        <v>0.12156179693736835</v>
      </c>
      <c r="E88" s="95">
        <f t="shared" si="5"/>
        <v>0.12156179693736835</v>
      </c>
      <c r="F88" s="94">
        <f t="shared" si="6"/>
        <v>0.30002103049421658</v>
      </c>
      <c r="G88" s="95">
        <f t="shared" si="7"/>
        <v>0.30002103049421658</v>
      </c>
      <c r="H88" s="97"/>
      <c r="I88" s="97"/>
      <c r="J88" s="139" t="str">
        <f>'State data for spotlight'!J6</f>
        <v>752,279</v>
      </c>
      <c r="K88" s="139"/>
      <c r="L88" s="94">
        <f>'State data for spotlight'!L6</f>
        <v>0.11150035312508311</v>
      </c>
      <c r="M88" s="95">
        <f>'State data for spotlight'!L6</f>
        <v>0.11150035312508311</v>
      </c>
      <c r="N88" s="94">
        <f>'State data for spotlight'!N6</f>
        <v>0.212174288554841</v>
      </c>
      <c r="O88" s="95">
        <f>'State data for spotlight'!N6</f>
        <v>0.212174288554841</v>
      </c>
      <c r="S88" s="115" t="s">
        <v>188</v>
      </c>
      <c r="T88" s="115"/>
      <c r="U88" s="112"/>
      <c r="V88" s="112">
        <v>1145</v>
      </c>
      <c r="W88" s="112">
        <v>1184</v>
      </c>
      <c r="X88" s="112">
        <v>1153</v>
      </c>
      <c r="Y88" s="112">
        <v>1181</v>
      </c>
      <c r="Z88" s="112">
        <v>1238</v>
      </c>
    </row>
    <row r="89" spans="1:30" ht="15" customHeight="1" x14ac:dyDescent="0.25">
      <c r="A89" s="49" t="s">
        <v>6</v>
      </c>
      <c r="B89" s="49"/>
      <c r="C89" s="97" t="str">
        <f t="shared" si="3"/>
        <v>37,941</v>
      </c>
      <c r="D89" s="94">
        <f t="shared" si="4"/>
        <v>4.4084867497729663E-2</v>
      </c>
      <c r="E89" s="95">
        <f t="shared" si="5"/>
        <v>4.4084867497729663E-2</v>
      </c>
      <c r="F89" s="94">
        <f t="shared" si="6"/>
        <v>0.12865897191813414</v>
      </c>
      <c r="G89" s="95">
        <f t="shared" si="7"/>
        <v>0.12865897191813414</v>
      </c>
      <c r="H89" s="97"/>
      <c r="I89" s="97"/>
      <c r="J89" s="139" t="str">
        <f>'State data for spotlight'!J7</f>
        <v>1,001,542</v>
      </c>
      <c r="K89" s="139"/>
      <c r="L89" s="94">
        <f>'State data for spotlight'!L7</f>
        <v>4.4621130813623067E-2</v>
      </c>
      <c r="M89" s="95">
        <f>'State data for spotlight'!L7</f>
        <v>4.4621130813623067E-2</v>
      </c>
      <c r="N89" s="94">
        <f>'State data for spotlight'!N7</f>
        <v>9.6689701842120446E-2</v>
      </c>
      <c r="O89" s="95">
        <f>'State data for spotlight'!N7</f>
        <v>9.6689701842120446E-2</v>
      </c>
      <c r="S89" s="115" t="s">
        <v>189</v>
      </c>
      <c r="T89" s="115"/>
      <c r="U89" s="112"/>
      <c r="V89" s="112">
        <v>992</v>
      </c>
      <c r="W89" s="112">
        <v>1025</v>
      </c>
      <c r="X89" s="112">
        <v>1020</v>
      </c>
      <c r="Y89" s="112">
        <v>1046</v>
      </c>
      <c r="Z89" s="112">
        <v>1055</v>
      </c>
    </row>
    <row r="90" spans="1:30" ht="15" customHeight="1" x14ac:dyDescent="0.25">
      <c r="A90" s="49" t="s">
        <v>96</v>
      </c>
      <c r="B90" s="49"/>
      <c r="C90" s="97" t="str">
        <f t="shared" si="3"/>
        <v>$44,528</v>
      </c>
      <c r="D90" s="94">
        <f t="shared" si="4"/>
        <v>1.3488445985900155E-2</v>
      </c>
      <c r="E90" s="95">
        <f t="shared" si="5"/>
        <v>1.3488445985900155E-2</v>
      </c>
      <c r="F90" s="94">
        <f t="shared" si="6"/>
        <v>6.28475951784222E-2</v>
      </c>
      <c r="G90" s="95">
        <f t="shared" si="7"/>
        <v>6.28475951784222E-2</v>
      </c>
      <c r="H90" s="97"/>
      <c r="I90" s="97"/>
      <c r="J90" s="97"/>
      <c r="K90" s="97" t="str">
        <f>'State data for spotlight'!J8</f>
        <v>$45,481</v>
      </c>
      <c r="L90" s="94">
        <f>'State data for spotlight'!L8</f>
        <v>-7.6896036558571357E-4</v>
      </c>
      <c r="M90" s="95">
        <f>'State data for spotlight'!L8</f>
        <v>-7.6896036558571357E-4</v>
      </c>
      <c r="N90" s="94">
        <f>'State data for spotlight'!N8</f>
        <v>6.4433558502420718E-2</v>
      </c>
      <c r="O90" s="95">
        <f>'State data for spotlight'!N8</f>
        <v>6.4433558502420718E-2</v>
      </c>
      <c r="S90" s="115" t="s">
        <v>58</v>
      </c>
      <c r="T90" s="115"/>
      <c r="U90" s="112"/>
      <c r="V90" s="112">
        <v>1864</v>
      </c>
      <c r="W90" s="112">
        <v>1951</v>
      </c>
      <c r="X90" s="112">
        <v>1984</v>
      </c>
      <c r="Y90" s="112">
        <v>1943</v>
      </c>
      <c r="Z90" s="112">
        <v>1942</v>
      </c>
    </row>
    <row r="91" spans="1:30" ht="15" customHeight="1" x14ac:dyDescent="0.25">
      <c r="A91" s="49" t="s">
        <v>7</v>
      </c>
      <c r="B91" s="49"/>
      <c r="C91" s="97" t="str">
        <f t="shared" si="3"/>
        <v>$2,461.5 mil</v>
      </c>
      <c r="D91" s="94">
        <f t="shared" si="4"/>
        <v>9.8293247836660491E-2</v>
      </c>
      <c r="E91" s="95">
        <f t="shared" si="5"/>
        <v>9.8293247836660491E-2</v>
      </c>
      <c r="F91" s="94">
        <f t="shared" si="6"/>
        <v>0.33025996503538702</v>
      </c>
      <c r="G91" s="95">
        <f t="shared" si="7"/>
        <v>0.33025996503538702</v>
      </c>
      <c r="H91" s="97"/>
      <c r="I91" s="97"/>
      <c r="J91" s="97"/>
      <c r="K91" s="97" t="str">
        <f>'State data for spotlight'!J9</f>
        <v>$63.1 bil</v>
      </c>
      <c r="L91" s="94">
        <f>'State data for spotlight'!L9</f>
        <v>8.5795971195826271E-2</v>
      </c>
      <c r="M91" s="95">
        <f>'State data for spotlight'!L9</f>
        <v>8.5795971195826271E-2</v>
      </c>
      <c r="N91" s="94">
        <f>'State data for spotlight'!N9</f>
        <v>0.25141602644572436</v>
      </c>
      <c r="O91" s="95">
        <f>'State data for spotlight'!N9</f>
        <v>0.25141602644572436</v>
      </c>
      <c r="S91" s="118" t="s">
        <v>53</v>
      </c>
      <c r="T91" s="118"/>
      <c r="U91" s="112"/>
      <c r="V91" s="112">
        <v>17177</v>
      </c>
      <c r="W91" s="112">
        <v>17786</v>
      </c>
      <c r="X91" s="112">
        <v>18200</v>
      </c>
      <c r="Y91" s="112">
        <v>18446</v>
      </c>
      <c r="Z91" s="112">
        <v>19299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191</v>
      </c>
      <c r="S93" s="115" t="s">
        <v>56</v>
      </c>
      <c r="T93" s="115"/>
      <c r="U93" s="112"/>
      <c r="V93" s="112">
        <v>1391</v>
      </c>
      <c r="W93" s="112">
        <v>1472</v>
      </c>
      <c r="X93" s="112">
        <v>1559</v>
      </c>
      <c r="Y93" s="112">
        <v>1573</v>
      </c>
      <c r="Z93" s="112">
        <v>1588</v>
      </c>
    </row>
    <row r="94" spans="1:30" ht="15" customHeight="1" x14ac:dyDescent="0.25">
      <c r="A94" s="135" t="s">
        <v>192</v>
      </c>
      <c r="S94" s="115" t="s">
        <v>57</v>
      </c>
      <c r="T94" s="115"/>
      <c r="U94" s="112"/>
      <c r="V94" s="112">
        <v>3907</v>
      </c>
      <c r="W94" s="112">
        <v>4112</v>
      </c>
      <c r="X94" s="112">
        <v>4346</v>
      </c>
      <c r="Y94" s="112">
        <v>4571</v>
      </c>
      <c r="Z94" s="112">
        <v>4971</v>
      </c>
    </row>
    <row r="95" spans="1:30" ht="15" customHeight="1" x14ac:dyDescent="0.25">
      <c r="A95" s="136" t="s">
        <v>266</v>
      </c>
      <c r="S95" s="115" t="s">
        <v>185</v>
      </c>
      <c r="T95" s="115"/>
      <c r="U95" s="112"/>
      <c r="V95" s="112">
        <v>546</v>
      </c>
      <c r="W95" s="112">
        <v>562</v>
      </c>
      <c r="X95" s="112">
        <v>581</v>
      </c>
      <c r="Y95" s="112">
        <v>583</v>
      </c>
      <c r="Z95" s="112">
        <v>671</v>
      </c>
    </row>
    <row r="96" spans="1:30" ht="15" customHeight="1" x14ac:dyDescent="0.25">
      <c r="A96" s="134" t="s">
        <v>258</v>
      </c>
      <c r="S96" s="115" t="s">
        <v>186</v>
      </c>
      <c r="T96" s="115"/>
      <c r="U96" s="112"/>
      <c r="V96" s="112">
        <v>2542</v>
      </c>
      <c r="W96" s="112">
        <v>2772</v>
      </c>
      <c r="X96" s="112">
        <v>2853</v>
      </c>
      <c r="Y96" s="112">
        <v>3018</v>
      </c>
      <c r="Z96" s="112">
        <v>3069</v>
      </c>
    </row>
    <row r="97" spans="1:32" ht="15" customHeight="1" x14ac:dyDescent="0.25">
      <c r="A97" s="136" t="s">
        <v>269</v>
      </c>
      <c r="S97" s="115" t="s">
        <v>187</v>
      </c>
      <c r="T97" s="115"/>
      <c r="U97" s="112"/>
      <c r="V97" s="112">
        <v>3157</v>
      </c>
      <c r="W97" s="112">
        <v>3195</v>
      </c>
      <c r="X97" s="112">
        <v>3193</v>
      </c>
      <c r="Y97" s="112">
        <v>3163</v>
      </c>
      <c r="Z97" s="112">
        <v>3233</v>
      </c>
    </row>
    <row r="98" spans="1:32" ht="15" customHeight="1" x14ac:dyDescent="0.25">
      <c r="A98" s="136" t="s">
        <v>275</v>
      </c>
      <c r="S98" s="115" t="s">
        <v>188</v>
      </c>
      <c r="T98" s="115"/>
      <c r="U98" s="112"/>
      <c r="V98" s="112">
        <v>1649</v>
      </c>
      <c r="W98" s="112">
        <v>1655</v>
      </c>
      <c r="X98" s="112">
        <v>1607</v>
      </c>
      <c r="Y98" s="112">
        <v>1619</v>
      </c>
      <c r="Z98" s="112">
        <v>1680</v>
      </c>
    </row>
    <row r="99" spans="1:32" ht="15" customHeight="1" x14ac:dyDescent="0.25">
      <c r="S99" s="115" t="s">
        <v>189</v>
      </c>
      <c r="T99" s="115"/>
      <c r="U99" s="112"/>
      <c r="V99" s="112">
        <v>99</v>
      </c>
      <c r="W99" s="112">
        <v>103</v>
      </c>
      <c r="X99" s="112">
        <v>113</v>
      </c>
      <c r="Y99" s="112">
        <v>104</v>
      </c>
      <c r="Z99" s="112">
        <v>128</v>
      </c>
    </row>
    <row r="100" spans="1:32" ht="15" customHeight="1" x14ac:dyDescent="0.25">
      <c r="S100" s="115" t="s">
        <v>58</v>
      </c>
      <c r="T100" s="115"/>
      <c r="U100" s="112"/>
      <c r="V100" s="112">
        <v>885</v>
      </c>
      <c r="W100" s="112">
        <v>932</v>
      </c>
      <c r="X100" s="112">
        <v>984</v>
      </c>
      <c r="Y100" s="112">
        <v>1010</v>
      </c>
      <c r="Z100" s="112">
        <v>1004</v>
      </c>
    </row>
    <row r="101" spans="1:32" x14ac:dyDescent="0.25">
      <c r="A101" s="18"/>
      <c r="S101" s="118" t="s">
        <v>53</v>
      </c>
      <c r="T101" s="118"/>
      <c r="U101" s="112"/>
      <c r="V101" s="112">
        <v>16443</v>
      </c>
      <c r="W101" s="112">
        <v>17025</v>
      </c>
      <c r="X101" s="112">
        <v>17546</v>
      </c>
      <c r="Y101" s="112">
        <v>17876</v>
      </c>
      <c r="Z101" s="112">
        <v>18622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184</v>
      </c>
      <c r="W103" s="106" t="s">
        <v>193</v>
      </c>
      <c r="X103" s="106" t="s">
        <v>261</v>
      </c>
      <c r="Y103" s="106" t="s">
        <v>267</v>
      </c>
      <c r="Z103" s="106" t="s">
        <v>273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36167</v>
      </c>
      <c r="W104" s="112">
        <v>38292</v>
      </c>
      <c r="X104" s="112">
        <v>42151</v>
      </c>
      <c r="Y104" s="112">
        <v>42938</v>
      </c>
      <c r="Z104" s="112">
        <v>47758</v>
      </c>
      <c r="AB104" s="109" t="str">
        <f>TEXT(Z104,"###,###")</f>
        <v>47,758</v>
      </c>
      <c r="AD104" s="130">
        <f>Z104/($Z$4)*100</f>
        <v>77.487709506271003</v>
      </c>
      <c r="AF104" s="109"/>
    </row>
    <row r="105" spans="1:32" x14ac:dyDescent="0.25">
      <c r="S105" s="115" t="s">
        <v>17</v>
      </c>
      <c r="T105" s="115"/>
      <c r="U105" s="112"/>
      <c r="V105" s="112">
        <v>8670</v>
      </c>
      <c r="W105" s="112">
        <v>8848</v>
      </c>
      <c r="X105" s="112">
        <v>8780</v>
      </c>
      <c r="Y105" s="112">
        <v>8848</v>
      </c>
      <c r="Z105" s="112">
        <v>10222</v>
      </c>
      <c r="AB105" s="109" t="str">
        <f>TEXT(Z105,"###,###")</f>
        <v>10,222</v>
      </c>
      <c r="AD105" s="130">
        <f>Z105/($Z$4)*100</f>
        <v>16.585270877614263</v>
      </c>
      <c r="AF105" s="109"/>
    </row>
    <row r="106" spans="1:32" x14ac:dyDescent="0.25">
      <c r="S106" s="118" t="s">
        <v>53</v>
      </c>
      <c r="T106" s="118"/>
      <c r="U106" s="120"/>
      <c r="V106" s="120">
        <v>44837</v>
      </c>
      <c r="W106" s="120">
        <v>47140</v>
      </c>
      <c r="X106" s="120">
        <v>50931</v>
      </c>
      <c r="Y106" s="120">
        <v>51786</v>
      </c>
      <c r="Z106" s="120">
        <v>57980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7459</v>
      </c>
      <c r="W108" s="112">
        <v>6604</v>
      </c>
      <c r="X108" s="112">
        <v>7168</v>
      </c>
      <c r="Y108" s="112">
        <v>7339</v>
      </c>
      <c r="Z108" s="112">
        <v>7541</v>
      </c>
      <c r="AB108" s="109" t="str">
        <f>TEXT(Z108,"###,###")</f>
        <v>7,541</v>
      </c>
      <c r="AD108" s="130">
        <f>Z108/($Z$4)*100</f>
        <v>12.235328476627782</v>
      </c>
      <c r="AF108" s="109"/>
    </row>
    <row r="109" spans="1:32" x14ac:dyDescent="0.25">
      <c r="S109" s="115" t="s">
        <v>20</v>
      </c>
      <c r="T109" s="115"/>
      <c r="U109" s="112"/>
      <c r="V109" s="112">
        <v>6463</v>
      </c>
      <c r="W109" s="112">
        <v>6553</v>
      </c>
      <c r="X109" s="112">
        <v>6687</v>
      </c>
      <c r="Y109" s="112">
        <v>7725</v>
      </c>
      <c r="Z109" s="112">
        <v>8136</v>
      </c>
      <c r="AB109" s="109" t="str">
        <f>TEXT(Z109,"###,###")</f>
        <v>8,136</v>
      </c>
      <c r="AD109" s="130">
        <f>Z109/($Z$4)*100</f>
        <v>13.2007203932958</v>
      </c>
      <c r="AF109" s="109"/>
    </row>
    <row r="110" spans="1:32" x14ac:dyDescent="0.25">
      <c r="S110" s="115" t="s">
        <v>21</v>
      </c>
      <c r="T110" s="115"/>
      <c r="U110" s="112"/>
      <c r="V110" s="112">
        <v>10126</v>
      </c>
      <c r="W110" s="112">
        <v>11316</v>
      </c>
      <c r="X110" s="112">
        <v>11115</v>
      </c>
      <c r="Y110" s="112">
        <v>11795</v>
      </c>
      <c r="Z110" s="112">
        <v>13318</v>
      </c>
      <c r="AB110" s="109" t="str">
        <f>TEXT(Z110,"###,###")</f>
        <v>13,318</v>
      </c>
      <c r="AD110" s="130">
        <f>Z110/($Z$4)*100</f>
        <v>21.608553859133906</v>
      </c>
      <c r="AF110" s="109"/>
    </row>
    <row r="111" spans="1:32" x14ac:dyDescent="0.25">
      <c r="S111" s="115" t="s">
        <v>22</v>
      </c>
      <c r="T111" s="115"/>
      <c r="U111" s="112"/>
      <c r="V111" s="112">
        <v>20786</v>
      </c>
      <c r="W111" s="112">
        <v>22481</v>
      </c>
      <c r="X111" s="112">
        <v>23115</v>
      </c>
      <c r="Y111" s="112">
        <v>24927</v>
      </c>
      <c r="Z111" s="112">
        <v>28986</v>
      </c>
      <c r="AB111" s="109" t="str">
        <f>TEXT(Z111,"###,###")</f>
        <v>28,986</v>
      </c>
      <c r="AD111" s="130">
        <f>Z111/($Z$4)*100</f>
        <v>47.030000162250744</v>
      </c>
      <c r="AF111" s="109"/>
    </row>
    <row r="112" spans="1:32" x14ac:dyDescent="0.25">
      <c r="S112" s="118" t="s">
        <v>53</v>
      </c>
      <c r="T112" s="118"/>
      <c r="U112" s="112"/>
      <c r="V112" s="112">
        <v>48510</v>
      </c>
      <c r="W112" s="112">
        <v>50713</v>
      </c>
      <c r="X112" s="112">
        <v>51937</v>
      </c>
      <c r="Y112" s="112">
        <v>55460</v>
      </c>
      <c r="Z112" s="112">
        <v>61628</v>
      </c>
    </row>
    <row r="113" spans="19:32" x14ac:dyDescent="0.25">
      <c r="AB113" s="125" t="s">
        <v>24</v>
      </c>
      <c r="AC113" s="106"/>
      <c r="AD113" s="106" t="s">
        <v>182</v>
      </c>
      <c r="AF113" s="106" t="s">
        <v>183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39.869999999999997</v>
      </c>
      <c r="W118" s="131">
        <v>39.590000000000003</v>
      </c>
      <c r="X118" s="131">
        <v>39.56</v>
      </c>
      <c r="Y118" s="131">
        <v>39.409999999999997</v>
      </c>
      <c r="Z118" s="131">
        <v>39.32</v>
      </c>
      <c r="AB118" s="109" t="str">
        <f>TEXT(Z118,"##.0")</f>
        <v>39.3</v>
      </c>
    </row>
    <row r="120" spans="19:32" x14ac:dyDescent="0.25">
      <c r="S120" s="101" t="s">
        <v>98</v>
      </c>
      <c r="T120" s="112"/>
      <c r="U120" s="112"/>
      <c r="V120" s="112">
        <v>28634</v>
      </c>
      <c r="W120" s="112">
        <v>29447</v>
      </c>
      <c r="X120" s="112">
        <v>30060</v>
      </c>
      <c r="Y120" s="112">
        <v>30344</v>
      </c>
      <c r="Z120" s="112">
        <v>31821</v>
      </c>
      <c r="AB120" s="109" t="str">
        <f>TEXT(Z120,"###,###")</f>
        <v>31,821</v>
      </c>
    </row>
    <row r="121" spans="19:32" x14ac:dyDescent="0.25">
      <c r="S121" s="101" t="s">
        <v>99</v>
      </c>
      <c r="T121" s="112"/>
      <c r="U121" s="112"/>
      <c r="V121" s="112">
        <v>2256</v>
      </c>
      <c r="W121" s="112">
        <v>2351</v>
      </c>
      <c r="X121" s="112">
        <v>2504</v>
      </c>
      <c r="Y121" s="112">
        <v>2428</v>
      </c>
      <c r="Z121" s="112">
        <v>2273</v>
      </c>
      <c r="AB121" s="109" t="str">
        <f>TEXT(Z121,"###,###")</f>
        <v>2,273</v>
      </c>
    </row>
    <row r="122" spans="19:32" x14ac:dyDescent="0.25">
      <c r="S122" s="101" t="s">
        <v>100</v>
      </c>
      <c r="T122" s="112"/>
      <c r="U122" s="112"/>
      <c r="V122" s="112">
        <v>2727</v>
      </c>
      <c r="W122" s="112">
        <v>3011</v>
      </c>
      <c r="X122" s="112">
        <v>3180</v>
      </c>
      <c r="Y122" s="112">
        <v>3569</v>
      </c>
      <c r="Z122" s="112">
        <v>3842</v>
      </c>
      <c r="AB122" s="109" t="str">
        <f>TEXT(Z122,"###,###")</f>
        <v>3,842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31361</v>
      </c>
      <c r="W124" s="112">
        <v>32458</v>
      </c>
      <c r="X124" s="112">
        <v>33240</v>
      </c>
      <c r="Y124" s="112">
        <v>33913</v>
      </c>
      <c r="Z124" s="112">
        <v>35663</v>
      </c>
      <c r="AB124" s="109" t="str">
        <f>TEXT(Z124,"###,###")</f>
        <v>35,663</v>
      </c>
      <c r="AD124" s="127">
        <f>Z124/$Z$7*100</f>
        <v>93.995941066392547</v>
      </c>
    </row>
    <row r="125" spans="19:32" x14ac:dyDescent="0.25">
      <c r="S125" s="101" t="s">
        <v>102</v>
      </c>
      <c r="T125" s="112"/>
      <c r="U125" s="112"/>
      <c r="V125" s="112">
        <v>4983</v>
      </c>
      <c r="W125" s="112">
        <v>5362</v>
      </c>
      <c r="X125" s="112">
        <v>5684</v>
      </c>
      <c r="Y125" s="112">
        <v>5997</v>
      </c>
      <c r="Z125" s="112">
        <v>6115</v>
      </c>
      <c r="AB125" s="109" t="str">
        <f>TEXT(Z125,"###,###")</f>
        <v>6,115</v>
      </c>
      <c r="AD125" s="127">
        <f>Z125/$Z$7*100</f>
        <v>16.117129226957644</v>
      </c>
    </row>
    <row r="127" spans="19:32" x14ac:dyDescent="0.25">
      <c r="S127" s="101" t="s">
        <v>103</v>
      </c>
      <c r="T127" s="112"/>
      <c r="U127" s="112"/>
      <c r="V127" s="112">
        <v>17177</v>
      </c>
      <c r="W127" s="112">
        <v>17789</v>
      </c>
      <c r="X127" s="112">
        <v>18200</v>
      </c>
      <c r="Y127" s="112">
        <v>18441</v>
      </c>
      <c r="Z127" s="112">
        <v>19300</v>
      </c>
      <c r="AB127" s="109" t="str">
        <f>TEXT(Z127,"###,###")</f>
        <v>19,300</v>
      </c>
      <c r="AD127" s="127">
        <f>Z127/$Z$7*100</f>
        <v>50.868453651722412</v>
      </c>
    </row>
    <row r="128" spans="19:32" x14ac:dyDescent="0.25">
      <c r="S128" s="101" t="s">
        <v>104</v>
      </c>
      <c r="T128" s="112"/>
      <c r="U128" s="112"/>
      <c r="V128" s="112">
        <v>16448</v>
      </c>
      <c r="W128" s="112">
        <v>17028</v>
      </c>
      <c r="X128" s="112">
        <v>17548</v>
      </c>
      <c r="Y128" s="112">
        <v>17872</v>
      </c>
      <c r="Z128" s="112">
        <v>18621</v>
      </c>
      <c r="AB128" s="109" t="str">
        <f>TEXT(Z128,"###,###")</f>
        <v>18,621</v>
      </c>
      <c r="AD128" s="127">
        <f>Z128/$Z$7*100</f>
        <v>49.078832924804303</v>
      </c>
    </row>
    <row r="130" spans="19:20" x14ac:dyDescent="0.25">
      <c r="S130" s="101" t="s">
        <v>262</v>
      </c>
      <c r="T130" s="127">
        <v>83.869692417174036</v>
      </c>
    </row>
    <row r="131" spans="19:20" x14ac:dyDescent="0.25">
      <c r="S131" s="101" t="s">
        <v>263</v>
      </c>
      <c r="T131" s="127">
        <v>5.9908805777391212</v>
      </c>
    </row>
    <row r="132" spans="19:20" x14ac:dyDescent="0.25">
      <c r="S132" s="101" t="s">
        <v>264</v>
      </c>
      <c r="T132" s="127">
        <v>10.126248649218523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6C9B3B15-BA28-46A4-BA5C-7F2D3B4136C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A43D5B1A-3B9D-4946-ABA0-DD6E36CFF53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3E4961C0-E95C-48E1-A91A-08D5C0E4BCE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B74880CA-1F28-4C0B-B5B3-1C6ED083829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615F0B-C014-45C8-93B3-37D5EE468D21}">
  <sheetPr codeName="Sheet131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177</v>
      </c>
      <c r="T1" s="99"/>
      <c r="U1" s="99"/>
      <c r="V1" s="99"/>
      <c r="W1" s="99"/>
      <c r="X1" s="99"/>
      <c r="Y1" s="100" t="s">
        <v>255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184</v>
      </c>
      <c r="W2" s="103" t="s">
        <v>193</v>
      </c>
      <c r="X2" s="103" t="s">
        <v>261</v>
      </c>
      <c r="Y2" s="103" t="s">
        <v>267</v>
      </c>
      <c r="Z2" s="103" t="s">
        <v>273</v>
      </c>
      <c r="AB2" s="141" t="str">
        <f>$Z$2</f>
        <v>2021-22</v>
      </c>
      <c r="AC2" s="141"/>
      <c r="AD2" s="141"/>
      <c r="AE2" s="141"/>
      <c r="AF2" s="141"/>
    </row>
    <row r="3" spans="1:32" ht="15" customHeight="1" x14ac:dyDescent="0.25">
      <c r="A3" s="58" t="s">
        <v>272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177</v>
      </c>
      <c r="Y3" s="105" t="s">
        <v>255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10.67 Whyalla, South Australia,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13428</v>
      </c>
      <c r="W4" s="108">
        <v>13767</v>
      </c>
      <c r="X4" s="108">
        <v>13371</v>
      </c>
      <c r="Y4" s="108">
        <v>14881</v>
      </c>
      <c r="Z4" s="108">
        <v>15346</v>
      </c>
      <c r="AB4" s="109" t="str">
        <f>TEXT(Z4,"###,###")</f>
        <v>15,346</v>
      </c>
      <c r="AD4" s="110">
        <f>Z4/Y4-1</f>
        <v>3.1247900006720064E-2</v>
      </c>
      <c r="AF4" s="110">
        <f>Z4/V4-1</f>
        <v>0.1428358653559727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7409</v>
      </c>
      <c r="W5" s="108">
        <v>7463</v>
      </c>
      <c r="X5" s="108">
        <v>7176</v>
      </c>
      <c r="Y5" s="108">
        <v>8028</v>
      </c>
      <c r="Z5" s="108">
        <v>8151</v>
      </c>
      <c r="AB5" s="109" t="str">
        <f>TEXT(Z5,"###,###")</f>
        <v>8,151</v>
      </c>
      <c r="AD5" s="110">
        <f t="shared" ref="AD5:AD9" si="0">Z5/Y5-1</f>
        <v>1.5321375186845954E-2</v>
      </c>
      <c r="AF5" s="110">
        <f t="shared" ref="AF5:AF9" si="1">Z5/V5-1</f>
        <v>0.10014846807936295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6015</v>
      </c>
      <c r="W6" s="108">
        <v>6306</v>
      </c>
      <c r="X6" s="108">
        <v>6191</v>
      </c>
      <c r="Y6" s="108">
        <v>6846</v>
      </c>
      <c r="Z6" s="108">
        <v>7181</v>
      </c>
      <c r="AB6" s="109" t="str">
        <f>TEXT(Z6,"###,###")</f>
        <v>7,181</v>
      </c>
      <c r="AD6" s="110">
        <f t="shared" si="0"/>
        <v>4.8933683903009006E-2</v>
      </c>
      <c r="AF6" s="110">
        <f t="shared" si="1"/>
        <v>0.19384871155444716</v>
      </c>
    </row>
    <row r="7" spans="1:32" ht="16.5" customHeight="1" thickBot="1" x14ac:dyDescent="0.3">
      <c r="A7" s="61" t="str">
        <f>"QUICK STATS for "&amp;Z2&amp;" *"</f>
        <v>QUICK STATS for 2021-22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10070</v>
      </c>
      <c r="W7" s="108">
        <v>10263</v>
      </c>
      <c r="X7" s="108">
        <v>10350</v>
      </c>
      <c r="Y7" s="108">
        <v>10658</v>
      </c>
      <c r="Z7" s="108">
        <v>10931</v>
      </c>
      <c r="AB7" s="109" t="str">
        <f>TEXT(Z7,"###,###")</f>
        <v>10,931</v>
      </c>
      <c r="AD7" s="110">
        <f t="shared" si="0"/>
        <v>2.5614561831488025E-2</v>
      </c>
      <c r="AF7" s="110">
        <f t="shared" si="1"/>
        <v>8.5501489572989087E-2</v>
      </c>
    </row>
    <row r="8" spans="1:32" ht="17.25" customHeight="1" x14ac:dyDescent="0.25">
      <c r="A8" s="62" t="s">
        <v>12</v>
      </c>
      <c r="B8" s="63"/>
      <c r="C8" s="29"/>
      <c r="D8" s="64" t="str">
        <f>AB4</f>
        <v>15,346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10,931</v>
      </c>
      <c r="P8" s="65"/>
      <c r="S8" s="107" t="s">
        <v>83</v>
      </c>
      <c r="T8" s="108"/>
      <c r="U8" s="108"/>
      <c r="V8" s="108">
        <v>50532</v>
      </c>
      <c r="W8" s="108">
        <v>49950.55</v>
      </c>
      <c r="X8" s="108">
        <v>50962.83</v>
      </c>
      <c r="Y8" s="108">
        <v>50945.41</v>
      </c>
      <c r="Z8" s="108">
        <v>51507</v>
      </c>
      <c r="AB8" s="109" t="str">
        <f>TEXT(Z8,"$###,###")</f>
        <v>$51,507</v>
      </c>
      <c r="AD8" s="110">
        <f t="shared" si="0"/>
        <v>1.1023367954051233E-2</v>
      </c>
      <c r="AF8" s="110">
        <f t="shared" si="1"/>
        <v>1.9294704345761193E-2</v>
      </c>
    </row>
    <row r="9" spans="1:32" x14ac:dyDescent="0.25">
      <c r="A9" s="30" t="s">
        <v>14</v>
      </c>
      <c r="B9" s="69"/>
      <c r="C9" s="70"/>
      <c r="D9" s="71">
        <f>AD104</f>
        <v>80.086015899908773</v>
      </c>
      <c r="E9" s="72" t="s">
        <v>84</v>
      </c>
      <c r="F9" s="24"/>
      <c r="G9" s="73" t="s">
        <v>81</v>
      </c>
      <c r="H9" s="70"/>
      <c r="I9" s="69"/>
      <c r="J9" s="70"/>
      <c r="K9" s="69"/>
      <c r="L9" s="69"/>
      <c r="M9" s="74"/>
      <c r="N9" s="70"/>
      <c r="O9" s="71">
        <f>AD127</f>
        <v>53.956637087183246</v>
      </c>
      <c r="P9" s="72" t="s">
        <v>84</v>
      </c>
      <c r="S9" s="107" t="s">
        <v>7</v>
      </c>
      <c r="T9" s="108"/>
      <c r="U9" s="108"/>
      <c r="V9" s="108">
        <v>610772005</v>
      </c>
      <c r="W9" s="108">
        <v>641737869</v>
      </c>
      <c r="X9" s="108">
        <v>667198703</v>
      </c>
      <c r="Y9" s="108">
        <v>691451366</v>
      </c>
      <c r="Z9" s="108">
        <v>744530036</v>
      </c>
      <c r="AB9" s="109" t="str">
        <f>TEXT(Z9/1000000,"$#,###.0")&amp;" mil"</f>
        <v>$744.5 mil</v>
      </c>
      <c r="AD9" s="110">
        <f t="shared" si="0"/>
        <v>7.6764140776894418E-2</v>
      </c>
      <c r="AF9" s="110">
        <f t="shared" si="1"/>
        <v>0.2189983003559568</v>
      </c>
    </row>
    <row r="10" spans="1:32" x14ac:dyDescent="0.25">
      <c r="A10" s="30" t="s">
        <v>17</v>
      </c>
      <c r="B10" s="69"/>
      <c r="C10" s="70"/>
      <c r="D10" s="71">
        <f>AD105</f>
        <v>16.277857422129546</v>
      </c>
      <c r="E10" s="72" t="s">
        <v>84</v>
      </c>
      <c r="F10" s="24"/>
      <c r="G10" s="73" t="s">
        <v>82</v>
      </c>
      <c r="H10" s="70"/>
      <c r="I10" s="69"/>
      <c r="J10" s="70"/>
      <c r="K10" s="69"/>
      <c r="L10" s="69"/>
      <c r="M10" s="74"/>
      <c r="N10" s="70"/>
      <c r="O10" s="71">
        <f>AD128</f>
        <v>45.988473149757567</v>
      </c>
      <c r="P10" s="72" t="s">
        <v>84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85</v>
      </c>
      <c r="H11" s="77"/>
      <c r="I11" s="78"/>
      <c r="J11" s="78"/>
      <c r="K11" s="78"/>
      <c r="L11" s="78"/>
      <c r="M11" s="69"/>
      <c r="N11" s="70"/>
      <c r="O11" s="71">
        <f>T130</f>
        <v>92.763699570030184</v>
      </c>
      <c r="P11" s="72" t="s">
        <v>84</v>
      </c>
      <c r="S11" s="107" t="s">
        <v>29</v>
      </c>
      <c r="T11" s="112"/>
      <c r="U11" s="112"/>
      <c r="V11" s="112">
        <v>12753</v>
      </c>
      <c r="W11" s="112">
        <v>13102</v>
      </c>
      <c r="X11" s="112">
        <v>12683</v>
      </c>
      <c r="Y11" s="112">
        <v>14193</v>
      </c>
      <c r="Z11" s="112">
        <v>14559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3.3574238404537557</v>
      </c>
      <c r="P12" s="72" t="s">
        <v>84</v>
      </c>
      <c r="S12" s="107" t="s">
        <v>30</v>
      </c>
      <c r="T12" s="112"/>
      <c r="U12" s="112"/>
      <c r="V12" s="112">
        <v>670</v>
      </c>
      <c r="W12" s="112">
        <v>669</v>
      </c>
      <c r="X12" s="112">
        <v>689</v>
      </c>
      <c r="Y12" s="112">
        <v>688</v>
      </c>
      <c r="Z12" s="112">
        <v>785</v>
      </c>
    </row>
    <row r="13" spans="1:32" ht="15" customHeight="1" x14ac:dyDescent="0.25">
      <c r="A13" s="30" t="s">
        <v>19</v>
      </c>
      <c r="B13" s="70"/>
      <c r="C13" s="70"/>
      <c r="D13" s="71">
        <f>AD108</f>
        <v>8.0086015899908762</v>
      </c>
      <c r="E13" s="72" t="s">
        <v>84</v>
      </c>
      <c r="F13" s="24"/>
      <c r="G13" s="142" t="s">
        <v>265</v>
      </c>
      <c r="H13" s="143"/>
      <c r="I13" s="143"/>
      <c r="J13" s="143"/>
      <c r="K13" s="143"/>
      <c r="L13" s="143"/>
      <c r="M13" s="79"/>
      <c r="N13" s="70"/>
      <c r="O13" s="71">
        <f>T132</f>
        <v>3.8788765895160551</v>
      </c>
      <c r="P13" s="72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11.338459533428907</v>
      </c>
      <c r="E14" s="72" t="s">
        <v>84</v>
      </c>
      <c r="F14" s="24"/>
      <c r="G14" s="76" t="s">
        <v>94</v>
      </c>
      <c r="H14" s="69"/>
      <c r="I14" s="69"/>
      <c r="J14" s="69"/>
      <c r="K14" s="75"/>
      <c r="L14" s="70"/>
      <c r="M14" s="69"/>
      <c r="N14" s="70"/>
      <c r="O14" s="75" t="str">
        <f>AB118</f>
        <v>41.2</v>
      </c>
      <c r="P14" s="72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21.823276423823799</v>
      </c>
      <c r="E15" s="72" t="s">
        <v>84</v>
      </c>
      <c r="F15" s="24"/>
      <c r="G15" s="33" t="s">
        <v>259</v>
      </c>
      <c r="H15" s="70"/>
      <c r="I15" s="70"/>
      <c r="J15" s="70"/>
      <c r="K15" s="80"/>
      <c r="L15" s="70"/>
      <c r="M15" s="70"/>
      <c r="N15" s="70"/>
      <c r="O15" s="71">
        <f>AB38</f>
        <v>17.534071160706119</v>
      </c>
      <c r="P15" s="72" t="s">
        <v>84</v>
      </c>
      <c r="S15" s="115" t="s">
        <v>60</v>
      </c>
      <c r="T15" s="115"/>
      <c r="U15" s="116"/>
      <c r="V15" s="116">
        <v>125</v>
      </c>
      <c r="W15" s="116">
        <v>100</v>
      </c>
      <c r="X15" s="116">
        <v>86</v>
      </c>
      <c r="Y15" s="112">
        <v>128</v>
      </c>
      <c r="Z15" s="112">
        <v>137</v>
      </c>
      <c r="AB15" s="117">
        <f t="shared" ref="AB15:AB34" si="2">IF(Z15="np",0,Z15/$Z$34)</f>
        <v>8.9279895731508643E-3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55.18050306268735</v>
      </c>
      <c r="E16" s="83" t="s">
        <v>84</v>
      </c>
      <c r="F16" s="24"/>
      <c r="G16" s="84" t="s">
        <v>260</v>
      </c>
      <c r="H16" s="35"/>
      <c r="I16" s="35"/>
      <c r="J16" s="35"/>
      <c r="K16" s="36"/>
      <c r="L16" s="35"/>
      <c r="M16" s="35"/>
      <c r="N16" s="35"/>
      <c r="O16" s="82">
        <f>AB37</f>
        <v>82.465928839293881</v>
      </c>
      <c r="P16" s="37" t="s">
        <v>84</v>
      </c>
      <c r="S16" s="115" t="s">
        <v>61</v>
      </c>
      <c r="T16" s="115"/>
      <c r="U16" s="116"/>
      <c r="V16" s="116">
        <v>487</v>
      </c>
      <c r="W16" s="116">
        <v>687</v>
      </c>
      <c r="X16" s="116">
        <v>1044</v>
      </c>
      <c r="Y16" s="112">
        <v>798</v>
      </c>
      <c r="Z16" s="112">
        <v>846</v>
      </c>
      <c r="AB16" s="117">
        <f t="shared" si="2"/>
        <v>5.5131964809384162E-2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1802</v>
      </c>
      <c r="W17" s="116">
        <v>1665</v>
      </c>
      <c r="X17" s="116">
        <v>1193</v>
      </c>
      <c r="Y17" s="112">
        <v>1361</v>
      </c>
      <c r="Z17" s="112">
        <v>1266</v>
      </c>
      <c r="AB17" s="117">
        <f t="shared" si="2"/>
        <v>8.2502443792766375E-2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268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63</v>
      </c>
      <c r="T18" s="115"/>
      <c r="U18" s="116"/>
      <c r="V18" s="116">
        <v>290</v>
      </c>
      <c r="W18" s="116">
        <v>245</v>
      </c>
      <c r="X18" s="116">
        <v>256</v>
      </c>
      <c r="Y18" s="112">
        <v>307</v>
      </c>
      <c r="Z18" s="112">
        <v>286</v>
      </c>
      <c r="AB18" s="117">
        <f t="shared" si="2"/>
        <v>1.863799283154122E-2</v>
      </c>
    </row>
    <row r="19" spans="1:28" x14ac:dyDescent="0.25">
      <c r="A19" s="61" t="str">
        <f>$S$1&amp;" ("&amp;$V$2&amp;" to "&amp;$Z$2&amp;")"</f>
        <v>Whyalla (2017-18 to 2021-22)</v>
      </c>
      <c r="B19" s="61"/>
      <c r="C19" s="61"/>
      <c r="D19" s="61"/>
      <c r="E19" s="61"/>
      <c r="F19" s="61"/>
      <c r="G19" s="61" t="str">
        <f>$S$1&amp;" ("&amp;$V$2&amp;" to "&amp;$Z$2&amp;")"</f>
        <v>Whyalla (2017-18 to 2021-22)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64</v>
      </c>
      <c r="T19" s="115"/>
      <c r="U19" s="116"/>
      <c r="V19" s="116">
        <v>1023</v>
      </c>
      <c r="W19" s="116">
        <v>1059</v>
      </c>
      <c r="X19" s="116">
        <v>1017</v>
      </c>
      <c r="Y19" s="112">
        <v>1511</v>
      </c>
      <c r="Z19" s="112">
        <v>1418</v>
      </c>
      <c r="AB19" s="117">
        <f t="shared" si="2"/>
        <v>9.2407950472466596E-2</v>
      </c>
    </row>
    <row r="20" spans="1:28" x14ac:dyDescent="0.25">
      <c r="S20" s="115" t="s">
        <v>65</v>
      </c>
      <c r="T20" s="115"/>
      <c r="U20" s="116"/>
      <c r="V20" s="116">
        <v>268</v>
      </c>
      <c r="W20" s="116">
        <v>242</v>
      </c>
      <c r="X20" s="116">
        <v>298</v>
      </c>
      <c r="Y20" s="112">
        <v>274</v>
      </c>
      <c r="Z20" s="112">
        <v>303</v>
      </c>
      <c r="AB20" s="117">
        <f t="shared" si="2"/>
        <v>1.9745845552297164E-2</v>
      </c>
    </row>
    <row r="21" spans="1:28" x14ac:dyDescent="0.25">
      <c r="S21" s="115" t="s">
        <v>66</v>
      </c>
      <c r="T21" s="115"/>
      <c r="U21" s="116"/>
      <c r="V21" s="116">
        <v>1332</v>
      </c>
      <c r="W21" s="116">
        <v>1360</v>
      </c>
      <c r="X21" s="116">
        <v>1412</v>
      </c>
      <c r="Y21" s="112">
        <v>1616</v>
      </c>
      <c r="Z21" s="112">
        <v>1605</v>
      </c>
      <c r="AB21" s="117">
        <f t="shared" si="2"/>
        <v>0.10459433040078202</v>
      </c>
    </row>
    <row r="22" spans="1:28" x14ac:dyDescent="0.25">
      <c r="S22" s="115" t="s">
        <v>67</v>
      </c>
      <c r="T22" s="115"/>
      <c r="U22" s="116"/>
      <c r="V22" s="116">
        <v>1058</v>
      </c>
      <c r="W22" s="116">
        <v>1001</v>
      </c>
      <c r="X22" s="116">
        <v>917</v>
      </c>
      <c r="Y22" s="112">
        <v>1129</v>
      </c>
      <c r="Z22" s="112">
        <v>1132</v>
      </c>
      <c r="AB22" s="117">
        <f t="shared" si="2"/>
        <v>7.3769957640925379E-2</v>
      </c>
    </row>
    <row r="23" spans="1:28" x14ac:dyDescent="0.25">
      <c r="S23" s="115" t="s">
        <v>68</v>
      </c>
      <c r="T23" s="115"/>
      <c r="U23" s="116"/>
      <c r="V23" s="116">
        <v>587</v>
      </c>
      <c r="W23" s="116">
        <v>638</v>
      </c>
      <c r="X23" s="116">
        <v>533</v>
      </c>
      <c r="Y23" s="112">
        <v>616</v>
      </c>
      <c r="Z23" s="112">
        <v>708</v>
      </c>
      <c r="AB23" s="117">
        <f t="shared" si="2"/>
        <v>4.6138807429130013E-2</v>
      </c>
    </row>
    <row r="24" spans="1:28" x14ac:dyDescent="0.25">
      <c r="S24" s="115" t="s">
        <v>69</v>
      </c>
      <c r="T24" s="115"/>
      <c r="U24" s="116"/>
      <c r="V24" s="116">
        <v>25</v>
      </c>
      <c r="W24" s="116">
        <v>37</v>
      </c>
      <c r="X24" s="116">
        <v>39</v>
      </c>
      <c r="Y24" s="112">
        <v>28</v>
      </c>
      <c r="Z24" s="112">
        <v>50</v>
      </c>
      <c r="AB24" s="117">
        <f t="shared" si="2"/>
        <v>3.2583903551645487E-3</v>
      </c>
    </row>
    <row r="25" spans="1:28" x14ac:dyDescent="0.25">
      <c r="S25" s="115" t="s">
        <v>70</v>
      </c>
      <c r="T25" s="115"/>
      <c r="U25" s="116"/>
      <c r="V25" s="116">
        <v>270</v>
      </c>
      <c r="W25" s="116">
        <v>274</v>
      </c>
      <c r="X25" s="116">
        <v>314</v>
      </c>
      <c r="Y25" s="112">
        <v>353</v>
      </c>
      <c r="Z25" s="112">
        <v>376</v>
      </c>
      <c r="AB25" s="117">
        <f t="shared" si="2"/>
        <v>2.4503095470837406E-2</v>
      </c>
    </row>
    <row r="26" spans="1:28" x14ac:dyDescent="0.25">
      <c r="S26" s="115" t="s">
        <v>71</v>
      </c>
      <c r="T26" s="115"/>
      <c r="U26" s="116"/>
      <c r="V26" s="116">
        <v>198</v>
      </c>
      <c r="W26" s="116">
        <v>203</v>
      </c>
      <c r="X26" s="116">
        <v>216</v>
      </c>
      <c r="Y26" s="112">
        <v>208</v>
      </c>
      <c r="Z26" s="112">
        <v>198</v>
      </c>
      <c r="AB26" s="117">
        <f t="shared" si="2"/>
        <v>1.2903225806451613E-2</v>
      </c>
    </row>
    <row r="27" spans="1:28" x14ac:dyDescent="0.25">
      <c r="S27" s="115" t="s">
        <v>72</v>
      </c>
      <c r="T27" s="115"/>
      <c r="U27" s="116"/>
      <c r="V27" s="116">
        <v>470</v>
      </c>
      <c r="W27" s="116">
        <v>473</v>
      </c>
      <c r="X27" s="116">
        <v>467</v>
      </c>
      <c r="Y27" s="112">
        <v>506</v>
      </c>
      <c r="Z27" s="112">
        <v>535</v>
      </c>
      <c r="AB27" s="117">
        <f t="shared" si="2"/>
        <v>3.486477680026067E-2</v>
      </c>
    </row>
    <row r="28" spans="1:28" x14ac:dyDescent="0.25">
      <c r="S28" s="115" t="s">
        <v>73</v>
      </c>
      <c r="T28" s="115"/>
      <c r="U28" s="116"/>
      <c r="V28" s="116">
        <v>1290</v>
      </c>
      <c r="W28" s="116">
        <v>1483</v>
      </c>
      <c r="X28" s="116">
        <v>1384</v>
      </c>
      <c r="Y28" s="112">
        <v>1705</v>
      </c>
      <c r="Z28" s="112">
        <v>1796</v>
      </c>
      <c r="AB28" s="117">
        <f t="shared" si="2"/>
        <v>0.11704138155751059</v>
      </c>
    </row>
    <row r="29" spans="1:28" x14ac:dyDescent="0.25">
      <c r="S29" s="115" t="s">
        <v>74</v>
      </c>
      <c r="T29" s="115"/>
      <c r="U29" s="116"/>
      <c r="V29" s="116">
        <v>579</v>
      </c>
      <c r="W29" s="116">
        <v>705</v>
      </c>
      <c r="X29" s="116">
        <v>570</v>
      </c>
      <c r="Y29" s="112">
        <v>560</v>
      </c>
      <c r="Z29" s="112">
        <v>733</v>
      </c>
      <c r="AB29" s="117">
        <f t="shared" si="2"/>
        <v>4.7768002606712281E-2</v>
      </c>
    </row>
    <row r="30" spans="1:28" x14ac:dyDescent="0.25">
      <c r="S30" s="115" t="s">
        <v>75</v>
      </c>
      <c r="T30" s="115"/>
      <c r="U30" s="116"/>
      <c r="V30" s="116">
        <v>1087</v>
      </c>
      <c r="W30" s="116">
        <v>1044</v>
      </c>
      <c r="X30" s="116">
        <v>1091</v>
      </c>
      <c r="Y30" s="112">
        <v>1069</v>
      </c>
      <c r="Z30" s="112">
        <v>1101</v>
      </c>
      <c r="AB30" s="117">
        <f t="shared" si="2"/>
        <v>7.174975562072336E-2</v>
      </c>
    </row>
    <row r="31" spans="1:28" x14ac:dyDescent="0.25">
      <c r="S31" s="115" t="s">
        <v>76</v>
      </c>
      <c r="T31" s="115"/>
      <c r="U31" s="116"/>
      <c r="V31" s="116">
        <v>1598</v>
      </c>
      <c r="W31" s="116">
        <v>1637</v>
      </c>
      <c r="X31" s="116">
        <v>1708</v>
      </c>
      <c r="Y31" s="112">
        <v>1906</v>
      </c>
      <c r="Z31" s="112">
        <v>2016</v>
      </c>
      <c r="AB31" s="117">
        <f t="shared" si="2"/>
        <v>0.1313782991202346</v>
      </c>
    </row>
    <row r="32" spans="1:28" ht="15.75" customHeight="1" x14ac:dyDescent="0.25">
      <c r="A32" s="61" t="str">
        <f>"Distribution of jobs per industry "&amp;"("&amp;Z2&amp;") *"</f>
        <v>Distribution of jobs per industry (2021-22)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77</v>
      </c>
      <c r="T32" s="115"/>
      <c r="U32" s="116"/>
      <c r="V32" s="116">
        <v>44</v>
      </c>
      <c r="W32" s="116">
        <v>54</v>
      </c>
      <c r="X32" s="116">
        <v>51</v>
      </c>
      <c r="Y32" s="112">
        <v>50</v>
      </c>
      <c r="Z32" s="112">
        <v>67</v>
      </c>
      <c r="AB32" s="117">
        <f t="shared" si="2"/>
        <v>4.3662430759204953E-3</v>
      </c>
    </row>
    <row r="33" spans="19:32" x14ac:dyDescent="0.25">
      <c r="S33" s="115" t="s">
        <v>78</v>
      </c>
      <c r="T33" s="115"/>
      <c r="U33" s="116"/>
      <c r="V33" s="116">
        <v>453</v>
      </c>
      <c r="W33" s="116">
        <v>491</v>
      </c>
      <c r="X33" s="116">
        <v>490</v>
      </c>
      <c r="Y33" s="112">
        <v>528</v>
      </c>
      <c r="Z33" s="112">
        <v>564</v>
      </c>
      <c r="AB33" s="117">
        <f t="shared" si="2"/>
        <v>3.6754643206256113E-2</v>
      </c>
    </row>
    <row r="34" spans="19:32" x14ac:dyDescent="0.25">
      <c r="S34" s="118" t="s">
        <v>53</v>
      </c>
      <c r="T34" s="118"/>
      <c r="U34" s="119"/>
      <c r="V34" s="119">
        <v>13424</v>
      </c>
      <c r="W34" s="119">
        <v>13767</v>
      </c>
      <c r="X34" s="119">
        <v>13371</v>
      </c>
      <c r="Y34" s="120">
        <v>14881</v>
      </c>
      <c r="Z34" s="120">
        <v>15345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8741</v>
      </c>
      <c r="W37" s="112">
        <v>8784</v>
      </c>
      <c r="X37" s="112">
        <v>8860</v>
      </c>
      <c r="Y37" s="112">
        <v>8674</v>
      </c>
      <c r="Z37" s="112">
        <v>9016</v>
      </c>
      <c r="AB37" s="132">
        <f>Z37/Z40*100</f>
        <v>82.465928839293881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1328</v>
      </c>
      <c r="W38" s="112">
        <v>1478</v>
      </c>
      <c r="X38" s="112">
        <v>1487</v>
      </c>
      <c r="Y38" s="112">
        <v>1987</v>
      </c>
      <c r="Z38" s="112">
        <v>1917</v>
      </c>
      <c r="AB38" s="132">
        <f>Z38/Z40*100</f>
        <v>17.534071160706119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10069</v>
      </c>
      <c r="W40" s="112">
        <v>10262</v>
      </c>
      <c r="X40" s="112">
        <v>10347</v>
      </c>
      <c r="Y40" s="112">
        <v>10661</v>
      </c>
      <c r="Z40" s="112">
        <v>10933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7</v>
      </c>
      <c r="W44" s="112">
        <v>7</v>
      </c>
      <c r="X44" s="112">
        <v>6</v>
      </c>
      <c r="Y44" s="112">
        <v>6</v>
      </c>
      <c r="Z44" s="112">
        <v>4</v>
      </c>
    </row>
    <row r="45" spans="19:32" x14ac:dyDescent="0.25">
      <c r="S45" s="115" t="s">
        <v>37</v>
      </c>
      <c r="T45" s="115"/>
      <c r="U45" s="112"/>
      <c r="V45" s="112">
        <v>167</v>
      </c>
      <c r="W45" s="112">
        <v>140</v>
      </c>
      <c r="X45" s="112">
        <v>145</v>
      </c>
      <c r="Y45" s="112">
        <v>181</v>
      </c>
      <c r="Z45" s="112">
        <v>201</v>
      </c>
    </row>
    <row r="46" spans="19:32" x14ac:dyDescent="0.25">
      <c r="S46" s="115" t="s">
        <v>38</v>
      </c>
      <c r="T46" s="115"/>
      <c r="U46" s="112"/>
      <c r="V46" s="112">
        <v>381</v>
      </c>
      <c r="W46" s="112">
        <v>350</v>
      </c>
      <c r="X46" s="112">
        <v>378</v>
      </c>
      <c r="Y46" s="112">
        <v>464</v>
      </c>
      <c r="Z46" s="112">
        <v>487</v>
      </c>
    </row>
    <row r="47" spans="19:32" x14ac:dyDescent="0.25">
      <c r="S47" s="115" t="s">
        <v>39</v>
      </c>
      <c r="T47" s="115"/>
      <c r="U47" s="112"/>
      <c r="V47" s="112">
        <v>681</v>
      </c>
      <c r="W47" s="112">
        <v>626</v>
      </c>
      <c r="X47" s="112">
        <v>572</v>
      </c>
      <c r="Y47" s="112">
        <v>705</v>
      </c>
      <c r="Z47" s="112">
        <v>681</v>
      </c>
    </row>
    <row r="48" spans="19:32" x14ac:dyDescent="0.25">
      <c r="S48" s="115" t="s">
        <v>40</v>
      </c>
      <c r="T48" s="115"/>
      <c r="U48" s="112"/>
      <c r="V48" s="112">
        <v>877</v>
      </c>
      <c r="W48" s="112">
        <v>928</v>
      </c>
      <c r="X48" s="112">
        <v>861</v>
      </c>
      <c r="Y48" s="112">
        <v>1013</v>
      </c>
      <c r="Z48" s="112">
        <v>1126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801</v>
      </c>
      <c r="W49" s="112">
        <v>832</v>
      </c>
      <c r="X49" s="112">
        <v>794</v>
      </c>
      <c r="Y49" s="112">
        <v>849</v>
      </c>
      <c r="Z49" s="112">
        <v>885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Whyalla (2021-22)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716</v>
      </c>
      <c r="W50" s="112">
        <v>682</v>
      </c>
      <c r="X50" s="112">
        <v>692</v>
      </c>
      <c r="Y50" s="112">
        <v>788</v>
      </c>
      <c r="Z50" s="112">
        <v>781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672</v>
      </c>
      <c r="W51" s="112">
        <v>690</v>
      </c>
      <c r="X51" s="112">
        <v>645</v>
      </c>
      <c r="Y51" s="112">
        <v>697</v>
      </c>
      <c r="Z51" s="112">
        <v>726</v>
      </c>
    </row>
    <row r="52" spans="1:26" ht="15" customHeight="1" x14ac:dyDescent="0.25">
      <c r="S52" s="115" t="s">
        <v>44</v>
      </c>
      <c r="T52" s="115"/>
      <c r="U52" s="112"/>
      <c r="V52" s="112">
        <v>866</v>
      </c>
      <c r="W52" s="112">
        <v>831</v>
      </c>
      <c r="X52" s="112">
        <v>747</v>
      </c>
      <c r="Y52" s="112">
        <v>788</v>
      </c>
      <c r="Z52" s="112">
        <v>689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818</v>
      </c>
      <c r="W53" s="112">
        <v>883</v>
      </c>
      <c r="X53" s="112">
        <v>800</v>
      </c>
      <c r="Y53" s="112">
        <v>872</v>
      </c>
      <c r="Z53" s="112">
        <v>864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724</v>
      </c>
      <c r="W54" s="112">
        <v>735</v>
      </c>
      <c r="X54" s="112">
        <v>753</v>
      </c>
      <c r="Y54" s="112">
        <v>772</v>
      </c>
      <c r="Z54" s="112">
        <v>772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462</v>
      </c>
      <c r="W55" s="112">
        <v>487</v>
      </c>
      <c r="X55" s="112">
        <v>479</v>
      </c>
      <c r="Y55" s="112">
        <v>551</v>
      </c>
      <c r="Z55" s="112">
        <v>606</v>
      </c>
    </row>
    <row r="56" spans="1:26" ht="15" customHeight="1" x14ac:dyDescent="0.25">
      <c r="S56" s="115" t="s">
        <v>48</v>
      </c>
      <c r="T56" s="115"/>
      <c r="U56" s="112"/>
      <c r="V56" s="112">
        <v>159</v>
      </c>
      <c r="W56" s="112">
        <v>184</v>
      </c>
      <c r="X56" s="112">
        <v>215</v>
      </c>
      <c r="Y56" s="112">
        <v>251</v>
      </c>
      <c r="Z56" s="112">
        <v>222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43</v>
      </c>
      <c r="W57" s="112">
        <v>51</v>
      </c>
      <c r="X57" s="112">
        <v>53</v>
      </c>
      <c r="Y57" s="112">
        <v>65</v>
      </c>
      <c r="Z57" s="112">
        <v>79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19</v>
      </c>
      <c r="W58" s="112">
        <v>16</v>
      </c>
      <c r="X58" s="112">
        <v>22</v>
      </c>
      <c r="Y58" s="112">
        <v>15</v>
      </c>
      <c r="Z58" s="112">
        <v>22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16</v>
      </c>
      <c r="W59" s="112">
        <v>13</v>
      </c>
      <c r="X59" s="112">
        <v>12</v>
      </c>
      <c r="Y59" s="112">
        <v>9</v>
      </c>
      <c r="Z59" s="112">
        <v>8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5</v>
      </c>
      <c r="W60" s="112">
        <v>8</v>
      </c>
      <c r="X60" s="112">
        <v>5</v>
      </c>
      <c r="Y60" s="112">
        <v>2</v>
      </c>
      <c r="Z60" s="112">
        <v>7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7408</v>
      </c>
      <c r="W61" s="112">
        <v>7465</v>
      </c>
      <c r="X61" s="112">
        <v>7178</v>
      </c>
      <c r="Y61" s="112">
        <v>8028</v>
      </c>
      <c r="Z61" s="112">
        <v>8155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20</v>
      </c>
      <c r="W63" s="112">
        <v>11</v>
      </c>
      <c r="X63" s="112">
        <v>7</v>
      </c>
      <c r="Y63" s="112">
        <v>18</v>
      </c>
      <c r="Z63" s="112">
        <v>26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213</v>
      </c>
      <c r="W64" s="112">
        <v>206</v>
      </c>
      <c r="X64" s="112">
        <v>201</v>
      </c>
      <c r="Y64" s="112">
        <v>248</v>
      </c>
      <c r="Z64" s="112">
        <v>254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Whyalla (2021-22)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375</v>
      </c>
      <c r="W65" s="112">
        <v>399</v>
      </c>
      <c r="X65" s="112">
        <v>396</v>
      </c>
      <c r="Y65" s="112">
        <v>480</v>
      </c>
      <c r="Z65" s="112">
        <v>486</v>
      </c>
    </row>
    <row r="66" spans="1:26" x14ac:dyDescent="0.25">
      <c r="S66" s="115" t="s">
        <v>39</v>
      </c>
      <c r="T66" s="115"/>
      <c r="U66" s="112"/>
      <c r="V66" s="112">
        <v>526</v>
      </c>
      <c r="W66" s="112">
        <v>546</v>
      </c>
      <c r="X66" s="112">
        <v>534</v>
      </c>
      <c r="Y66" s="112">
        <v>607</v>
      </c>
      <c r="Z66" s="112">
        <v>699</v>
      </c>
    </row>
    <row r="67" spans="1:26" x14ac:dyDescent="0.25">
      <c r="S67" s="115" t="s">
        <v>40</v>
      </c>
      <c r="T67" s="115"/>
      <c r="U67" s="112"/>
      <c r="V67" s="112">
        <v>694</v>
      </c>
      <c r="W67" s="112">
        <v>691</v>
      </c>
      <c r="X67" s="112">
        <v>691</v>
      </c>
      <c r="Y67" s="112">
        <v>764</v>
      </c>
      <c r="Z67" s="112">
        <v>797</v>
      </c>
    </row>
    <row r="68" spans="1:26" x14ac:dyDescent="0.25">
      <c r="S68" s="115" t="s">
        <v>41</v>
      </c>
      <c r="T68" s="115"/>
      <c r="U68" s="112"/>
      <c r="V68" s="112">
        <v>652</v>
      </c>
      <c r="W68" s="112">
        <v>678</v>
      </c>
      <c r="X68" s="112">
        <v>666</v>
      </c>
      <c r="Y68" s="112">
        <v>714</v>
      </c>
      <c r="Z68" s="112">
        <v>735</v>
      </c>
    </row>
    <row r="69" spans="1:26" x14ac:dyDescent="0.25">
      <c r="S69" s="115" t="s">
        <v>42</v>
      </c>
      <c r="T69" s="115"/>
      <c r="U69" s="112"/>
      <c r="V69" s="112">
        <v>534</v>
      </c>
      <c r="W69" s="112">
        <v>611</v>
      </c>
      <c r="X69" s="112">
        <v>605</v>
      </c>
      <c r="Y69" s="112">
        <v>697</v>
      </c>
      <c r="Z69" s="112">
        <v>765</v>
      </c>
    </row>
    <row r="70" spans="1:26" x14ac:dyDescent="0.25">
      <c r="S70" s="115" t="s">
        <v>43</v>
      </c>
      <c r="T70" s="115"/>
      <c r="U70" s="112"/>
      <c r="V70" s="112">
        <v>575</v>
      </c>
      <c r="W70" s="112">
        <v>546</v>
      </c>
      <c r="X70" s="112">
        <v>525</v>
      </c>
      <c r="Y70" s="112">
        <v>525</v>
      </c>
      <c r="Z70" s="112">
        <v>574</v>
      </c>
    </row>
    <row r="71" spans="1:26" x14ac:dyDescent="0.25">
      <c r="S71" s="115" t="s">
        <v>44</v>
      </c>
      <c r="T71" s="115"/>
      <c r="U71" s="112"/>
      <c r="V71" s="112">
        <v>688</v>
      </c>
      <c r="W71" s="112">
        <v>776</v>
      </c>
      <c r="X71" s="112">
        <v>720</v>
      </c>
      <c r="Y71" s="112">
        <v>738</v>
      </c>
      <c r="Z71" s="112">
        <v>719</v>
      </c>
    </row>
    <row r="72" spans="1:26" x14ac:dyDescent="0.25">
      <c r="S72" s="115" t="s">
        <v>45</v>
      </c>
      <c r="T72" s="115"/>
      <c r="U72" s="112"/>
      <c r="V72" s="112">
        <v>656</v>
      </c>
      <c r="W72" s="112">
        <v>666</v>
      </c>
      <c r="X72" s="112">
        <v>639</v>
      </c>
      <c r="Y72" s="112">
        <v>737</v>
      </c>
      <c r="Z72" s="112">
        <v>739</v>
      </c>
    </row>
    <row r="73" spans="1:26" x14ac:dyDescent="0.25">
      <c r="S73" s="115" t="s">
        <v>46</v>
      </c>
      <c r="T73" s="115"/>
      <c r="U73" s="112"/>
      <c r="V73" s="112">
        <v>543</v>
      </c>
      <c r="W73" s="112">
        <v>560</v>
      </c>
      <c r="X73" s="112">
        <v>578</v>
      </c>
      <c r="Y73" s="112">
        <v>640</v>
      </c>
      <c r="Z73" s="112">
        <v>638</v>
      </c>
    </row>
    <row r="74" spans="1:26" x14ac:dyDescent="0.25">
      <c r="S74" s="115" t="s">
        <v>47</v>
      </c>
      <c r="T74" s="115"/>
      <c r="U74" s="112"/>
      <c r="V74" s="112">
        <v>330</v>
      </c>
      <c r="W74" s="112">
        <v>385</v>
      </c>
      <c r="X74" s="112">
        <v>394</v>
      </c>
      <c r="Y74" s="112">
        <v>453</v>
      </c>
      <c r="Z74" s="112">
        <v>475</v>
      </c>
    </row>
    <row r="75" spans="1:26" x14ac:dyDescent="0.25">
      <c r="S75" s="115" t="s">
        <v>48</v>
      </c>
      <c r="T75" s="115"/>
      <c r="U75" s="112"/>
      <c r="V75" s="112">
        <v>130</v>
      </c>
      <c r="W75" s="112">
        <v>121</v>
      </c>
      <c r="X75" s="112">
        <v>130</v>
      </c>
      <c r="Y75" s="112">
        <v>133</v>
      </c>
      <c r="Z75" s="112">
        <v>175</v>
      </c>
    </row>
    <row r="76" spans="1:26" x14ac:dyDescent="0.25">
      <c r="S76" s="115" t="s">
        <v>49</v>
      </c>
      <c r="T76" s="115"/>
      <c r="U76" s="112"/>
      <c r="V76" s="112">
        <v>48</v>
      </c>
      <c r="W76" s="112">
        <v>64</v>
      </c>
      <c r="X76" s="112">
        <v>49</v>
      </c>
      <c r="Y76" s="112">
        <v>50</v>
      </c>
      <c r="Z76" s="112">
        <v>49</v>
      </c>
    </row>
    <row r="77" spans="1:26" x14ac:dyDescent="0.25">
      <c r="S77" s="115" t="s">
        <v>50</v>
      </c>
      <c r="T77" s="115"/>
      <c r="U77" s="112"/>
      <c r="V77" s="112">
        <v>25</v>
      </c>
      <c r="W77" s="112">
        <v>20</v>
      </c>
      <c r="X77" s="112">
        <v>24</v>
      </c>
      <c r="Y77" s="112">
        <v>23</v>
      </c>
      <c r="Z77" s="112">
        <v>34</v>
      </c>
    </row>
    <row r="78" spans="1:26" x14ac:dyDescent="0.25">
      <c r="S78" s="115" t="s">
        <v>51</v>
      </c>
      <c r="T78" s="115"/>
      <c r="U78" s="112"/>
      <c r="V78" s="112">
        <v>14</v>
      </c>
      <c r="W78" s="112">
        <v>15</v>
      </c>
      <c r="X78" s="112">
        <v>16</v>
      </c>
      <c r="Y78" s="112">
        <v>9</v>
      </c>
      <c r="Z78" s="112">
        <v>10</v>
      </c>
    </row>
    <row r="79" spans="1:26" x14ac:dyDescent="0.25">
      <c r="S79" s="115" t="s">
        <v>52</v>
      </c>
      <c r="T79" s="115"/>
      <c r="U79" s="112"/>
      <c r="V79" s="112">
        <v>6</v>
      </c>
      <c r="W79" s="112">
        <v>3</v>
      </c>
      <c r="X79" s="112">
        <v>15</v>
      </c>
      <c r="Y79" s="112">
        <v>10</v>
      </c>
      <c r="Z79" s="112">
        <v>10</v>
      </c>
    </row>
    <row r="80" spans="1:26" x14ac:dyDescent="0.25">
      <c r="S80" s="118" t="s">
        <v>53</v>
      </c>
      <c r="T80" s="118"/>
      <c r="U80" s="112"/>
      <c r="V80" s="112">
        <v>6020</v>
      </c>
      <c r="W80" s="112">
        <v>6303</v>
      </c>
      <c r="X80" s="112">
        <v>6192</v>
      </c>
      <c r="Y80" s="112">
        <v>6846</v>
      </c>
      <c r="Z80" s="112">
        <v>7180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Whyalla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384</v>
      </c>
      <c r="W83" s="112">
        <v>379</v>
      </c>
      <c r="X83" s="112">
        <v>379</v>
      </c>
      <c r="Y83" s="112">
        <v>387</v>
      </c>
      <c r="Z83" s="112">
        <v>385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190</v>
      </c>
      <c r="G84" s="140"/>
      <c r="H84" s="48"/>
      <c r="I84" s="48"/>
      <c r="J84" s="48"/>
      <c r="K84" s="48"/>
      <c r="L84" s="140" t="s">
        <v>0</v>
      </c>
      <c r="M84" s="140"/>
      <c r="N84" s="140" t="s">
        <v>190</v>
      </c>
      <c r="O84" s="140"/>
      <c r="S84" s="115" t="s">
        <v>57</v>
      </c>
      <c r="T84" s="115"/>
      <c r="U84" s="112"/>
      <c r="V84" s="112">
        <v>457</v>
      </c>
      <c r="W84" s="112">
        <v>465</v>
      </c>
      <c r="X84" s="112">
        <v>446</v>
      </c>
      <c r="Y84" s="112">
        <v>443</v>
      </c>
      <c r="Z84" s="112">
        <v>444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2017-18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2017-18</v>
      </c>
      <c r="O85" s="140"/>
      <c r="S85" s="115" t="s">
        <v>185</v>
      </c>
      <c r="T85" s="115"/>
      <c r="U85" s="112"/>
      <c r="V85" s="112">
        <v>1584</v>
      </c>
      <c r="W85" s="112">
        <v>1578</v>
      </c>
      <c r="X85" s="112">
        <v>1623</v>
      </c>
      <c r="Y85" s="112">
        <v>1643</v>
      </c>
      <c r="Z85" s="112">
        <v>1647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15,346</v>
      </c>
      <c r="D86" s="94">
        <f t="shared" ref="D86:D91" si="4">AD4</f>
        <v>3.1247900006720064E-2</v>
      </c>
      <c r="E86" s="95">
        <f t="shared" ref="E86:E91" si="5">AD4</f>
        <v>3.1247900006720064E-2</v>
      </c>
      <c r="F86" s="94">
        <f t="shared" ref="F86:F91" si="6">AF4</f>
        <v>0.1428358653559727</v>
      </c>
      <c r="G86" s="95">
        <f t="shared" ref="G86:G91" si="7">AF4</f>
        <v>0.1428358653559727</v>
      </c>
      <c r="H86" s="97"/>
      <c r="I86" s="97"/>
      <c r="J86" s="139" t="str">
        <f>'State data for spotlight'!J4</f>
        <v>1,514,413</v>
      </c>
      <c r="K86" s="139"/>
      <c r="L86" s="94">
        <f>'State data for spotlight'!L4</f>
        <v>9.9608707048718825E-2</v>
      </c>
      <c r="M86" s="95">
        <f>'State data for spotlight'!L4</f>
        <v>9.9608707048718825E-2</v>
      </c>
      <c r="N86" s="94">
        <f>'State data for spotlight'!N4</f>
        <v>0.18326365128713196</v>
      </c>
      <c r="O86" s="95">
        <f>'State data for spotlight'!N4</f>
        <v>0.18326365128713196</v>
      </c>
      <c r="S86" s="115" t="s">
        <v>186</v>
      </c>
      <c r="T86" s="115"/>
      <c r="U86" s="112"/>
      <c r="V86" s="112">
        <v>215</v>
      </c>
      <c r="W86" s="112">
        <v>230</v>
      </c>
      <c r="X86" s="112">
        <v>234</v>
      </c>
      <c r="Y86" s="112">
        <v>247</v>
      </c>
      <c r="Z86" s="112">
        <v>269</v>
      </c>
    </row>
    <row r="87" spans="1:30" ht="15" customHeight="1" x14ac:dyDescent="0.25">
      <c r="A87" s="96" t="s">
        <v>4</v>
      </c>
      <c r="B87" s="49"/>
      <c r="C87" s="97" t="str">
        <f t="shared" si="3"/>
        <v>8,151</v>
      </c>
      <c r="D87" s="94">
        <f t="shared" si="4"/>
        <v>1.5321375186845954E-2</v>
      </c>
      <c r="E87" s="95">
        <f t="shared" si="5"/>
        <v>1.5321375186845954E-2</v>
      </c>
      <c r="F87" s="94">
        <f t="shared" si="6"/>
        <v>0.10014846807936295</v>
      </c>
      <c r="G87" s="95">
        <f t="shared" si="7"/>
        <v>0.10014846807936295</v>
      </c>
      <c r="H87" s="97"/>
      <c r="I87" s="97"/>
      <c r="J87" s="139" t="str">
        <f>'State data for spotlight'!J5</f>
        <v>761,173</v>
      </c>
      <c r="K87" s="139"/>
      <c r="L87" s="94">
        <f>'State data for spotlight'!L5</f>
        <v>8.820771036521724E-2</v>
      </c>
      <c r="M87" s="95">
        <f>'State data for spotlight'!L5</f>
        <v>8.820771036521724E-2</v>
      </c>
      <c r="N87" s="94">
        <f>'State data for spotlight'!N5</f>
        <v>0.15461673464868042</v>
      </c>
      <c r="O87" s="95">
        <f>'State data for spotlight'!N5</f>
        <v>0.15461673464868042</v>
      </c>
      <c r="S87" s="115" t="s">
        <v>187</v>
      </c>
      <c r="T87" s="115"/>
      <c r="U87" s="112"/>
      <c r="V87" s="112">
        <v>141</v>
      </c>
      <c r="W87" s="112">
        <v>134</v>
      </c>
      <c r="X87" s="112">
        <v>120</v>
      </c>
      <c r="Y87" s="112">
        <v>124</v>
      </c>
      <c r="Z87" s="112">
        <v>138</v>
      </c>
    </row>
    <row r="88" spans="1:30" ht="15" customHeight="1" x14ac:dyDescent="0.25">
      <c r="A88" s="96" t="s">
        <v>5</v>
      </c>
      <c r="B88" s="49"/>
      <c r="C88" s="97" t="str">
        <f t="shared" si="3"/>
        <v>7,181</v>
      </c>
      <c r="D88" s="94">
        <f t="shared" si="4"/>
        <v>4.8933683903009006E-2</v>
      </c>
      <c r="E88" s="95">
        <f t="shared" si="5"/>
        <v>4.8933683903009006E-2</v>
      </c>
      <c r="F88" s="94">
        <f t="shared" si="6"/>
        <v>0.19384871155444716</v>
      </c>
      <c r="G88" s="95">
        <f t="shared" si="7"/>
        <v>0.19384871155444716</v>
      </c>
      <c r="H88" s="97"/>
      <c r="I88" s="97"/>
      <c r="J88" s="139" t="str">
        <f>'State data for spotlight'!J6</f>
        <v>752,279</v>
      </c>
      <c r="K88" s="139"/>
      <c r="L88" s="94">
        <f>'State data for spotlight'!L6</f>
        <v>0.11150035312508311</v>
      </c>
      <c r="M88" s="95">
        <f>'State data for spotlight'!L6</f>
        <v>0.11150035312508311</v>
      </c>
      <c r="N88" s="94">
        <f>'State data for spotlight'!N6</f>
        <v>0.212174288554841</v>
      </c>
      <c r="O88" s="95">
        <f>'State data for spotlight'!N6</f>
        <v>0.212174288554841</v>
      </c>
      <c r="S88" s="115" t="s">
        <v>188</v>
      </c>
      <c r="T88" s="115"/>
      <c r="U88" s="112"/>
      <c r="V88" s="112">
        <v>187</v>
      </c>
      <c r="W88" s="112">
        <v>194</v>
      </c>
      <c r="X88" s="112">
        <v>193</v>
      </c>
      <c r="Y88" s="112">
        <v>186</v>
      </c>
      <c r="Z88" s="112">
        <v>222</v>
      </c>
    </row>
    <row r="89" spans="1:30" ht="15" customHeight="1" x14ac:dyDescent="0.25">
      <c r="A89" s="49" t="s">
        <v>6</v>
      </c>
      <c r="B89" s="49"/>
      <c r="C89" s="97" t="str">
        <f t="shared" si="3"/>
        <v>10,931</v>
      </c>
      <c r="D89" s="94">
        <f t="shared" si="4"/>
        <v>2.5614561831488025E-2</v>
      </c>
      <c r="E89" s="95">
        <f t="shared" si="5"/>
        <v>2.5614561831488025E-2</v>
      </c>
      <c r="F89" s="94">
        <f t="shared" si="6"/>
        <v>8.5501489572989087E-2</v>
      </c>
      <c r="G89" s="95">
        <f t="shared" si="7"/>
        <v>8.5501489572989087E-2</v>
      </c>
      <c r="H89" s="97"/>
      <c r="I89" s="97"/>
      <c r="J89" s="139" t="str">
        <f>'State data for spotlight'!J7</f>
        <v>1,001,542</v>
      </c>
      <c r="K89" s="139"/>
      <c r="L89" s="94">
        <f>'State data for spotlight'!L7</f>
        <v>4.4621130813623067E-2</v>
      </c>
      <c r="M89" s="95">
        <f>'State data for spotlight'!L7</f>
        <v>4.4621130813623067E-2</v>
      </c>
      <c r="N89" s="94">
        <f>'State data for spotlight'!N7</f>
        <v>9.6689701842120446E-2</v>
      </c>
      <c r="O89" s="95">
        <f>'State data for spotlight'!N7</f>
        <v>9.6689701842120446E-2</v>
      </c>
      <c r="S89" s="115" t="s">
        <v>189</v>
      </c>
      <c r="T89" s="115"/>
      <c r="U89" s="112"/>
      <c r="V89" s="112">
        <v>991</v>
      </c>
      <c r="W89" s="112">
        <v>1013</v>
      </c>
      <c r="X89" s="112">
        <v>1028</v>
      </c>
      <c r="Y89" s="112">
        <v>1076</v>
      </c>
      <c r="Z89" s="112">
        <v>1104</v>
      </c>
    </row>
    <row r="90" spans="1:30" ht="15" customHeight="1" x14ac:dyDescent="0.25">
      <c r="A90" s="49" t="s">
        <v>96</v>
      </c>
      <c r="B90" s="49"/>
      <c r="C90" s="97" t="str">
        <f t="shared" si="3"/>
        <v>$51,507</v>
      </c>
      <c r="D90" s="94">
        <f t="shared" si="4"/>
        <v>1.1023367954051233E-2</v>
      </c>
      <c r="E90" s="95">
        <f t="shared" si="5"/>
        <v>1.1023367954051233E-2</v>
      </c>
      <c r="F90" s="94">
        <f t="shared" si="6"/>
        <v>1.9294704345761193E-2</v>
      </c>
      <c r="G90" s="95">
        <f t="shared" si="7"/>
        <v>1.9294704345761193E-2</v>
      </c>
      <c r="H90" s="97"/>
      <c r="I90" s="97"/>
      <c r="J90" s="97"/>
      <c r="K90" s="97" t="str">
        <f>'State data for spotlight'!J8</f>
        <v>$45,481</v>
      </c>
      <c r="L90" s="94">
        <f>'State data for spotlight'!L8</f>
        <v>-7.6896036558571357E-4</v>
      </c>
      <c r="M90" s="95">
        <f>'State data for spotlight'!L8</f>
        <v>-7.6896036558571357E-4</v>
      </c>
      <c r="N90" s="94">
        <f>'State data for spotlight'!N8</f>
        <v>6.4433558502420718E-2</v>
      </c>
      <c r="O90" s="95">
        <f>'State data for spotlight'!N8</f>
        <v>6.4433558502420718E-2</v>
      </c>
      <c r="S90" s="115" t="s">
        <v>58</v>
      </c>
      <c r="T90" s="115"/>
      <c r="U90" s="112"/>
      <c r="V90" s="112">
        <v>782</v>
      </c>
      <c r="W90" s="112">
        <v>836</v>
      </c>
      <c r="X90" s="112">
        <v>830</v>
      </c>
      <c r="Y90" s="112">
        <v>873</v>
      </c>
      <c r="Z90" s="112">
        <v>911</v>
      </c>
    </row>
    <row r="91" spans="1:30" ht="15" customHeight="1" x14ac:dyDescent="0.25">
      <c r="A91" s="49" t="s">
        <v>7</v>
      </c>
      <c r="B91" s="49"/>
      <c r="C91" s="97" t="str">
        <f t="shared" si="3"/>
        <v>$744.5 mil</v>
      </c>
      <c r="D91" s="94">
        <f t="shared" si="4"/>
        <v>7.6764140776894418E-2</v>
      </c>
      <c r="E91" s="95">
        <f t="shared" si="5"/>
        <v>7.6764140776894418E-2</v>
      </c>
      <c r="F91" s="94">
        <f t="shared" si="6"/>
        <v>0.2189983003559568</v>
      </c>
      <c r="G91" s="95">
        <f t="shared" si="7"/>
        <v>0.2189983003559568</v>
      </c>
      <c r="H91" s="97"/>
      <c r="I91" s="97"/>
      <c r="J91" s="97"/>
      <c r="K91" s="97" t="str">
        <f>'State data for spotlight'!J9</f>
        <v>$63.1 bil</v>
      </c>
      <c r="L91" s="94">
        <f>'State data for spotlight'!L9</f>
        <v>8.5795971195826271E-2</v>
      </c>
      <c r="M91" s="95">
        <f>'State data for spotlight'!L9</f>
        <v>8.5795971195826271E-2</v>
      </c>
      <c r="N91" s="94">
        <f>'State data for spotlight'!N9</f>
        <v>0.25141602644572436</v>
      </c>
      <c r="O91" s="95">
        <f>'State data for spotlight'!N9</f>
        <v>0.25141602644572436</v>
      </c>
      <c r="S91" s="118" t="s">
        <v>53</v>
      </c>
      <c r="T91" s="118"/>
      <c r="U91" s="112"/>
      <c r="V91" s="112">
        <v>5502</v>
      </c>
      <c r="W91" s="112">
        <v>5575</v>
      </c>
      <c r="X91" s="112">
        <v>5583</v>
      </c>
      <c r="Y91" s="112">
        <v>5732</v>
      </c>
      <c r="Z91" s="112">
        <v>5895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191</v>
      </c>
      <c r="S93" s="115" t="s">
        <v>56</v>
      </c>
      <c r="T93" s="115"/>
      <c r="U93" s="112"/>
      <c r="V93" s="112">
        <v>338</v>
      </c>
      <c r="W93" s="112">
        <v>348</v>
      </c>
      <c r="X93" s="112">
        <v>350</v>
      </c>
      <c r="Y93" s="112">
        <v>345</v>
      </c>
      <c r="Z93" s="112">
        <v>351</v>
      </c>
    </row>
    <row r="94" spans="1:30" ht="15" customHeight="1" x14ac:dyDescent="0.25">
      <c r="A94" s="135" t="s">
        <v>192</v>
      </c>
      <c r="S94" s="115" t="s">
        <v>57</v>
      </c>
      <c r="T94" s="115"/>
      <c r="U94" s="112"/>
      <c r="V94" s="112">
        <v>816</v>
      </c>
      <c r="W94" s="112">
        <v>833</v>
      </c>
      <c r="X94" s="112">
        <v>822</v>
      </c>
      <c r="Y94" s="112">
        <v>834</v>
      </c>
      <c r="Z94" s="112">
        <v>849</v>
      </c>
    </row>
    <row r="95" spans="1:30" ht="15" customHeight="1" x14ac:dyDescent="0.25">
      <c r="A95" s="136" t="s">
        <v>266</v>
      </c>
      <c r="S95" s="115" t="s">
        <v>185</v>
      </c>
      <c r="T95" s="115"/>
      <c r="U95" s="112"/>
      <c r="V95" s="112">
        <v>173</v>
      </c>
      <c r="W95" s="112">
        <v>179</v>
      </c>
      <c r="X95" s="112">
        <v>196</v>
      </c>
      <c r="Y95" s="112">
        <v>209</v>
      </c>
      <c r="Z95" s="112">
        <v>219</v>
      </c>
    </row>
    <row r="96" spans="1:30" ht="15" customHeight="1" x14ac:dyDescent="0.25">
      <c r="A96" s="134" t="s">
        <v>258</v>
      </c>
      <c r="S96" s="115" t="s">
        <v>186</v>
      </c>
      <c r="T96" s="115"/>
      <c r="U96" s="112"/>
      <c r="V96" s="112">
        <v>863</v>
      </c>
      <c r="W96" s="112">
        <v>903</v>
      </c>
      <c r="X96" s="112">
        <v>957</v>
      </c>
      <c r="Y96" s="112">
        <v>1001</v>
      </c>
      <c r="Z96" s="112">
        <v>1010</v>
      </c>
    </row>
    <row r="97" spans="1:32" ht="15" customHeight="1" x14ac:dyDescent="0.25">
      <c r="A97" s="136" t="s">
        <v>269</v>
      </c>
      <c r="S97" s="115" t="s">
        <v>187</v>
      </c>
      <c r="T97" s="115"/>
      <c r="U97" s="112"/>
      <c r="V97" s="112">
        <v>685</v>
      </c>
      <c r="W97" s="112">
        <v>673</v>
      </c>
      <c r="X97" s="112">
        <v>637</v>
      </c>
      <c r="Y97" s="112">
        <v>647</v>
      </c>
      <c r="Z97" s="112">
        <v>671</v>
      </c>
    </row>
    <row r="98" spans="1:32" ht="15" customHeight="1" x14ac:dyDescent="0.25">
      <c r="A98" s="136" t="s">
        <v>275</v>
      </c>
      <c r="S98" s="115" t="s">
        <v>188</v>
      </c>
      <c r="T98" s="115"/>
      <c r="U98" s="112"/>
      <c r="V98" s="112">
        <v>569</v>
      </c>
      <c r="W98" s="112">
        <v>596</v>
      </c>
      <c r="X98" s="112">
        <v>612</v>
      </c>
      <c r="Y98" s="112">
        <v>611</v>
      </c>
      <c r="Z98" s="112">
        <v>639</v>
      </c>
    </row>
    <row r="99" spans="1:32" ht="15" customHeight="1" x14ac:dyDescent="0.25">
      <c r="S99" s="115" t="s">
        <v>189</v>
      </c>
      <c r="T99" s="115"/>
      <c r="U99" s="112"/>
      <c r="V99" s="112">
        <v>85</v>
      </c>
      <c r="W99" s="112">
        <v>119</v>
      </c>
      <c r="X99" s="112">
        <v>143</v>
      </c>
      <c r="Y99" s="112">
        <v>136</v>
      </c>
      <c r="Z99" s="112">
        <v>134</v>
      </c>
    </row>
    <row r="100" spans="1:32" ht="15" customHeight="1" x14ac:dyDescent="0.25">
      <c r="S100" s="115" t="s">
        <v>58</v>
      </c>
      <c r="T100" s="115"/>
      <c r="U100" s="112"/>
      <c r="V100" s="112">
        <v>390</v>
      </c>
      <c r="W100" s="112">
        <v>435</v>
      </c>
      <c r="X100" s="112">
        <v>441</v>
      </c>
      <c r="Y100" s="112">
        <v>508</v>
      </c>
      <c r="Z100" s="112">
        <v>529</v>
      </c>
    </row>
    <row r="101" spans="1:32" x14ac:dyDescent="0.25">
      <c r="A101" s="18"/>
      <c r="S101" s="118" t="s">
        <v>53</v>
      </c>
      <c r="T101" s="118"/>
      <c r="U101" s="112"/>
      <c r="V101" s="112">
        <v>4572</v>
      </c>
      <c r="W101" s="112">
        <v>4695</v>
      </c>
      <c r="X101" s="112">
        <v>4765</v>
      </c>
      <c r="Y101" s="112">
        <v>4923</v>
      </c>
      <c r="Z101" s="112">
        <v>5024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184</v>
      </c>
      <c r="W103" s="106" t="s">
        <v>193</v>
      </c>
      <c r="X103" s="106" t="s">
        <v>261</v>
      </c>
      <c r="Y103" s="106" t="s">
        <v>267</v>
      </c>
      <c r="Z103" s="106" t="s">
        <v>273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10640</v>
      </c>
      <c r="W104" s="112">
        <v>10744</v>
      </c>
      <c r="X104" s="112">
        <v>11848</v>
      </c>
      <c r="Y104" s="112">
        <v>12154</v>
      </c>
      <c r="Z104" s="112">
        <v>12290</v>
      </c>
      <c r="AB104" s="109" t="str">
        <f>TEXT(Z104,"###,###")</f>
        <v>12,290</v>
      </c>
      <c r="AD104" s="130">
        <f>Z104/($Z$4)*100</f>
        <v>80.086015899908773</v>
      </c>
      <c r="AF104" s="109"/>
    </row>
    <row r="105" spans="1:32" x14ac:dyDescent="0.25">
      <c r="S105" s="115" t="s">
        <v>17</v>
      </c>
      <c r="T105" s="115"/>
      <c r="U105" s="112"/>
      <c r="V105" s="112">
        <v>2159</v>
      </c>
      <c r="W105" s="112">
        <v>2261</v>
      </c>
      <c r="X105" s="112">
        <v>2162</v>
      </c>
      <c r="Y105" s="112">
        <v>2224</v>
      </c>
      <c r="Z105" s="112">
        <v>2498</v>
      </c>
      <c r="AB105" s="109" t="str">
        <f>TEXT(Z105,"###,###")</f>
        <v>2,498</v>
      </c>
      <c r="AD105" s="130">
        <f>Z105/($Z$4)*100</f>
        <v>16.277857422129546</v>
      </c>
      <c r="AF105" s="109"/>
    </row>
    <row r="106" spans="1:32" x14ac:dyDescent="0.25">
      <c r="S106" s="118" t="s">
        <v>53</v>
      </c>
      <c r="T106" s="118"/>
      <c r="U106" s="120"/>
      <c r="V106" s="120">
        <v>12799</v>
      </c>
      <c r="W106" s="120">
        <v>13005</v>
      </c>
      <c r="X106" s="120">
        <v>14010</v>
      </c>
      <c r="Y106" s="120">
        <v>14378</v>
      </c>
      <c r="Z106" s="120">
        <v>14788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1216</v>
      </c>
      <c r="W108" s="112">
        <v>1071</v>
      </c>
      <c r="X108" s="112">
        <v>1117</v>
      </c>
      <c r="Y108" s="112">
        <v>1035</v>
      </c>
      <c r="Z108" s="112">
        <v>1229</v>
      </c>
      <c r="AB108" s="109" t="str">
        <f>TEXT(Z108,"###,###")</f>
        <v>1,229</v>
      </c>
      <c r="AD108" s="130">
        <f>Z108/($Z$4)*100</f>
        <v>8.0086015899908762</v>
      </c>
      <c r="AF108" s="109"/>
    </row>
    <row r="109" spans="1:32" x14ac:dyDescent="0.25">
      <c r="S109" s="115" t="s">
        <v>20</v>
      </c>
      <c r="T109" s="115"/>
      <c r="U109" s="112"/>
      <c r="V109" s="112">
        <v>1557</v>
      </c>
      <c r="W109" s="112">
        <v>1653</v>
      </c>
      <c r="X109" s="112">
        <v>1350</v>
      </c>
      <c r="Y109" s="112">
        <v>1797</v>
      </c>
      <c r="Z109" s="112">
        <v>1740</v>
      </c>
      <c r="AB109" s="109" t="str">
        <f>TEXT(Z109,"###,###")</f>
        <v>1,740</v>
      </c>
      <c r="AD109" s="130">
        <f>Z109/($Z$4)*100</f>
        <v>11.338459533428907</v>
      </c>
      <c r="AF109" s="109"/>
    </row>
    <row r="110" spans="1:32" x14ac:dyDescent="0.25">
      <c r="S110" s="115" t="s">
        <v>21</v>
      </c>
      <c r="T110" s="115"/>
      <c r="U110" s="112"/>
      <c r="V110" s="112">
        <v>2697</v>
      </c>
      <c r="W110" s="112">
        <v>2877</v>
      </c>
      <c r="X110" s="112">
        <v>2895</v>
      </c>
      <c r="Y110" s="112">
        <v>3310</v>
      </c>
      <c r="Z110" s="112">
        <v>3349</v>
      </c>
      <c r="AB110" s="109" t="str">
        <f>TEXT(Z110,"###,###")</f>
        <v>3,349</v>
      </c>
      <c r="AD110" s="130">
        <f>Z110/($Z$4)*100</f>
        <v>21.823276423823799</v>
      </c>
      <c r="AF110" s="109"/>
    </row>
    <row r="111" spans="1:32" x14ac:dyDescent="0.25">
      <c r="S111" s="115" t="s">
        <v>22</v>
      </c>
      <c r="T111" s="115"/>
      <c r="U111" s="112"/>
      <c r="V111" s="112">
        <v>7319</v>
      </c>
      <c r="W111" s="112">
        <v>7568</v>
      </c>
      <c r="X111" s="112">
        <v>7442</v>
      </c>
      <c r="Y111" s="112">
        <v>8236</v>
      </c>
      <c r="Z111" s="112">
        <v>8468</v>
      </c>
      <c r="AB111" s="109" t="str">
        <f>TEXT(Z111,"###,###")</f>
        <v>8,468</v>
      </c>
      <c r="AD111" s="130">
        <f>Z111/($Z$4)*100</f>
        <v>55.18050306268735</v>
      </c>
      <c r="AF111" s="109"/>
    </row>
    <row r="112" spans="1:32" x14ac:dyDescent="0.25">
      <c r="S112" s="118" t="s">
        <v>53</v>
      </c>
      <c r="T112" s="118"/>
      <c r="U112" s="112"/>
      <c r="V112" s="112">
        <v>13429</v>
      </c>
      <c r="W112" s="112">
        <v>13765</v>
      </c>
      <c r="X112" s="112">
        <v>13371</v>
      </c>
      <c r="Y112" s="112">
        <v>14881</v>
      </c>
      <c r="Z112" s="112">
        <v>15349</v>
      </c>
    </row>
    <row r="113" spans="19:32" x14ac:dyDescent="0.25">
      <c r="AB113" s="125" t="s">
        <v>24</v>
      </c>
      <c r="AC113" s="106"/>
      <c r="AD113" s="106" t="s">
        <v>182</v>
      </c>
      <c r="AF113" s="106" t="s">
        <v>183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41.29</v>
      </c>
      <c r="W118" s="131">
        <v>41.41</v>
      </c>
      <c r="X118" s="131">
        <v>41.59</v>
      </c>
      <c r="Y118" s="131">
        <v>41.28</v>
      </c>
      <c r="Z118" s="131">
        <v>41.19</v>
      </c>
      <c r="AB118" s="109" t="str">
        <f>TEXT(Z118,"##.0")</f>
        <v>41.2</v>
      </c>
    </row>
    <row r="120" spans="19:32" x14ac:dyDescent="0.25">
      <c r="S120" s="101" t="s">
        <v>98</v>
      </c>
      <c r="T120" s="112"/>
      <c r="U120" s="112"/>
      <c r="V120" s="112">
        <v>9398</v>
      </c>
      <c r="W120" s="112">
        <v>9597</v>
      </c>
      <c r="X120" s="112">
        <v>9655</v>
      </c>
      <c r="Y120" s="112">
        <v>9974</v>
      </c>
      <c r="Z120" s="112">
        <v>10140</v>
      </c>
      <c r="AB120" s="109" t="str">
        <f>TEXT(Z120,"###,###")</f>
        <v>10,140</v>
      </c>
    </row>
    <row r="121" spans="19:32" x14ac:dyDescent="0.25">
      <c r="S121" s="101" t="s">
        <v>99</v>
      </c>
      <c r="T121" s="112"/>
      <c r="U121" s="112"/>
      <c r="V121" s="112">
        <v>321</v>
      </c>
      <c r="W121" s="112">
        <v>346</v>
      </c>
      <c r="X121" s="112">
        <v>333</v>
      </c>
      <c r="Y121" s="112">
        <v>346</v>
      </c>
      <c r="Z121" s="112">
        <v>367</v>
      </c>
      <c r="AB121" s="109" t="str">
        <f>TEXT(Z121,"###,###")</f>
        <v>367</v>
      </c>
    </row>
    <row r="122" spans="19:32" x14ac:dyDescent="0.25">
      <c r="S122" s="101" t="s">
        <v>100</v>
      </c>
      <c r="T122" s="112"/>
      <c r="U122" s="112"/>
      <c r="V122" s="112">
        <v>350</v>
      </c>
      <c r="W122" s="112">
        <v>317</v>
      </c>
      <c r="X122" s="112">
        <v>352</v>
      </c>
      <c r="Y122" s="112">
        <v>337</v>
      </c>
      <c r="Z122" s="112">
        <v>424</v>
      </c>
      <c r="AB122" s="109" t="str">
        <f>TEXT(Z122,"###,###")</f>
        <v>424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9748</v>
      </c>
      <c r="W124" s="112">
        <v>9914</v>
      </c>
      <c r="X124" s="112">
        <v>10007</v>
      </c>
      <c r="Y124" s="112">
        <v>10311</v>
      </c>
      <c r="Z124" s="112">
        <v>10564</v>
      </c>
      <c r="AB124" s="109" t="str">
        <f>TEXT(Z124,"###,###")</f>
        <v>10,564</v>
      </c>
      <c r="AD124" s="127">
        <f>Z124/$Z$7*100</f>
        <v>96.642576159546252</v>
      </c>
    </row>
    <row r="125" spans="19:32" x14ac:dyDescent="0.25">
      <c r="S125" s="101" t="s">
        <v>102</v>
      </c>
      <c r="T125" s="112"/>
      <c r="U125" s="112"/>
      <c r="V125" s="112">
        <v>671</v>
      </c>
      <c r="W125" s="112">
        <v>663</v>
      </c>
      <c r="X125" s="112">
        <v>685</v>
      </c>
      <c r="Y125" s="112">
        <v>683</v>
      </c>
      <c r="Z125" s="112">
        <v>791</v>
      </c>
      <c r="AB125" s="109" t="str">
        <f>TEXT(Z125,"###,###")</f>
        <v>791</v>
      </c>
      <c r="AD125" s="127">
        <f>Z125/$Z$7*100</f>
        <v>7.2363004299698108</v>
      </c>
    </row>
    <row r="127" spans="19:32" x14ac:dyDescent="0.25">
      <c r="S127" s="101" t="s">
        <v>103</v>
      </c>
      <c r="T127" s="112"/>
      <c r="U127" s="112"/>
      <c r="V127" s="112">
        <v>5504</v>
      </c>
      <c r="W127" s="112">
        <v>5574</v>
      </c>
      <c r="X127" s="112">
        <v>5578</v>
      </c>
      <c r="Y127" s="112">
        <v>5732</v>
      </c>
      <c r="Z127" s="112">
        <v>5898</v>
      </c>
      <c r="AB127" s="109" t="str">
        <f>TEXT(Z127,"###,###")</f>
        <v>5,898</v>
      </c>
      <c r="AD127" s="127">
        <f>Z127/$Z$7*100</f>
        <v>53.956637087183246</v>
      </c>
    </row>
    <row r="128" spans="19:32" x14ac:dyDescent="0.25">
      <c r="S128" s="101" t="s">
        <v>104</v>
      </c>
      <c r="T128" s="112"/>
      <c r="U128" s="112"/>
      <c r="V128" s="112">
        <v>4567</v>
      </c>
      <c r="W128" s="112">
        <v>4690</v>
      </c>
      <c r="X128" s="112">
        <v>4770</v>
      </c>
      <c r="Y128" s="112">
        <v>4917</v>
      </c>
      <c r="Z128" s="112">
        <v>5027</v>
      </c>
      <c r="AB128" s="109" t="str">
        <f>TEXT(Z128,"###,###")</f>
        <v>5,027</v>
      </c>
      <c r="AD128" s="127">
        <f>Z128/$Z$7*100</f>
        <v>45.988473149757567</v>
      </c>
    </row>
    <row r="130" spans="19:20" x14ac:dyDescent="0.25">
      <c r="S130" s="101" t="s">
        <v>262</v>
      </c>
      <c r="T130" s="127">
        <v>92.763699570030184</v>
      </c>
    </row>
    <row r="131" spans="19:20" x14ac:dyDescent="0.25">
      <c r="S131" s="101" t="s">
        <v>263</v>
      </c>
      <c r="T131" s="127">
        <v>3.3574238404537557</v>
      </c>
    </row>
    <row r="132" spans="19:20" x14ac:dyDescent="0.25">
      <c r="S132" s="101" t="s">
        <v>264</v>
      </c>
      <c r="T132" s="127">
        <v>3.8788765895160551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63995B1-8FEC-4683-885E-51AE5A37194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252A8B22-D880-4EFD-B8A8-6A490A1CCE8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2BE96E83-0396-49B6-89CD-20A9F18BD66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E7F9BA7D-C716-45AD-AE04-A2247594B9C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CDC461-A497-4823-B68E-497707482995}">
  <sheetPr codeName="Sheet132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178</v>
      </c>
      <c r="T1" s="99"/>
      <c r="U1" s="99"/>
      <c r="V1" s="99"/>
      <c r="W1" s="99"/>
      <c r="X1" s="99"/>
      <c r="Y1" s="100" t="s">
        <v>256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184</v>
      </c>
      <c r="W2" s="103" t="s">
        <v>193</v>
      </c>
      <c r="X2" s="103" t="s">
        <v>261</v>
      </c>
      <c r="Y2" s="103" t="s">
        <v>267</v>
      </c>
      <c r="Z2" s="103" t="s">
        <v>273</v>
      </c>
      <c r="AB2" s="141" t="str">
        <f>$Z$2</f>
        <v>2021-22</v>
      </c>
      <c r="AC2" s="141"/>
      <c r="AD2" s="141"/>
      <c r="AE2" s="141"/>
      <c r="AF2" s="141"/>
    </row>
    <row r="3" spans="1:32" ht="15" customHeight="1" x14ac:dyDescent="0.25">
      <c r="A3" s="58" t="s">
        <v>272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178</v>
      </c>
      <c r="Y3" s="105" t="s">
        <v>256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10.68 Wudinna, South Australia,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1006</v>
      </c>
      <c r="W4" s="108">
        <v>944</v>
      </c>
      <c r="X4" s="108">
        <v>1023</v>
      </c>
      <c r="Y4" s="108">
        <v>1037</v>
      </c>
      <c r="Z4" s="108">
        <v>1098</v>
      </c>
      <c r="AB4" s="109" t="str">
        <f>TEXT(Z4,"###,###")</f>
        <v>1,098</v>
      </c>
      <c r="AD4" s="110">
        <f>Z4/Y4-1</f>
        <v>5.8823529411764719E-2</v>
      </c>
      <c r="AF4" s="110">
        <f>Z4/V4-1</f>
        <v>9.1451292246520932E-2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538</v>
      </c>
      <c r="W5" s="108">
        <v>490</v>
      </c>
      <c r="X5" s="108">
        <v>521</v>
      </c>
      <c r="Y5" s="108">
        <v>511</v>
      </c>
      <c r="Z5" s="108">
        <v>520</v>
      </c>
      <c r="AB5" s="109" t="str">
        <f>TEXT(Z5,"###,###")</f>
        <v>520</v>
      </c>
      <c r="AD5" s="110">
        <f t="shared" ref="AD5:AD9" si="0">Z5/Y5-1</f>
        <v>1.7612524461839474E-2</v>
      </c>
      <c r="AF5" s="110">
        <f t="shared" ref="AF5:AF9" si="1">Z5/V5-1</f>
        <v>-3.3457249070631967E-2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471</v>
      </c>
      <c r="W6" s="108">
        <v>457</v>
      </c>
      <c r="X6" s="108">
        <v>501</v>
      </c>
      <c r="Y6" s="108">
        <v>526</v>
      </c>
      <c r="Z6" s="108">
        <v>576</v>
      </c>
      <c r="AB6" s="109" t="str">
        <f>TEXT(Z6,"###,###")</f>
        <v>576</v>
      </c>
      <c r="AD6" s="110">
        <f t="shared" si="0"/>
        <v>9.5057034220532355E-2</v>
      </c>
      <c r="AF6" s="110">
        <f t="shared" si="1"/>
        <v>0.22292993630573243</v>
      </c>
    </row>
    <row r="7" spans="1:32" ht="16.5" customHeight="1" thickBot="1" x14ac:dyDescent="0.3">
      <c r="A7" s="61" t="str">
        <f>"QUICK STATS for "&amp;Z2&amp;" *"</f>
        <v>QUICK STATS for 2021-22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679</v>
      </c>
      <c r="W7" s="108">
        <v>620</v>
      </c>
      <c r="X7" s="108">
        <v>696</v>
      </c>
      <c r="Y7" s="108">
        <v>694</v>
      </c>
      <c r="Z7" s="108">
        <v>742</v>
      </c>
      <c r="AB7" s="109" t="str">
        <f>TEXT(Z7,"###,###")</f>
        <v>742</v>
      </c>
      <c r="AD7" s="110">
        <f t="shared" si="0"/>
        <v>6.91642651296831E-2</v>
      </c>
      <c r="AF7" s="110">
        <f t="shared" si="1"/>
        <v>9.2783505154639068E-2</v>
      </c>
    </row>
    <row r="8" spans="1:32" ht="17.25" customHeight="1" x14ac:dyDescent="0.25">
      <c r="A8" s="62" t="s">
        <v>12</v>
      </c>
      <c r="B8" s="63"/>
      <c r="C8" s="29"/>
      <c r="D8" s="64" t="str">
        <f>AB4</f>
        <v>1,098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742</v>
      </c>
      <c r="P8" s="65"/>
      <c r="S8" s="107" t="s">
        <v>83</v>
      </c>
      <c r="T8" s="108"/>
      <c r="U8" s="108"/>
      <c r="V8" s="108">
        <v>24549.51</v>
      </c>
      <c r="W8" s="108">
        <v>27542.83</v>
      </c>
      <c r="X8" s="108">
        <v>22708.11</v>
      </c>
      <c r="Y8" s="108">
        <v>23722</v>
      </c>
      <c r="Z8" s="108">
        <v>30529.64</v>
      </c>
      <c r="AB8" s="109" t="str">
        <f>TEXT(Z8,"$###,###")</f>
        <v>$30,530</v>
      </c>
      <c r="AD8" s="110">
        <f t="shared" si="0"/>
        <v>0.28697580305201931</v>
      </c>
      <c r="AF8" s="110">
        <f t="shared" si="1"/>
        <v>0.24359467867179441</v>
      </c>
    </row>
    <row r="9" spans="1:32" x14ac:dyDescent="0.25">
      <c r="A9" s="30" t="s">
        <v>14</v>
      </c>
      <c r="B9" s="69"/>
      <c r="C9" s="70"/>
      <c r="D9" s="71">
        <f>AD104</f>
        <v>57.103825136612016</v>
      </c>
      <c r="E9" s="72" t="s">
        <v>84</v>
      </c>
      <c r="F9" s="24"/>
      <c r="G9" s="73" t="s">
        <v>81</v>
      </c>
      <c r="H9" s="70"/>
      <c r="I9" s="69"/>
      <c r="J9" s="70"/>
      <c r="K9" s="69"/>
      <c r="L9" s="69"/>
      <c r="M9" s="74"/>
      <c r="N9" s="70"/>
      <c r="O9" s="71">
        <f>AD127</f>
        <v>50.539083557951479</v>
      </c>
      <c r="P9" s="72" t="s">
        <v>84</v>
      </c>
      <c r="S9" s="107" t="s">
        <v>7</v>
      </c>
      <c r="T9" s="108"/>
      <c r="U9" s="108"/>
      <c r="V9" s="108">
        <v>24018088</v>
      </c>
      <c r="W9" s="108">
        <v>27754653</v>
      </c>
      <c r="X9" s="108">
        <v>31060629</v>
      </c>
      <c r="Y9" s="108">
        <v>26750576</v>
      </c>
      <c r="Z9" s="108">
        <v>37790528</v>
      </c>
      <c r="AB9" s="109" t="str">
        <f>TEXT(Z9/1000000,"$#,###.0")&amp;" mil"</f>
        <v>$37.8 mil</v>
      </c>
      <c r="AD9" s="110">
        <f t="shared" si="0"/>
        <v>0.4126995994404008</v>
      </c>
      <c r="AF9" s="110">
        <f t="shared" si="1"/>
        <v>0.57341949950387394</v>
      </c>
    </row>
    <row r="10" spans="1:32" x14ac:dyDescent="0.25">
      <c r="A10" s="30" t="s">
        <v>17</v>
      </c>
      <c r="B10" s="69"/>
      <c r="C10" s="70"/>
      <c r="D10" s="71">
        <f>AD105</f>
        <v>17.668488160291439</v>
      </c>
      <c r="E10" s="72" t="s">
        <v>84</v>
      </c>
      <c r="F10" s="24"/>
      <c r="G10" s="73" t="s">
        <v>82</v>
      </c>
      <c r="H10" s="70"/>
      <c r="I10" s="69"/>
      <c r="J10" s="70"/>
      <c r="K10" s="69"/>
      <c r="L10" s="69"/>
      <c r="M10" s="74"/>
      <c r="N10" s="70"/>
      <c r="O10" s="71">
        <f>AD128</f>
        <v>49.056603773584904</v>
      </c>
      <c r="P10" s="72" t="s">
        <v>84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85</v>
      </c>
      <c r="H11" s="77"/>
      <c r="I11" s="78"/>
      <c r="J11" s="78"/>
      <c r="K11" s="78"/>
      <c r="L11" s="78"/>
      <c r="M11" s="69"/>
      <c r="N11" s="70"/>
      <c r="O11" s="71">
        <f>T130</f>
        <v>56.873315363881403</v>
      </c>
      <c r="P11" s="72" t="s">
        <v>84</v>
      </c>
      <c r="S11" s="107" t="s">
        <v>29</v>
      </c>
      <c r="T11" s="112"/>
      <c r="U11" s="112"/>
      <c r="V11" s="112">
        <v>711</v>
      </c>
      <c r="W11" s="112">
        <v>680</v>
      </c>
      <c r="X11" s="112">
        <v>718</v>
      </c>
      <c r="Y11" s="112">
        <v>748</v>
      </c>
      <c r="Z11" s="112">
        <v>778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29.110512129380055</v>
      </c>
      <c r="P12" s="72" t="s">
        <v>84</v>
      </c>
      <c r="S12" s="107" t="s">
        <v>30</v>
      </c>
      <c r="T12" s="112"/>
      <c r="U12" s="112"/>
      <c r="V12" s="112">
        <v>293</v>
      </c>
      <c r="W12" s="112">
        <v>267</v>
      </c>
      <c r="X12" s="112">
        <v>303</v>
      </c>
      <c r="Y12" s="112">
        <v>289</v>
      </c>
      <c r="Z12" s="112">
        <v>315</v>
      </c>
    </row>
    <row r="13" spans="1:32" ht="15" customHeight="1" x14ac:dyDescent="0.25">
      <c r="A13" s="30" t="s">
        <v>19</v>
      </c>
      <c r="B13" s="70"/>
      <c r="C13" s="70"/>
      <c r="D13" s="71">
        <f>AD108</f>
        <v>23.588342440801458</v>
      </c>
      <c r="E13" s="72" t="s">
        <v>84</v>
      </c>
      <c r="F13" s="24"/>
      <c r="G13" s="142" t="s">
        <v>265</v>
      </c>
      <c r="H13" s="143"/>
      <c r="I13" s="143"/>
      <c r="J13" s="143"/>
      <c r="K13" s="143"/>
      <c r="L13" s="143"/>
      <c r="M13" s="79"/>
      <c r="N13" s="70"/>
      <c r="O13" s="71">
        <f>T132</f>
        <v>14.016172506738545</v>
      </c>
      <c r="P13" s="72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14.389799635701275</v>
      </c>
      <c r="E14" s="72" t="s">
        <v>84</v>
      </c>
      <c r="F14" s="24"/>
      <c r="G14" s="76" t="s">
        <v>94</v>
      </c>
      <c r="H14" s="69"/>
      <c r="I14" s="69"/>
      <c r="J14" s="69"/>
      <c r="K14" s="75"/>
      <c r="L14" s="70"/>
      <c r="M14" s="69"/>
      <c r="N14" s="70"/>
      <c r="O14" s="75" t="str">
        <f>AB118</f>
        <v>44.6</v>
      </c>
      <c r="P14" s="72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12.112932604735883</v>
      </c>
      <c r="E15" s="72" t="s">
        <v>84</v>
      </c>
      <c r="F15" s="24"/>
      <c r="G15" s="33" t="s">
        <v>259</v>
      </c>
      <c r="H15" s="70"/>
      <c r="I15" s="70"/>
      <c r="J15" s="70"/>
      <c r="K15" s="80"/>
      <c r="L15" s="70"/>
      <c r="M15" s="70"/>
      <c r="N15" s="70"/>
      <c r="O15" s="71">
        <f>AB38</f>
        <v>15.395095367847411</v>
      </c>
      <c r="P15" s="72" t="s">
        <v>84</v>
      </c>
      <c r="S15" s="115" t="s">
        <v>60</v>
      </c>
      <c r="T15" s="115"/>
      <c r="U15" s="116"/>
      <c r="V15" s="116">
        <v>220</v>
      </c>
      <c r="W15" s="116">
        <v>228</v>
      </c>
      <c r="X15" s="116">
        <v>246</v>
      </c>
      <c r="Y15" s="112">
        <v>232</v>
      </c>
      <c r="Z15" s="112">
        <v>207</v>
      </c>
      <c r="AB15" s="117">
        <f t="shared" ref="AB15:AB34" si="2">IF(Z15="np",0,Z15/$Z$34)</f>
        <v>0.18869644484958978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23.861566484517304</v>
      </c>
      <c r="E16" s="83" t="s">
        <v>84</v>
      </c>
      <c r="F16" s="24"/>
      <c r="G16" s="84" t="s">
        <v>260</v>
      </c>
      <c r="H16" s="35"/>
      <c r="I16" s="35"/>
      <c r="J16" s="35"/>
      <c r="K16" s="36"/>
      <c r="L16" s="35"/>
      <c r="M16" s="35"/>
      <c r="N16" s="35"/>
      <c r="O16" s="82">
        <f>AB37</f>
        <v>84.604904632152582</v>
      </c>
      <c r="P16" s="37" t="s">
        <v>84</v>
      </c>
      <c r="S16" s="115" t="s">
        <v>61</v>
      </c>
      <c r="T16" s="115"/>
      <c r="U16" s="116"/>
      <c r="V16" s="116">
        <v>0</v>
      </c>
      <c r="W16" s="116">
        <v>9</v>
      </c>
      <c r="X16" s="116">
        <v>4</v>
      </c>
      <c r="Y16" s="112">
        <v>6</v>
      </c>
      <c r="Z16" s="112">
        <v>4</v>
      </c>
      <c r="AB16" s="117">
        <f t="shared" si="2"/>
        <v>3.6463081130355514E-3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39</v>
      </c>
      <c r="W17" s="116">
        <v>15</v>
      </c>
      <c r="X17" s="116">
        <v>17</v>
      </c>
      <c r="Y17" s="112">
        <v>25</v>
      </c>
      <c r="Z17" s="112">
        <v>30</v>
      </c>
      <c r="AB17" s="117">
        <f t="shared" si="2"/>
        <v>2.7347310847766638E-2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268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63</v>
      </c>
      <c r="T18" s="115"/>
      <c r="U18" s="116"/>
      <c r="V18" s="116">
        <v>5</v>
      </c>
      <c r="W18" s="116">
        <v>9</v>
      </c>
      <c r="X18" s="116">
        <v>8</v>
      </c>
      <c r="Y18" s="112">
        <v>8</v>
      </c>
      <c r="Z18" s="112">
        <v>5</v>
      </c>
      <c r="AB18" s="117">
        <f t="shared" si="2"/>
        <v>4.5578851412944391E-3</v>
      </c>
    </row>
    <row r="19" spans="1:28" x14ac:dyDescent="0.25">
      <c r="A19" s="61" t="str">
        <f>$S$1&amp;" ("&amp;$V$2&amp;" to "&amp;$Z$2&amp;")"</f>
        <v>Wudinna (2017-18 to 2021-22)</v>
      </c>
      <c r="B19" s="61"/>
      <c r="C19" s="61"/>
      <c r="D19" s="61"/>
      <c r="E19" s="61"/>
      <c r="F19" s="61"/>
      <c r="G19" s="61" t="str">
        <f>$S$1&amp;" ("&amp;$V$2&amp;" to "&amp;$Z$2&amp;")"</f>
        <v>Wudinna (2017-18 to 2021-22)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64</v>
      </c>
      <c r="T19" s="115"/>
      <c r="U19" s="116"/>
      <c r="V19" s="116">
        <v>34</v>
      </c>
      <c r="W19" s="116">
        <v>44</v>
      </c>
      <c r="X19" s="116">
        <v>45</v>
      </c>
      <c r="Y19" s="112">
        <v>44</v>
      </c>
      <c r="Z19" s="112">
        <v>35</v>
      </c>
      <c r="AB19" s="117">
        <f t="shared" si="2"/>
        <v>3.1905195989061073E-2</v>
      </c>
    </row>
    <row r="20" spans="1:28" x14ac:dyDescent="0.25">
      <c r="S20" s="115" t="s">
        <v>65</v>
      </c>
      <c r="T20" s="115"/>
      <c r="U20" s="116"/>
      <c r="V20" s="116">
        <v>24</v>
      </c>
      <c r="W20" s="116">
        <v>18</v>
      </c>
      <c r="X20" s="116">
        <v>16</v>
      </c>
      <c r="Y20" s="112">
        <v>26</v>
      </c>
      <c r="Z20" s="112">
        <v>19</v>
      </c>
      <c r="AB20" s="117">
        <f t="shared" si="2"/>
        <v>1.7319963536918871E-2</v>
      </c>
    </row>
    <row r="21" spans="1:28" x14ac:dyDescent="0.25">
      <c r="S21" s="115" t="s">
        <v>66</v>
      </c>
      <c r="T21" s="115"/>
      <c r="U21" s="116"/>
      <c r="V21" s="116">
        <v>70</v>
      </c>
      <c r="W21" s="116">
        <v>71</v>
      </c>
      <c r="X21" s="116">
        <v>81</v>
      </c>
      <c r="Y21" s="112">
        <v>92</v>
      </c>
      <c r="Z21" s="112">
        <v>104</v>
      </c>
      <c r="AB21" s="117">
        <f t="shared" si="2"/>
        <v>9.4804010938924335E-2</v>
      </c>
    </row>
    <row r="22" spans="1:28" x14ac:dyDescent="0.25">
      <c r="S22" s="115" t="s">
        <v>67</v>
      </c>
      <c r="T22" s="115"/>
      <c r="U22" s="116"/>
      <c r="V22" s="116">
        <v>38</v>
      </c>
      <c r="W22" s="116">
        <v>38</v>
      </c>
      <c r="X22" s="116">
        <v>43</v>
      </c>
      <c r="Y22" s="112">
        <v>51</v>
      </c>
      <c r="Z22" s="112">
        <v>56</v>
      </c>
      <c r="AB22" s="117">
        <f t="shared" si="2"/>
        <v>5.1048313582497722E-2</v>
      </c>
    </row>
    <row r="23" spans="1:28" x14ac:dyDescent="0.25">
      <c r="S23" s="115" t="s">
        <v>68</v>
      </c>
      <c r="T23" s="115"/>
      <c r="U23" s="116"/>
      <c r="V23" s="116">
        <v>54</v>
      </c>
      <c r="W23" s="116">
        <v>44</v>
      </c>
      <c r="X23" s="116">
        <v>44</v>
      </c>
      <c r="Y23" s="112">
        <v>46</v>
      </c>
      <c r="Z23" s="112">
        <v>58</v>
      </c>
      <c r="AB23" s="117">
        <f t="shared" si="2"/>
        <v>5.2871467639015499E-2</v>
      </c>
    </row>
    <row r="24" spans="1:28" x14ac:dyDescent="0.25">
      <c r="S24" s="115" t="s">
        <v>69</v>
      </c>
      <c r="T24" s="115"/>
      <c r="U24" s="116"/>
      <c r="V24" s="116">
        <v>3</v>
      </c>
      <c r="W24" s="116">
        <v>8</v>
      </c>
      <c r="X24" s="116">
        <v>5</v>
      </c>
      <c r="Y24" s="112">
        <v>4</v>
      </c>
      <c r="Z24" s="112">
        <v>6</v>
      </c>
      <c r="AB24" s="117">
        <f t="shared" si="2"/>
        <v>5.4694621695533276E-3</v>
      </c>
    </row>
    <row r="25" spans="1:28" x14ac:dyDescent="0.25">
      <c r="S25" s="115" t="s">
        <v>70</v>
      </c>
      <c r="T25" s="115"/>
      <c r="U25" s="116"/>
      <c r="V25" s="116">
        <v>12</v>
      </c>
      <c r="W25" s="116">
        <v>7</v>
      </c>
      <c r="X25" s="116">
        <v>17</v>
      </c>
      <c r="Y25" s="112">
        <v>15</v>
      </c>
      <c r="Z25" s="112">
        <v>23</v>
      </c>
      <c r="AB25" s="117">
        <f t="shared" si="2"/>
        <v>2.0966271649954422E-2</v>
      </c>
    </row>
    <row r="26" spans="1:28" x14ac:dyDescent="0.25">
      <c r="S26" s="115" t="s">
        <v>71</v>
      </c>
      <c r="T26" s="115"/>
      <c r="U26" s="116"/>
      <c r="V26" s="116">
        <v>5</v>
      </c>
      <c r="W26" s="116">
        <v>16</v>
      </c>
      <c r="X26" s="116">
        <v>12</v>
      </c>
      <c r="Y26" s="112">
        <v>15</v>
      </c>
      <c r="Z26" s="112">
        <v>8</v>
      </c>
      <c r="AB26" s="117">
        <f t="shared" si="2"/>
        <v>7.2926162260711028E-3</v>
      </c>
    </row>
    <row r="27" spans="1:28" x14ac:dyDescent="0.25">
      <c r="S27" s="115" t="s">
        <v>72</v>
      </c>
      <c r="T27" s="115"/>
      <c r="U27" s="116"/>
      <c r="V27" s="116">
        <v>14</v>
      </c>
      <c r="W27" s="116">
        <v>13</v>
      </c>
      <c r="X27" s="116">
        <v>12</v>
      </c>
      <c r="Y27" s="112">
        <v>22</v>
      </c>
      <c r="Z27" s="112">
        <v>27</v>
      </c>
      <c r="AB27" s="117">
        <f t="shared" si="2"/>
        <v>2.4612579762989972E-2</v>
      </c>
    </row>
    <row r="28" spans="1:28" x14ac:dyDescent="0.25">
      <c r="S28" s="115" t="s">
        <v>73</v>
      </c>
      <c r="T28" s="115"/>
      <c r="U28" s="116"/>
      <c r="V28" s="116">
        <v>32</v>
      </c>
      <c r="W28" s="116">
        <v>24</v>
      </c>
      <c r="X28" s="116">
        <v>28</v>
      </c>
      <c r="Y28" s="112">
        <v>34</v>
      </c>
      <c r="Z28" s="112">
        <v>47</v>
      </c>
      <c r="AB28" s="117">
        <f t="shared" si="2"/>
        <v>4.2844120328167729E-2</v>
      </c>
    </row>
    <row r="29" spans="1:28" x14ac:dyDescent="0.25">
      <c r="S29" s="115" t="s">
        <v>74</v>
      </c>
      <c r="T29" s="115"/>
      <c r="U29" s="116"/>
      <c r="V29" s="116">
        <v>48</v>
      </c>
      <c r="W29" s="116">
        <v>33</v>
      </c>
      <c r="X29" s="116">
        <v>44</v>
      </c>
      <c r="Y29" s="112">
        <v>37</v>
      </c>
      <c r="Z29" s="112">
        <v>58</v>
      </c>
      <c r="AB29" s="117">
        <f t="shared" si="2"/>
        <v>5.2871467639015499E-2</v>
      </c>
    </row>
    <row r="30" spans="1:28" x14ac:dyDescent="0.25">
      <c r="S30" s="115" t="s">
        <v>75</v>
      </c>
      <c r="T30" s="115"/>
      <c r="U30" s="116"/>
      <c r="V30" s="116">
        <v>76</v>
      </c>
      <c r="W30" s="116">
        <v>76</v>
      </c>
      <c r="X30" s="116">
        <v>84</v>
      </c>
      <c r="Y30" s="112">
        <v>82</v>
      </c>
      <c r="Z30" s="112">
        <v>84</v>
      </c>
      <c r="AB30" s="117">
        <f t="shared" si="2"/>
        <v>7.6572470373746579E-2</v>
      </c>
    </row>
    <row r="31" spans="1:28" x14ac:dyDescent="0.25">
      <c r="S31" s="115" t="s">
        <v>76</v>
      </c>
      <c r="T31" s="115"/>
      <c r="U31" s="116"/>
      <c r="V31" s="116">
        <v>56</v>
      </c>
      <c r="W31" s="116">
        <v>54</v>
      </c>
      <c r="X31" s="116">
        <v>69</v>
      </c>
      <c r="Y31" s="112">
        <v>70</v>
      </c>
      <c r="Z31" s="112">
        <v>79</v>
      </c>
      <c r="AB31" s="117">
        <f t="shared" si="2"/>
        <v>7.2014585232452147E-2</v>
      </c>
    </row>
    <row r="32" spans="1:28" ht="15.75" customHeight="1" x14ac:dyDescent="0.25">
      <c r="A32" s="61" t="str">
        <f>"Distribution of jobs per industry "&amp;"("&amp;Z2&amp;") *"</f>
        <v>Distribution of jobs per industry (2021-22)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77</v>
      </c>
      <c r="T32" s="115"/>
      <c r="U32" s="116"/>
      <c r="V32" s="116">
        <v>8</v>
      </c>
      <c r="W32" s="116">
        <v>0</v>
      </c>
      <c r="X32" s="116">
        <v>5</v>
      </c>
      <c r="Y32" s="112">
        <v>2</v>
      </c>
      <c r="Z32" s="112">
        <v>0</v>
      </c>
      <c r="AB32" s="117">
        <f t="shared" si="2"/>
        <v>0</v>
      </c>
    </row>
    <row r="33" spans="19:32" x14ac:dyDescent="0.25">
      <c r="S33" s="115" t="s">
        <v>78</v>
      </c>
      <c r="T33" s="115"/>
      <c r="U33" s="116"/>
      <c r="V33" s="116">
        <v>55</v>
      </c>
      <c r="W33" s="116">
        <v>56</v>
      </c>
      <c r="X33" s="116">
        <v>51</v>
      </c>
      <c r="Y33" s="112">
        <v>47</v>
      </c>
      <c r="Z33" s="112">
        <v>44</v>
      </c>
      <c r="AB33" s="117">
        <f t="shared" si="2"/>
        <v>4.0109389243391066E-2</v>
      </c>
    </row>
    <row r="34" spans="19:32" x14ac:dyDescent="0.25">
      <c r="S34" s="118" t="s">
        <v>53</v>
      </c>
      <c r="T34" s="118"/>
      <c r="U34" s="119"/>
      <c r="V34" s="119">
        <v>1010</v>
      </c>
      <c r="W34" s="119">
        <v>944</v>
      </c>
      <c r="X34" s="119">
        <v>1025</v>
      </c>
      <c r="Y34" s="120">
        <v>1037</v>
      </c>
      <c r="Z34" s="120">
        <v>1097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587</v>
      </c>
      <c r="W37" s="112">
        <v>531</v>
      </c>
      <c r="X37" s="112">
        <v>593</v>
      </c>
      <c r="Y37" s="112">
        <v>571</v>
      </c>
      <c r="Z37" s="112">
        <v>621</v>
      </c>
      <c r="AB37" s="132">
        <f>Z37/Z40*100</f>
        <v>84.604904632152582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95</v>
      </c>
      <c r="W38" s="112">
        <v>92</v>
      </c>
      <c r="X38" s="112">
        <v>100</v>
      </c>
      <c r="Y38" s="112">
        <v>121</v>
      </c>
      <c r="Z38" s="112">
        <v>113</v>
      </c>
      <c r="AB38" s="132">
        <f>Z38/Z40*100</f>
        <v>15.395095367847411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682</v>
      </c>
      <c r="W40" s="112">
        <v>623</v>
      </c>
      <c r="X40" s="112">
        <v>693</v>
      </c>
      <c r="Y40" s="112">
        <v>692</v>
      </c>
      <c r="Z40" s="112">
        <v>734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6</v>
      </c>
      <c r="X44" s="112">
        <v>0</v>
      </c>
      <c r="Y44" s="112">
        <v>3</v>
      </c>
      <c r="Z44" s="112">
        <v>5</v>
      </c>
    </row>
    <row r="45" spans="19:32" x14ac:dyDescent="0.25">
      <c r="S45" s="115" t="s">
        <v>37</v>
      </c>
      <c r="T45" s="115"/>
      <c r="U45" s="112"/>
      <c r="V45" s="112">
        <v>21</v>
      </c>
      <c r="W45" s="112">
        <v>8</v>
      </c>
      <c r="X45" s="112">
        <v>22</v>
      </c>
      <c r="Y45" s="112">
        <v>25</v>
      </c>
      <c r="Z45" s="112">
        <v>25</v>
      </c>
    </row>
    <row r="46" spans="19:32" x14ac:dyDescent="0.25">
      <c r="S46" s="115" t="s">
        <v>38</v>
      </c>
      <c r="T46" s="115"/>
      <c r="U46" s="112"/>
      <c r="V46" s="112">
        <v>32</v>
      </c>
      <c r="W46" s="112">
        <v>32</v>
      </c>
      <c r="X46" s="112">
        <v>35</v>
      </c>
      <c r="Y46" s="112">
        <v>22</v>
      </c>
      <c r="Z46" s="112">
        <v>28</v>
      </c>
    </row>
    <row r="47" spans="19:32" x14ac:dyDescent="0.25">
      <c r="S47" s="115" t="s">
        <v>39</v>
      </c>
      <c r="T47" s="115"/>
      <c r="U47" s="112"/>
      <c r="V47" s="112">
        <v>33</v>
      </c>
      <c r="W47" s="112">
        <v>50</v>
      </c>
      <c r="X47" s="112">
        <v>35</v>
      </c>
      <c r="Y47" s="112">
        <v>42</v>
      </c>
      <c r="Z47" s="112">
        <v>28</v>
      </c>
    </row>
    <row r="48" spans="19:32" x14ac:dyDescent="0.25">
      <c r="S48" s="115" t="s">
        <v>40</v>
      </c>
      <c r="T48" s="115"/>
      <c r="U48" s="112"/>
      <c r="V48" s="112">
        <v>80</v>
      </c>
      <c r="W48" s="112">
        <v>76</v>
      </c>
      <c r="X48" s="112">
        <v>65</v>
      </c>
      <c r="Y48" s="112">
        <v>31</v>
      </c>
      <c r="Z48" s="112">
        <v>41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37</v>
      </c>
      <c r="W49" s="112">
        <v>48</v>
      </c>
      <c r="X49" s="112">
        <v>41</v>
      </c>
      <c r="Y49" s="112">
        <v>69</v>
      </c>
      <c r="Z49" s="112">
        <v>55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Wudinna (2021-22)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64</v>
      </c>
      <c r="W50" s="112">
        <v>44</v>
      </c>
      <c r="X50" s="112">
        <v>58</v>
      </c>
      <c r="Y50" s="112">
        <v>40</v>
      </c>
      <c r="Z50" s="112">
        <v>50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52</v>
      </c>
      <c r="W51" s="112">
        <v>43</v>
      </c>
      <c r="X51" s="112">
        <v>44</v>
      </c>
      <c r="Y51" s="112">
        <v>45</v>
      </c>
      <c r="Z51" s="112">
        <v>45</v>
      </c>
    </row>
    <row r="52" spans="1:26" ht="15" customHeight="1" x14ac:dyDescent="0.25">
      <c r="S52" s="115" t="s">
        <v>44</v>
      </c>
      <c r="T52" s="115"/>
      <c r="U52" s="112"/>
      <c r="V52" s="112">
        <v>46</v>
      </c>
      <c r="W52" s="112">
        <v>39</v>
      </c>
      <c r="X52" s="112">
        <v>46</v>
      </c>
      <c r="Y52" s="112">
        <v>40</v>
      </c>
      <c r="Z52" s="112">
        <v>41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37</v>
      </c>
      <c r="W53" s="112">
        <v>27</v>
      </c>
      <c r="X53" s="112">
        <v>38</v>
      </c>
      <c r="Y53" s="112">
        <v>47</v>
      </c>
      <c r="Z53" s="112">
        <v>46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42</v>
      </c>
      <c r="W54" s="112">
        <v>29</v>
      </c>
      <c r="X54" s="112">
        <v>46</v>
      </c>
      <c r="Y54" s="112">
        <v>48</v>
      </c>
      <c r="Z54" s="112">
        <v>44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37</v>
      </c>
      <c r="W55" s="112">
        <v>25</v>
      </c>
      <c r="X55" s="112">
        <v>35</v>
      </c>
      <c r="Y55" s="112">
        <v>37</v>
      </c>
      <c r="Z55" s="112">
        <v>38</v>
      </c>
    </row>
    <row r="56" spans="1:26" ht="15" customHeight="1" x14ac:dyDescent="0.25">
      <c r="S56" s="115" t="s">
        <v>48</v>
      </c>
      <c r="T56" s="115"/>
      <c r="U56" s="112"/>
      <c r="V56" s="112">
        <v>42</v>
      </c>
      <c r="W56" s="112">
        <v>35</v>
      </c>
      <c r="X56" s="112">
        <v>39</v>
      </c>
      <c r="Y56" s="112">
        <v>36</v>
      </c>
      <c r="Z56" s="112">
        <v>40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11</v>
      </c>
      <c r="W57" s="112">
        <v>9</v>
      </c>
      <c r="X57" s="112">
        <v>14</v>
      </c>
      <c r="Y57" s="112">
        <v>19</v>
      </c>
      <c r="Z57" s="112">
        <v>25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5</v>
      </c>
      <c r="W58" s="112">
        <v>0</v>
      </c>
      <c r="X58" s="112">
        <v>4</v>
      </c>
      <c r="Y58" s="112">
        <v>4</v>
      </c>
      <c r="Z58" s="112">
        <v>5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0</v>
      </c>
      <c r="W59" s="112">
        <v>5</v>
      </c>
      <c r="X59" s="112">
        <v>0</v>
      </c>
      <c r="Y59" s="112">
        <v>2</v>
      </c>
      <c r="Z59" s="112">
        <v>0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6</v>
      </c>
      <c r="W60" s="112">
        <v>0</v>
      </c>
      <c r="X60" s="112">
        <v>0</v>
      </c>
      <c r="Y60" s="112">
        <v>1</v>
      </c>
      <c r="Z60" s="112">
        <v>5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534</v>
      </c>
      <c r="W61" s="112">
        <v>487</v>
      </c>
      <c r="X61" s="112">
        <v>524</v>
      </c>
      <c r="Y61" s="112">
        <v>511</v>
      </c>
      <c r="Z61" s="112">
        <v>515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5</v>
      </c>
      <c r="X63" s="112">
        <v>7</v>
      </c>
      <c r="Y63" s="112">
        <v>4</v>
      </c>
      <c r="Z63" s="112">
        <v>0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7</v>
      </c>
      <c r="W64" s="112">
        <v>8</v>
      </c>
      <c r="X64" s="112">
        <v>23</v>
      </c>
      <c r="Y64" s="112">
        <v>24</v>
      </c>
      <c r="Z64" s="112">
        <v>35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Wudinna (2021-22)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42</v>
      </c>
      <c r="W65" s="112">
        <v>23</v>
      </c>
      <c r="X65" s="112">
        <v>30</v>
      </c>
      <c r="Y65" s="112">
        <v>48</v>
      </c>
      <c r="Z65" s="112">
        <v>47</v>
      </c>
    </row>
    <row r="66" spans="1:26" x14ac:dyDescent="0.25">
      <c r="S66" s="115" t="s">
        <v>39</v>
      </c>
      <c r="T66" s="115"/>
      <c r="U66" s="112"/>
      <c r="V66" s="112">
        <v>62</v>
      </c>
      <c r="W66" s="112">
        <v>52</v>
      </c>
      <c r="X66" s="112">
        <v>48</v>
      </c>
      <c r="Y66" s="112">
        <v>41</v>
      </c>
      <c r="Z66" s="112">
        <v>52</v>
      </c>
    </row>
    <row r="67" spans="1:26" x14ac:dyDescent="0.25">
      <c r="S67" s="115" t="s">
        <v>40</v>
      </c>
      <c r="T67" s="115"/>
      <c r="U67" s="112"/>
      <c r="V67" s="112">
        <v>28</v>
      </c>
      <c r="W67" s="112">
        <v>64</v>
      </c>
      <c r="X67" s="112">
        <v>59</v>
      </c>
      <c r="Y67" s="112">
        <v>56</v>
      </c>
      <c r="Z67" s="112">
        <v>51</v>
      </c>
    </row>
    <row r="68" spans="1:26" x14ac:dyDescent="0.25">
      <c r="S68" s="115" t="s">
        <v>41</v>
      </c>
      <c r="T68" s="115"/>
      <c r="U68" s="112"/>
      <c r="V68" s="112">
        <v>37</v>
      </c>
      <c r="W68" s="112">
        <v>37</v>
      </c>
      <c r="X68" s="112">
        <v>36</v>
      </c>
      <c r="Y68" s="112">
        <v>40</v>
      </c>
      <c r="Z68" s="112">
        <v>34</v>
      </c>
    </row>
    <row r="69" spans="1:26" x14ac:dyDescent="0.25">
      <c r="S69" s="115" t="s">
        <v>42</v>
      </c>
      <c r="T69" s="115"/>
      <c r="U69" s="112"/>
      <c r="V69" s="112">
        <v>58</v>
      </c>
      <c r="W69" s="112">
        <v>61</v>
      </c>
      <c r="X69" s="112">
        <v>50</v>
      </c>
      <c r="Y69" s="112">
        <v>46</v>
      </c>
      <c r="Z69" s="112">
        <v>51</v>
      </c>
    </row>
    <row r="70" spans="1:26" x14ac:dyDescent="0.25">
      <c r="S70" s="115" t="s">
        <v>43</v>
      </c>
      <c r="T70" s="115"/>
      <c r="U70" s="112"/>
      <c r="V70" s="112">
        <v>36</v>
      </c>
      <c r="W70" s="112">
        <v>31</v>
      </c>
      <c r="X70" s="112">
        <v>41</v>
      </c>
      <c r="Y70" s="112">
        <v>50</v>
      </c>
      <c r="Z70" s="112">
        <v>57</v>
      </c>
    </row>
    <row r="71" spans="1:26" x14ac:dyDescent="0.25">
      <c r="S71" s="115" t="s">
        <v>44</v>
      </c>
      <c r="T71" s="115"/>
      <c r="U71" s="112"/>
      <c r="V71" s="112">
        <v>47</v>
      </c>
      <c r="W71" s="112">
        <v>35</v>
      </c>
      <c r="X71" s="112">
        <v>38</v>
      </c>
      <c r="Y71" s="112">
        <v>35</v>
      </c>
      <c r="Z71" s="112">
        <v>43</v>
      </c>
    </row>
    <row r="72" spans="1:26" x14ac:dyDescent="0.25">
      <c r="S72" s="115" t="s">
        <v>45</v>
      </c>
      <c r="T72" s="115"/>
      <c r="U72" s="112"/>
      <c r="V72" s="112">
        <v>24</v>
      </c>
      <c r="W72" s="112">
        <v>30</v>
      </c>
      <c r="X72" s="112">
        <v>50</v>
      </c>
      <c r="Y72" s="112">
        <v>57</v>
      </c>
      <c r="Z72" s="112">
        <v>61</v>
      </c>
    </row>
    <row r="73" spans="1:26" x14ac:dyDescent="0.25">
      <c r="S73" s="115" t="s">
        <v>46</v>
      </c>
      <c r="T73" s="115"/>
      <c r="U73" s="112"/>
      <c r="V73" s="112">
        <v>39</v>
      </c>
      <c r="W73" s="112">
        <v>31</v>
      </c>
      <c r="X73" s="112">
        <v>34</v>
      </c>
      <c r="Y73" s="112">
        <v>36</v>
      </c>
      <c r="Z73" s="112">
        <v>52</v>
      </c>
    </row>
    <row r="74" spans="1:26" x14ac:dyDescent="0.25">
      <c r="S74" s="115" t="s">
        <v>47</v>
      </c>
      <c r="T74" s="115"/>
      <c r="U74" s="112"/>
      <c r="V74" s="112">
        <v>46</v>
      </c>
      <c r="W74" s="112">
        <v>35</v>
      </c>
      <c r="X74" s="112">
        <v>48</v>
      </c>
      <c r="Y74" s="112">
        <v>44</v>
      </c>
      <c r="Z74" s="112">
        <v>46</v>
      </c>
    </row>
    <row r="75" spans="1:26" x14ac:dyDescent="0.25">
      <c r="S75" s="115" t="s">
        <v>48</v>
      </c>
      <c r="T75" s="115"/>
      <c r="U75" s="112"/>
      <c r="V75" s="112">
        <v>26</v>
      </c>
      <c r="W75" s="112">
        <v>11</v>
      </c>
      <c r="X75" s="112">
        <v>25</v>
      </c>
      <c r="Y75" s="112">
        <v>27</v>
      </c>
      <c r="Z75" s="112">
        <v>29</v>
      </c>
    </row>
    <row r="76" spans="1:26" x14ac:dyDescent="0.25">
      <c r="S76" s="115" t="s">
        <v>49</v>
      </c>
      <c r="T76" s="115"/>
      <c r="U76" s="112"/>
      <c r="V76" s="112">
        <v>7</v>
      </c>
      <c r="W76" s="112">
        <v>11</v>
      </c>
      <c r="X76" s="112">
        <v>16</v>
      </c>
      <c r="Y76" s="112">
        <v>11</v>
      </c>
      <c r="Z76" s="112">
        <v>15</v>
      </c>
    </row>
    <row r="77" spans="1:26" x14ac:dyDescent="0.25">
      <c r="S77" s="115" t="s">
        <v>50</v>
      </c>
      <c r="T77" s="115"/>
      <c r="U77" s="112"/>
      <c r="V77" s="112">
        <v>5</v>
      </c>
      <c r="W77" s="112">
        <v>6</v>
      </c>
      <c r="X77" s="112">
        <v>0</v>
      </c>
      <c r="Y77" s="112">
        <v>3</v>
      </c>
      <c r="Z77" s="112">
        <v>4</v>
      </c>
    </row>
    <row r="78" spans="1:26" x14ac:dyDescent="0.25">
      <c r="S78" s="115" t="s">
        <v>51</v>
      </c>
      <c r="T78" s="115"/>
      <c r="U78" s="112"/>
      <c r="V78" s="112">
        <v>8</v>
      </c>
      <c r="W78" s="112">
        <v>0</v>
      </c>
      <c r="X78" s="112">
        <v>0</v>
      </c>
      <c r="Y78" s="112">
        <v>2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5</v>
      </c>
      <c r="X79" s="112">
        <v>3</v>
      </c>
      <c r="Y79" s="112">
        <v>2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474</v>
      </c>
      <c r="W80" s="112">
        <v>453</v>
      </c>
      <c r="X80" s="112">
        <v>498</v>
      </c>
      <c r="Y80" s="112">
        <v>526</v>
      </c>
      <c r="Z80" s="112">
        <v>579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Wudinna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41</v>
      </c>
      <c r="W83" s="112">
        <v>34</v>
      </c>
      <c r="X83" s="112">
        <v>41</v>
      </c>
      <c r="Y83" s="112">
        <v>37</v>
      </c>
      <c r="Z83" s="112">
        <v>32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190</v>
      </c>
      <c r="G84" s="140"/>
      <c r="H84" s="48"/>
      <c r="I84" s="48"/>
      <c r="J84" s="48"/>
      <c r="K84" s="48"/>
      <c r="L84" s="140" t="s">
        <v>0</v>
      </c>
      <c r="M84" s="140"/>
      <c r="N84" s="140" t="s">
        <v>190</v>
      </c>
      <c r="O84" s="140"/>
      <c r="S84" s="115" t="s">
        <v>57</v>
      </c>
      <c r="T84" s="115"/>
      <c r="U84" s="112"/>
      <c r="V84" s="112">
        <v>15</v>
      </c>
      <c r="W84" s="112">
        <v>12</v>
      </c>
      <c r="X84" s="112">
        <v>9</v>
      </c>
      <c r="Y84" s="112">
        <v>9</v>
      </c>
      <c r="Z84" s="112">
        <v>14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2017-18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2017-18</v>
      </c>
      <c r="O85" s="140"/>
      <c r="S85" s="115" t="s">
        <v>185</v>
      </c>
      <c r="T85" s="115"/>
      <c r="U85" s="112"/>
      <c r="V85" s="112">
        <v>47</v>
      </c>
      <c r="W85" s="112">
        <v>50</v>
      </c>
      <c r="X85" s="112">
        <v>52</v>
      </c>
      <c r="Y85" s="112">
        <v>55</v>
      </c>
      <c r="Z85" s="112">
        <v>45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1,098</v>
      </c>
      <c r="D86" s="94">
        <f t="shared" ref="D86:D91" si="4">AD4</f>
        <v>5.8823529411764719E-2</v>
      </c>
      <c r="E86" s="95">
        <f t="shared" ref="E86:E91" si="5">AD4</f>
        <v>5.8823529411764719E-2</v>
      </c>
      <c r="F86" s="94">
        <f t="shared" ref="F86:F91" si="6">AF4</f>
        <v>9.1451292246520932E-2</v>
      </c>
      <c r="G86" s="95">
        <f t="shared" ref="G86:G91" si="7">AF4</f>
        <v>9.1451292246520932E-2</v>
      </c>
      <c r="H86" s="97"/>
      <c r="I86" s="97"/>
      <c r="J86" s="139" t="str">
        <f>'State data for spotlight'!J4</f>
        <v>1,514,413</v>
      </c>
      <c r="K86" s="139"/>
      <c r="L86" s="94">
        <f>'State data for spotlight'!L4</f>
        <v>9.9608707048718825E-2</v>
      </c>
      <c r="M86" s="95">
        <f>'State data for spotlight'!L4</f>
        <v>9.9608707048718825E-2</v>
      </c>
      <c r="N86" s="94">
        <f>'State data for spotlight'!N4</f>
        <v>0.18326365128713196</v>
      </c>
      <c r="O86" s="95">
        <f>'State data for spotlight'!N4</f>
        <v>0.18326365128713196</v>
      </c>
      <c r="S86" s="115" t="s">
        <v>186</v>
      </c>
      <c r="T86" s="115"/>
      <c r="U86" s="112"/>
      <c r="V86" s="112">
        <v>6</v>
      </c>
      <c r="W86" s="112">
        <v>5</v>
      </c>
      <c r="X86" s="112">
        <v>4</v>
      </c>
      <c r="Y86" s="112">
        <v>4</v>
      </c>
      <c r="Z86" s="112">
        <v>6</v>
      </c>
    </row>
    <row r="87" spans="1:30" ht="15" customHeight="1" x14ac:dyDescent="0.25">
      <c r="A87" s="96" t="s">
        <v>4</v>
      </c>
      <c r="B87" s="49"/>
      <c r="C87" s="97" t="str">
        <f t="shared" si="3"/>
        <v>520</v>
      </c>
      <c r="D87" s="94">
        <f t="shared" si="4"/>
        <v>1.7612524461839474E-2</v>
      </c>
      <c r="E87" s="95">
        <f t="shared" si="5"/>
        <v>1.7612524461839474E-2</v>
      </c>
      <c r="F87" s="94">
        <f t="shared" si="6"/>
        <v>-3.3457249070631967E-2</v>
      </c>
      <c r="G87" s="95">
        <f t="shared" si="7"/>
        <v>-3.3457249070631967E-2</v>
      </c>
      <c r="H87" s="97"/>
      <c r="I87" s="97"/>
      <c r="J87" s="139" t="str">
        <f>'State data for spotlight'!J5</f>
        <v>761,173</v>
      </c>
      <c r="K87" s="139"/>
      <c r="L87" s="94">
        <f>'State data for spotlight'!L5</f>
        <v>8.820771036521724E-2</v>
      </c>
      <c r="M87" s="95">
        <f>'State data for spotlight'!L5</f>
        <v>8.820771036521724E-2</v>
      </c>
      <c r="N87" s="94">
        <f>'State data for spotlight'!N5</f>
        <v>0.15461673464868042</v>
      </c>
      <c r="O87" s="95">
        <f>'State data for spotlight'!N5</f>
        <v>0.15461673464868042</v>
      </c>
      <c r="S87" s="115" t="s">
        <v>187</v>
      </c>
      <c r="T87" s="115"/>
      <c r="U87" s="112"/>
      <c r="V87" s="112">
        <v>6</v>
      </c>
      <c r="W87" s="112">
        <v>4</v>
      </c>
      <c r="X87" s="112">
        <v>5</v>
      </c>
      <c r="Y87" s="112">
        <v>4</v>
      </c>
      <c r="Z87" s="112">
        <v>6</v>
      </c>
    </row>
    <row r="88" spans="1:30" ht="15" customHeight="1" x14ac:dyDescent="0.25">
      <c r="A88" s="96" t="s">
        <v>5</v>
      </c>
      <c r="B88" s="49"/>
      <c r="C88" s="97" t="str">
        <f t="shared" si="3"/>
        <v>576</v>
      </c>
      <c r="D88" s="94">
        <f t="shared" si="4"/>
        <v>9.5057034220532355E-2</v>
      </c>
      <c r="E88" s="95">
        <f t="shared" si="5"/>
        <v>9.5057034220532355E-2</v>
      </c>
      <c r="F88" s="94">
        <f t="shared" si="6"/>
        <v>0.22292993630573243</v>
      </c>
      <c r="G88" s="95">
        <f t="shared" si="7"/>
        <v>0.22292993630573243</v>
      </c>
      <c r="H88" s="97"/>
      <c r="I88" s="97"/>
      <c r="J88" s="139" t="str">
        <f>'State data for spotlight'!J6</f>
        <v>752,279</v>
      </c>
      <c r="K88" s="139"/>
      <c r="L88" s="94">
        <f>'State data for spotlight'!L6</f>
        <v>0.11150035312508311</v>
      </c>
      <c r="M88" s="95">
        <f>'State data for spotlight'!L6</f>
        <v>0.11150035312508311</v>
      </c>
      <c r="N88" s="94">
        <f>'State data for spotlight'!N6</f>
        <v>0.212174288554841</v>
      </c>
      <c r="O88" s="95">
        <f>'State data for spotlight'!N6</f>
        <v>0.212174288554841</v>
      </c>
      <c r="S88" s="115" t="s">
        <v>188</v>
      </c>
      <c r="T88" s="115"/>
      <c r="U88" s="112"/>
      <c r="V88" s="112">
        <v>10</v>
      </c>
      <c r="W88" s="112">
        <v>10</v>
      </c>
      <c r="X88" s="112">
        <v>8</v>
      </c>
      <c r="Y88" s="112">
        <v>10</v>
      </c>
      <c r="Z88" s="112">
        <v>9</v>
      </c>
    </row>
    <row r="89" spans="1:30" ht="15" customHeight="1" x14ac:dyDescent="0.25">
      <c r="A89" s="49" t="s">
        <v>6</v>
      </c>
      <c r="B89" s="49"/>
      <c r="C89" s="97" t="str">
        <f t="shared" si="3"/>
        <v>742</v>
      </c>
      <c r="D89" s="94">
        <f t="shared" si="4"/>
        <v>6.91642651296831E-2</v>
      </c>
      <c r="E89" s="95">
        <f t="shared" si="5"/>
        <v>6.91642651296831E-2</v>
      </c>
      <c r="F89" s="94">
        <f t="shared" si="6"/>
        <v>9.2783505154639068E-2</v>
      </c>
      <c r="G89" s="95">
        <f t="shared" si="7"/>
        <v>9.2783505154639068E-2</v>
      </c>
      <c r="H89" s="97"/>
      <c r="I89" s="97"/>
      <c r="J89" s="139" t="str">
        <f>'State data for spotlight'!J7</f>
        <v>1,001,542</v>
      </c>
      <c r="K89" s="139"/>
      <c r="L89" s="94">
        <f>'State data for spotlight'!L7</f>
        <v>4.4621130813623067E-2</v>
      </c>
      <c r="M89" s="95">
        <f>'State data for spotlight'!L7</f>
        <v>4.4621130813623067E-2</v>
      </c>
      <c r="N89" s="94">
        <f>'State data for spotlight'!N7</f>
        <v>9.6689701842120446E-2</v>
      </c>
      <c r="O89" s="95">
        <f>'State data for spotlight'!N7</f>
        <v>9.6689701842120446E-2</v>
      </c>
      <c r="S89" s="115" t="s">
        <v>189</v>
      </c>
      <c r="T89" s="115"/>
      <c r="U89" s="112"/>
      <c r="V89" s="112">
        <v>34</v>
      </c>
      <c r="W89" s="112">
        <v>37</v>
      </c>
      <c r="X89" s="112">
        <v>34</v>
      </c>
      <c r="Y89" s="112">
        <v>36</v>
      </c>
      <c r="Z89" s="112">
        <v>44</v>
      </c>
    </row>
    <row r="90" spans="1:30" ht="15" customHeight="1" x14ac:dyDescent="0.25">
      <c r="A90" s="49" t="s">
        <v>96</v>
      </c>
      <c r="B90" s="49"/>
      <c r="C90" s="97" t="str">
        <f t="shared" si="3"/>
        <v>$30,530</v>
      </c>
      <c r="D90" s="94">
        <f t="shared" si="4"/>
        <v>0.28697580305201931</v>
      </c>
      <c r="E90" s="95">
        <f t="shared" si="5"/>
        <v>0.28697580305201931</v>
      </c>
      <c r="F90" s="94">
        <f t="shared" si="6"/>
        <v>0.24359467867179441</v>
      </c>
      <c r="G90" s="95">
        <f t="shared" si="7"/>
        <v>0.24359467867179441</v>
      </c>
      <c r="H90" s="97"/>
      <c r="I90" s="97"/>
      <c r="J90" s="97"/>
      <c r="K90" s="97" t="str">
        <f>'State data for spotlight'!J8</f>
        <v>$45,481</v>
      </c>
      <c r="L90" s="94">
        <f>'State data for spotlight'!L8</f>
        <v>-7.6896036558571357E-4</v>
      </c>
      <c r="M90" s="95">
        <f>'State data for spotlight'!L8</f>
        <v>-7.6896036558571357E-4</v>
      </c>
      <c r="N90" s="94">
        <f>'State data for spotlight'!N8</f>
        <v>6.4433558502420718E-2</v>
      </c>
      <c r="O90" s="95">
        <f>'State data for spotlight'!N8</f>
        <v>6.4433558502420718E-2</v>
      </c>
      <c r="S90" s="115" t="s">
        <v>58</v>
      </c>
      <c r="T90" s="115"/>
      <c r="U90" s="112"/>
      <c r="V90" s="112">
        <v>56</v>
      </c>
      <c r="W90" s="112">
        <v>42</v>
      </c>
      <c r="X90" s="112">
        <v>40</v>
      </c>
      <c r="Y90" s="112">
        <v>42</v>
      </c>
      <c r="Z90" s="112">
        <v>46</v>
      </c>
    </row>
    <row r="91" spans="1:30" ht="15" customHeight="1" x14ac:dyDescent="0.25">
      <c r="A91" s="49" t="s">
        <v>7</v>
      </c>
      <c r="B91" s="49"/>
      <c r="C91" s="97" t="str">
        <f t="shared" si="3"/>
        <v>$37.8 mil</v>
      </c>
      <c r="D91" s="94">
        <f t="shared" si="4"/>
        <v>0.4126995994404008</v>
      </c>
      <c r="E91" s="95">
        <f t="shared" si="5"/>
        <v>0.4126995994404008</v>
      </c>
      <c r="F91" s="94">
        <f t="shared" si="6"/>
        <v>0.57341949950387394</v>
      </c>
      <c r="G91" s="95">
        <f t="shared" si="7"/>
        <v>0.57341949950387394</v>
      </c>
      <c r="H91" s="97"/>
      <c r="I91" s="97"/>
      <c r="J91" s="97"/>
      <c r="K91" s="97" t="str">
        <f>'State data for spotlight'!J9</f>
        <v>$63.1 bil</v>
      </c>
      <c r="L91" s="94">
        <f>'State data for spotlight'!L9</f>
        <v>8.5795971195826271E-2</v>
      </c>
      <c r="M91" s="95">
        <f>'State data for spotlight'!L9</f>
        <v>8.5795971195826271E-2</v>
      </c>
      <c r="N91" s="94">
        <f>'State data for spotlight'!N9</f>
        <v>0.25141602644572436</v>
      </c>
      <c r="O91" s="95">
        <f>'State data for spotlight'!N9</f>
        <v>0.25141602644572436</v>
      </c>
      <c r="S91" s="118" t="s">
        <v>53</v>
      </c>
      <c r="T91" s="118"/>
      <c r="U91" s="112"/>
      <c r="V91" s="112">
        <v>363</v>
      </c>
      <c r="W91" s="112">
        <v>328</v>
      </c>
      <c r="X91" s="112">
        <v>366</v>
      </c>
      <c r="Y91" s="112">
        <v>350</v>
      </c>
      <c r="Z91" s="112">
        <v>376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191</v>
      </c>
      <c r="S93" s="115" t="s">
        <v>56</v>
      </c>
      <c r="T93" s="115"/>
      <c r="U93" s="112"/>
      <c r="V93" s="112">
        <v>10</v>
      </c>
      <c r="W93" s="112">
        <v>15</v>
      </c>
      <c r="X93" s="112">
        <v>14</v>
      </c>
      <c r="Y93" s="112">
        <v>9</v>
      </c>
      <c r="Z93" s="112">
        <v>13</v>
      </c>
    </row>
    <row r="94" spans="1:30" ht="15" customHeight="1" x14ac:dyDescent="0.25">
      <c r="A94" s="135" t="s">
        <v>192</v>
      </c>
      <c r="S94" s="115" t="s">
        <v>57</v>
      </c>
      <c r="T94" s="115"/>
      <c r="U94" s="112"/>
      <c r="V94" s="112">
        <v>58</v>
      </c>
      <c r="W94" s="112">
        <v>50</v>
      </c>
      <c r="X94" s="112">
        <v>56</v>
      </c>
      <c r="Y94" s="112">
        <v>52</v>
      </c>
      <c r="Z94" s="112">
        <v>63</v>
      </c>
    </row>
    <row r="95" spans="1:30" ht="15" customHeight="1" x14ac:dyDescent="0.25">
      <c r="A95" s="136" t="s">
        <v>266</v>
      </c>
      <c r="S95" s="115" t="s">
        <v>185</v>
      </c>
      <c r="T95" s="115"/>
      <c r="U95" s="112"/>
      <c r="V95" s="112">
        <v>13</v>
      </c>
      <c r="W95" s="112">
        <v>8</v>
      </c>
      <c r="X95" s="112">
        <v>11</v>
      </c>
      <c r="Y95" s="112">
        <v>17</v>
      </c>
      <c r="Z95" s="112">
        <v>18</v>
      </c>
    </row>
    <row r="96" spans="1:30" ht="15" customHeight="1" x14ac:dyDescent="0.25">
      <c r="A96" s="134" t="s">
        <v>258</v>
      </c>
      <c r="S96" s="115" t="s">
        <v>186</v>
      </c>
      <c r="T96" s="115"/>
      <c r="U96" s="112"/>
      <c r="V96" s="112">
        <v>37</v>
      </c>
      <c r="W96" s="112">
        <v>38</v>
      </c>
      <c r="X96" s="112">
        <v>33</v>
      </c>
      <c r="Y96" s="112">
        <v>35</v>
      </c>
      <c r="Z96" s="112">
        <v>36</v>
      </c>
    </row>
    <row r="97" spans="1:32" ht="15" customHeight="1" x14ac:dyDescent="0.25">
      <c r="A97" s="136" t="s">
        <v>269</v>
      </c>
      <c r="S97" s="115" t="s">
        <v>187</v>
      </c>
      <c r="T97" s="115"/>
      <c r="U97" s="112"/>
      <c r="V97" s="112">
        <v>36</v>
      </c>
      <c r="W97" s="112">
        <v>35</v>
      </c>
      <c r="X97" s="112">
        <v>47</v>
      </c>
      <c r="Y97" s="112">
        <v>47</v>
      </c>
      <c r="Z97" s="112">
        <v>57</v>
      </c>
    </row>
    <row r="98" spans="1:32" ht="15" customHeight="1" x14ac:dyDescent="0.25">
      <c r="A98" s="136" t="s">
        <v>275</v>
      </c>
      <c r="S98" s="115" t="s">
        <v>188</v>
      </c>
      <c r="T98" s="115"/>
      <c r="U98" s="112"/>
      <c r="V98" s="112">
        <v>30</v>
      </c>
      <c r="W98" s="112">
        <v>26</v>
      </c>
      <c r="X98" s="112">
        <v>25</v>
      </c>
      <c r="Y98" s="112">
        <v>24</v>
      </c>
      <c r="Z98" s="112">
        <v>35</v>
      </c>
    </row>
    <row r="99" spans="1:32" ht="15" customHeight="1" x14ac:dyDescent="0.25">
      <c r="S99" s="115" t="s">
        <v>189</v>
      </c>
      <c r="T99" s="115"/>
      <c r="U99" s="112"/>
      <c r="V99" s="112">
        <v>4</v>
      </c>
      <c r="W99" s="112">
        <v>0</v>
      </c>
      <c r="X99" s="112">
        <v>3</v>
      </c>
      <c r="Y99" s="112">
        <v>0</v>
      </c>
      <c r="Z99" s="112">
        <v>4</v>
      </c>
    </row>
    <row r="100" spans="1:32" ht="15" customHeight="1" x14ac:dyDescent="0.25">
      <c r="S100" s="115" t="s">
        <v>58</v>
      </c>
      <c r="T100" s="115"/>
      <c r="U100" s="112"/>
      <c r="V100" s="112">
        <v>38</v>
      </c>
      <c r="W100" s="112">
        <v>35</v>
      </c>
      <c r="X100" s="112">
        <v>39</v>
      </c>
      <c r="Y100" s="112">
        <v>31</v>
      </c>
      <c r="Z100" s="112">
        <v>38</v>
      </c>
    </row>
    <row r="101" spans="1:32" x14ac:dyDescent="0.25">
      <c r="A101" s="18"/>
      <c r="S101" s="118" t="s">
        <v>53</v>
      </c>
      <c r="T101" s="118"/>
      <c r="U101" s="112"/>
      <c r="V101" s="112">
        <v>317</v>
      </c>
      <c r="W101" s="112">
        <v>291</v>
      </c>
      <c r="X101" s="112">
        <v>331</v>
      </c>
      <c r="Y101" s="112">
        <v>342</v>
      </c>
      <c r="Z101" s="112">
        <v>366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184</v>
      </c>
      <c r="W103" s="106" t="s">
        <v>193</v>
      </c>
      <c r="X103" s="106" t="s">
        <v>261</v>
      </c>
      <c r="Y103" s="106" t="s">
        <v>267</v>
      </c>
      <c r="Z103" s="106" t="s">
        <v>273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510</v>
      </c>
      <c r="W104" s="112">
        <v>548</v>
      </c>
      <c r="X104" s="112">
        <v>587</v>
      </c>
      <c r="Y104" s="112">
        <v>583</v>
      </c>
      <c r="Z104" s="112">
        <v>627</v>
      </c>
      <c r="AB104" s="109" t="str">
        <f>TEXT(Z104,"###,###")</f>
        <v>627</v>
      </c>
      <c r="AD104" s="130">
        <f>Z104/($Z$4)*100</f>
        <v>57.103825136612016</v>
      </c>
      <c r="AF104" s="109"/>
    </row>
    <row r="105" spans="1:32" x14ac:dyDescent="0.25">
      <c r="S105" s="115" t="s">
        <v>17</v>
      </c>
      <c r="T105" s="115"/>
      <c r="U105" s="112"/>
      <c r="V105" s="112">
        <v>163</v>
      </c>
      <c r="W105" s="112">
        <v>147</v>
      </c>
      <c r="X105" s="112">
        <v>170</v>
      </c>
      <c r="Y105" s="112">
        <v>171</v>
      </c>
      <c r="Z105" s="112">
        <v>194</v>
      </c>
      <c r="AB105" s="109" t="str">
        <f>TEXT(Z105,"###,###")</f>
        <v>194</v>
      </c>
      <c r="AD105" s="130">
        <f>Z105/($Z$4)*100</f>
        <v>17.668488160291439</v>
      </c>
      <c r="AF105" s="109"/>
    </row>
    <row r="106" spans="1:32" x14ac:dyDescent="0.25">
      <c r="S106" s="118" t="s">
        <v>53</v>
      </c>
      <c r="T106" s="118"/>
      <c r="U106" s="120"/>
      <c r="V106" s="120">
        <v>673</v>
      </c>
      <c r="W106" s="120">
        <v>695</v>
      </c>
      <c r="X106" s="120">
        <v>757</v>
      </c>
      <c r="Y106" s="120">
        <v>754</v>
      </c>
      <c r="Z106" s="120">
        <v>821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233</v>
      </c>
      <c r="W108" s="112">
        <v>202</v>
      </c>
      <c r="X108" s="112">
        <v>226</v>
      </c>
      <c r="Y108" s="112">
        <v>206</v>
      </c>
      <c r="Z108" s="112">
        <v>259</v>
      </c>
      <c r="AB108" s="109" t="str">
        <f>TEXT(Z108,"###,###")</f>
        <v>259</v>
      </c>
      <c r="AD108" s="130">
        <f>Z108/($Z$4)*100</f>
        <v>23.588342440801458</v>
      </c>
      <c r="AF108" s="109"/>
    </row>
    <row r="109" spans="1:32" x14ac:dyDescent="0.25">
      <c r="S109" s="115" t="s">
        <v>20</v>
      </c>
      <c r="T109" s="115"/>
      <c r="U109" s="112"/>
      <c r="V109" s="112">
        <v>164</v>
      </c>
      <c r="W109" s="112">
        <v>124</v>
      </c>
      <c r="X109" s="112">
        <v>172</v>
      </c>
      <c r="Y109" s="112">
        <v>178</v>
      </c>
      <c r="Z109" s="112">
        <v>158</v>
      </c>
      <c r="AB109" s="109" t="str">
        <f>TEXT(Z109,"###,###")</f>
        <v>158</v>
      </c>
      <c r="AD109" s="130">
        <f>Z109/($Z$4)*100</f>
        <v>14.389799635701275</v>
      </c>
      <c r="AF109" s="109"/>
    </row>
    <row r="110" spans="1:32" x14ac:dyDescent="0.25">
      <c r="S110" s="115" t="s">
        <v>21</v>
      </c>
      <c r="T110" s="115"/>
      <c r="U110" s="112"/>
      <c r="V110" s="112">
        <v>73</v>
      </c>
      <c r="W110" s="112">
        <v>124</v>
      </c>
      <c r="X110" s="112">
        <v>108</v>
      </c>
      <c r="Y110" s="112">
        <v>134</v>
      </c>
      <c r="Z110" s="112">
        <v>133</v>
      </c>
      <c r="AB110" s="109" t="str">
        <f>TEXT(Z110,"###,###")</f>
        <v>133</v>
      </c>
      <c r="AD110" s="130">
        <f>Z110/($Z$4)*100</f>
        <v>12.112932604735883</v>
      </c>
      <c r="AF110" s="109"/>
    </row>
    <row r="111" spans="1:32" x14ac:dyDescent="0.25">
      <c r="S111" s="115" t="s">
        <v>22</v>
      </c>
      <c r="T111" s="115"/>
      <c r="U111" s="112"/>
      <c r="V111" s="112">
        <v>212</v>
      </c>
      <c r="W111" s="112">
        <v>193</v>
      </c>
      <c r="X111" s="112">
        <v>217</v>
      </c>
      <c r="Y111" s="112">
        <v>236</v>
      </c>
      <c r="Z111" s="112">
        <v>262</v>
      </c>
      <c r="AB111" s="109" t="str">
        <f>TEXT(Z111,"###,###")</f>
        <v>262</v>
      </c>
      <c r="AD111" s="130">
        <f>Z111/($Z$4)*100</f>
        <v>23.861566484517304</v>
      </c>
      <c r="AF111" s="109"/>
    </row>
    <row r="112" spans="1:32" x14ac:dyDescent="0.25">
      <c r="S112" s="118" t="s">
        <v>53</v>
      </c>
      <c r="T112" s="118"/>
      <c r="U112" s="112"/>
      <c r="V112" s="112">
        <v>1009</v>
      </c>
      <c r="W112" s="112">
        <v>944</v>
      </c>
      <c r="X112" s="112">
        <v>1020</v>
      </c>
      <c r="Y112" s="112">
        <v>1037</v>
      </c>
      <c r="Z112" s="112">
        <v>1097</v>
      </c>
    </row>
    <row r="113" spans="19:32" x14ac:dyDescent="0.25">
      <c r="AB113" s="125" t="s">
        <v>24</v>
      </c>
      <c r="AC113" s="106"/>
      <c r="AD113" s="106" t="s">
        <v>182</v>
      </c>
      <c r="AF113" s="106" t="s">
        <v>183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44.66</v>
      </c>
      <c r="W118" s="131">
        <v>43.09</v>
      </c>
      <c r="X118" s="131">
        <v>44.16</v>
      </c>
      <c r="Y118" s="131">
        <v>44.35</v>
      </c>
      <c r="Z118" s="131">
        <v>44.57</v>
      </c>
      <c r="AB118" s="109" t="str">
        <f>TEXT(Z118,"##.0")</f>
        <v>44.6</v>
      </c>
    </row>
    <row r="120" spans="19:32" x14ac:dyDescent="0.25">
      <c r="S120" s="101" t="s">
        <v>98</v>
      </c>
      <c r="T120" s="112"/>
      <c r="U120" s="112"/>
      <c r="V120" s="112">
        <v>386</v>
      </c>
      <c r="W120" s="112">
        <v>353</v>
      </c>
      <c r="X120" s="112">
        <v>395</v>
      </c>
      <c r="Y120" s="112">
        <v>406</v>
      </c>
      <c r="Z120" s="112">
        <v>422</v>
      </c>
      <c r="AB120" s="109" t="str">
        <f>TEXT(Z120,"###,###")</f>
        <v>422</v>
      </c>
    </row>
    <row r="121" spans="19:32" x14ac:dyDescent="0.25">
      <c r="S121" s="101" t="s">
        <v>99</v>
      </c>
      <c r="T121" s="112"/>
      <c r="U121" s="112"/>
      <c r="V121" s="112">
        <v>198</v>
      </c>
      <c r="W121" s="112">
        <v>176</v>
      </c>
      <c r="X121" s="112">
        <v>213</v>
      </c>
      <c r="Y121" s="112">
        <v>201</v>
      </c>
      <c r="Z121" s="112">
        <v>216</v>
      </c>
      <c r="AB121" s="109" t="str">
        <f>TEXT(Z121,"###,###")</f>
        <v>216</v>
      </c>
    </row>
    <row r="122" spans="19:32" x14ac:dyDescent="0.25">
      <c r="S122" s="101" t="s">
        <v>100</v>
      </c>
      <c r="T122" s="112"/>
      <c r="U122" s="112"/>
      <c r="V122" s="112">
        <v>94</v>
      </c>
      <c r="W122" s="112">
        <v>93</v>
      </c>
      <c r="X122" s="112">
        <v>92</v>
      </c>
      <c r="Y122" s="112">
        <v>90</v>
      </c>
      <c r="Z122" s="112">
        <v>104</v>
      </c>
      <c r="AB122" s="109" t="str">
        <f>TEXT(Z122,"###,###")</f>
        <v>104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480</v>
      </c>
      <c r="W124" s="112">
        <v>446</v>
      </c>
      <c r="X124" s="112">
        <v>487</v>
      </c>
      <c r="Y124" s="112">
        <v>496</v>
      </c>
      <c r="Z124" s="112">
        <v>526</v>
      </c>
      <c r="AB124" s="109" t="str">
        <f>TEXT(Z124,"###,###")</f>
        <v>526</v>
      </c>
      <c r="AD124" s="127">
        <f>Z124/$Z$7*100</f>
        <v>70.889487870619945</v>
      </c>
    </row>
    <row r="125" spans="19:32" x14ac:dyDescent="0.25">
      <c r="S125" s="101" t="s">
        <v>102</v>
      </c>
      <c r="T125" s="112"/>
      <c r="U125" s="112"/>
      <c r="V125" s="112">
        <v>292</v>
      </c>
      <c r="W125" s="112">
        <v>269</v>
      </c>
      <c r="X125" s="112">
        <v>305</v>
      </c>
      <c r="Y125" s="112">
        <v>291</v>
      </c>
      <c r="Z125" s="112">
        <v>320</v>
      </c>
      <c r="AB125" s="109" t="str">
        <f>TEXT(Z125,"###,###")</f>
        <v>320</v>
      </c>
      <c r="AD125" s="127">
        <f>Z125/$Z$7*100</f>
        <v>43.126684636118604</v>
      </c>
    </row>
    <row r="127" spans="19:32" x14ac:dyDescent="0.25">
      <c r="S127" s="101" t="s">
        <v>103</v>
      </c>
      <c r="T127" s="112"/>
      <c r="U127" s="112"/>
      <c r="V127" s="112">
        <v>363</v>
      </c>
      <c r="W127" s="112">
        <v>327</v>
      </c>
      <c r="X127" s="112">
        <v>361</v>
      </c>
      <c r="Y127" s="112">
        <v>351</v>
      </c>
      <c r="Z127" s="112">
        <v>375</v>
      </c>
      <c r="AB127" s="109" t="str">
        <f>TEXT(Z127,"###,###")</f>
        <v>375</v>
      </c>
      <c r="AD127" s="127">
        <f>Z127/$Z$7*100</f>
        <v>50.539083557951479</v>
      </c>
    </row>
    <row r="128" spans="19:32" x14ac:dyDescent="0.25">
      <c r="S128" s="101" t="s">
        <v>104</v>
      </c>
      <c r="T128" s="112"/>
      <c r="U128" s="112"/>
      <c r="V128" s="112">
        <v>315</v>
      </c>
      <c r="W128" s="112">
        <v>291</v>
      </c>
      <c r="X128" s="112">
        <v>335</v>
      </c>
      <c r="Y128" s="112">
        <v>337</v>
      </c>
      <c r="Z128" s="112">
        <v>364</v>
      </c>
      <c r="AB128" s="109" t="str">
        <f>TEXT(Z128,"###,###")</f>
        <v>364</v>
      </c>
      <c r="AD128" s="127">
        <f>Z128/$Z$7*100</f>
        <v>49.056603773584904</v>
      </c>
    </row>
    <row r="130" spans="19:20" x14ac:dyDescent="0.25">
      <c r="S130" s="101" t="s">
        <v>262</v>
      </c>
      <c r="T130" s="127">
        <v>56.873315363881403</v>
      </c>
    </row>
    <row r="131" spans="19:20" x14ac:dyDescent="0.25">
      <c r="S131" s="101" t="s">
        <v>263</v>
      </c>
      <c r="T131" s="127">
        <v>29.110512129380055</v>
      </c>
    </row>
    <row r="132" spans="19:20" x14ac:dyDescent="0.25">
      <c r="S132" s="101" t="s">
        <v>264</v>
      </c>
      <c r="T132" s="127">
        <v>14.016172506738545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C6A9AF32-99F9-4F10-A62C-5858A9A4F8B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4B1CFC53-4122-4328-9707-83EEFA0E845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F245E295-9FBB-424D-8287-EEEAD987910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5C1FE644-A298-42C8-9488-636E4D61D80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29C73-3430-44CC-930C-3838CE02DAEB}">
  <sheetPr codeName="Sheet70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112</v>
      </c>
      <c r="T1" s="99"/>
      <c r="U1" s="99"/>
      <c r="V1" s="99"/>
      <c r="W1" s="99"/>
      <c r="X1" s="99"/>
      <c r="Y1" s="100" t="s">
        <v>201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184</v>
      </c>
      <c r="W2" s="103" t="s">
        <v>193</v>
      </c>
      <c r="X2" s="103" t="s">
        <v>261</v>
      </c>
      <c r="Y2" s="103" t="s">
        <v>267</v>
      </c>
      <c r="Z2" s="103" t="s">
        <v>273</v>
      </c>
      <c r="AB2" s="141" t="str">
        <f>$Z$2</f>
        <v>2021-22</v>
      </c>
      <c r="AC2" s="141"/>
      <c r="AD2" s="141"/>
      <c r="AE2" s="141"/>
      <c r="AF2" s="141"/>
    </row>
    <row r="3" spans="1:32" ht="15" customHeight="1" x14ac:dyDescent="0.25">
      <c r="A3" s="58" t="s">
        <v>272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112</v>
      </c>
      <c r="Y3" s="105" t="s">
        <v>201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10.6 Barossa, South Australia,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19106</v>
      </c>
      <c r="W4" s="108">
        <v>18555</v>
      </c>
      <c r="X4" s="108">
        <v>19165</v>
      </c>
      <c r="Y4" s="108">
        <v>19789</v>
      </c>
      <c r="Z4" s="108">
        <v>21227</v>
      </c>
      <c r="AB4" s="109" t="str">
        <f>TEXT(Z4,"###,###")</f>
        <v>21,227</v>
      </c>
      <c r="AD4" s="110">
        <f>Z4/Y4-1</f>
        <v>7.2666632977917089E-2</v>
      </c>
      <c r="AF4" s="110">
        <f>Z4/V4-1</f>
        <v>0.11101224746153049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9960</v>
      </c>
      <c r="W5" s="108">
        <v>9455</v>
      </c>
      <c r="X5" s="108">
        <v>9746</v>
      </c>
      <c r="Y5" s="108">
        <v>10041</v>
      </c>
      <c r="Z5" s="108">
        <v>10480</v>
      </c>
      <c r="AB5" s="109" t="str">
        <f>TEXT(Z5,"###,###")</f>
        <v>10,480</v>
      </c>
      <c r="AD5" s="110">
        <f t="shared" ref="AD5:AD9" si="0">Z5/Y5-1</f>
        <v>4.3720744945722645E-2</v>
      </c>
      <c r="AF5" s="110">
        <f t="shared" ref="AF5:AF9" si="1">Z5/V5-1</f>
        <v>5.2208835341365445E-2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9150</v>
      </c>
      <c r="W6" s="108">
        <v>9100</v>
      </c>
      <c r="X6" s="108">
        <v>9417</v>
      </c>
      <c r="Y6" s="108">
        <v>9738</v>
      </c>
      <c r="Z6" s="108">
        <v>10737</v>
      </c>
      <c r="AB6" s="109" t="str">
        <f>TEXT(Z6,"###,###")</f>
        <v>10,737</v>
      </c>
      <c r="AD6" s="110">
        <f t="shared" si="0"/>
        <v>0.10258780036968584</v>
      </c>
      <c r="AF6" s="110">
        <f t="shared" si="1"/>
        <v>0.17344262295081969</v>
      </c>
    </row>
    <row r="7" spans="1:32" ht="16.5" customHeight="1" thickBot="1" x14ac:dyDescent="0.3">
      <c r="A7" s="61" t="str">
        <f>"QUICK STATS for "&amp;Z2&amp;" *"</f>
        <v>QUICK STATS for 2021-22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13728</v>
      </c>
      <c r="W7" s="108">
        <v>13269</v>
      </c>
      <c r="X7" s="108">
        <v>13858</v>
      </c>
      <c r="Y7" s="108">
        <v>14000</v>
      </c>
      <c r="Z7" s="108">
        <v>14530</v>
      </c>
      <c r="AB7" s="109" t="str">
        <f>TEXT(Z7,"###,###")</f>
        <v>14,530</v>
      </c>
      <c r="AD7" s="110">
        <f t="shared" si="0"/>
        <v>3.7857142857142811E-2</v>
      </c>
      <c r="AF7" s="110">
        <f t="shared" si="1"/>
        <v>5.8420745920745976E-2</v>
      </c>
    </row>
    <row r="8" spans="1:32" ht="17.25" customHeight="1" x14ac:dyDescent="0.25">
      <c r="A8" s="62" t="s">
        <v>12</v>
      </c>
      <c r="B8" s="63"/>
      <c r="C8" s="29"/>
      <c r="D8" s="64" t="str">
        <f>AB4</f>
        <v>21,227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14,530</v>
      </c>
      <c r="P8" s="65"/>
      <c r="S8" s="107" t="s">
        <v>83</v>
      </c>
      <c r="T8" s="108"/>
      <c r="U8" s="108"/>
      <c r="V8" s="108">
        <v>43233.35</v>
      </c>
      <c r="W8" s="108">
        <v>44925.45</v>
      </c>
      <c r="X8" s="108">
        <v>44617.74</v>
      </c>
      <c r="Y8" s="108">
        <v>46463</v>
      </c>
      <c r="Z8" s="108">
        <v>47000</v>
      </c>
      <c r="AB8" s="109" t="str">
        <f>TEXT(Z8,"$###,###")</f>
        <v>$47,000</v>
      </c>
      <c r="AD8" s="110">
        <f t="shared" si="0"/>
        <v>1.1557583453500664E-2</v>
      </c>
      <c r="AF8" s="110">
        <f t="shared" si="1"/>
        <v>8.7123713522084367E-2</v>
      </c>
    </row>
    <row r="9" spans="1:32" x14ac:dyDescent="0.25">
      <c r="A9" s="30" t="s">
        <v>14</v>
      </c>
      <c r="B9" s="69"/>
      <c r="C9" s="70"/>
      <c r="D9" s="71">
        <f>AD104</f>
        <v>76.873792811042534</v>
      </c>
      <c r="E9" s="72" t="s">
        <v>84</v>
      </c>
      <c r="F9" s="24"/>
      <c r="G9" s="73" t="s">
        <v>81</v>
      </c>
      <c r="H9" s="70"/>
      <c r="I9" s="69"/>
      <c r="J9" s="70"/>
      <c r="K9" s="69"/>
      <c r="L9" s="69"/>
      <c r="M9" s="74"/>
      <c r="N9" s="70"/>
      <c r="O9" s="71">
        <f>AD127</f>
        <v>51.342050929112183</v>
      </c>
      <c r="P9" s="72" t="s">
        <v>84</v>
      </c>
      <c r="S9" s="107" t="s">
        <v>7</v>
      </c>
      <c r="T9" s="108"/>
      <c r="U9" s="108"/>
      <c r="V9" s="108">
        <v>720401353</v>
      </c>
      <c r="W9" s="108">
        <v>718128594</v>
      </c>
      <c r="X9" s="108">
        <v>752202769</v>
      </c>
      <c r="Y9" s="108">
        <v>811658243</v>
      </c>
      <c r="Z9" s="108">
        <v>865080265</v>
      </c>
      <c r="AB9" s="109" t="str">
        <f>TEXT(Z9/1000000,"$#,###.0")&amp;" mil"</f>
        <v>$865.1 mil</v>
      </c>
      <c r="AD9" s="110">
        <f t="shared" si="0"/>
        <v>6.5818369320743697E-2</v>
      </c>
      <c r="AF9" s="110">
        <f t="shared" si="1"/>
        <v>0.20083098317001635</v>
      </c>
    </row>
    <row r="10" spans="1:32" x14ac:dyDescent="0.25">
      <c r="A10" s="30" t="s">
        <v>17</v>
      </c>
      <c r="B10" s="69"/>
      <c r="C10" s="70"/>
      <c r="D10" s="71">
        <f>AD105</f>
        <v>13.675978706364535</v>
      </c>
      <c r="E10" s="72" t="s">
        <v>84</v>
      </c>
      <c r="F10" s="24"/>
      <c r="G10" s="73" t="s">
        <v>82</v>
      </c>
      <c r="H10" s="70"/>
      <c r="I10" s="69"/>
      <c r="J10" s="70"/>
      <c r="K10" s="69"/>
      <c r="L10" s="69"/>
      <c r="M10" s="74"/>
      <c r="N10" s="70"/>
      <c r="O10" s="71">
        <f>AD128</f>
        <v>48.589125946317964</v>
      </c>
      <c r="P10" s="72" t="s">
        <v>84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85</v>
      </c>
      <c r="H11" s="77"/>
      <c r="I11" s="78"/>
      <c r="J11" s="78"/>
      <c r="K11" s="78"/>
      <c r="L11" s="78"/>
      <c r="M11" s="69"/>
      <c r="N11" s="70"/>
      <c r="O11" s="71">
        <f>T130</f>
        <v>80.839642119752241</v>
      </c>
      <c r="P11" s="72" t="s">
        <v>84</v>
      </c>
      <c r="S11" s="107" t="s">
        <v>29</v>
      </c>
      <c r="T11" s="112"/>
      <c r="U11" s="112"/>
      <c r="V11" s="112">
        <v>16413</v>
      </c>
      <c r="W11" s="112">
        <v>16037</v>
      </c>
      <c r="X11" s="112">
        <v>16471</v>
      </c>
      <c r="Y11" s="112">
        <v>17005</v>
      </c>
      <c r="Z11" s="112">
        <v>18442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9.9380591878871307</v>
      </c>
      <c r="P12" s="72" t="s">
        <v>84</v>
      </c>
      <c r="S12" s="107" t="s">
        <v>30</v>
      </c>
      <c r="T12" s="112"/>
      <c r="U12" s="112"/>
      <c r="V12" s="112">
        <v>2693</v>
      </c>
      <c r="W12" s="112">
        <v>2515</v>
      </c>
      <c r="X12" s="112">
        <v>2700</v>
      </c>
      <c r="Y12" s="112">
        <v>2784</v>
      </c>
      <c r="Z12" s="112">
        <v>2786</v>
      </c>
    </row>
    <row r="13" spans="1:32" ht="15" customHeight="1" x14ac:dyDescent="0.25">
      <c r="A13" s="30" t="s">
        <v>19</v>
      </c>
      <c r="B13" s="70"/>
      <c r="C13" s="70"/>
      <c r="D13" s="71">
        <f>AD108</f>
        <v>13.968059546803598</v>
      </c>
      <c r="E13" s="72" t="s">
        <v>84</v>
      </c>
      <c r="F13" s="24"/>
      <c r="G13" s="142" t="s">
        <v>265</v>
      </c>
      <c r="H13" s="143"/>
      <c r="I13" s="143"/>
      <c r="J13" s="143"/>
      <c r="K13" s="143"/>
      <c r="L13" s="143"/>
      <c r="M13" s="79"/>
      <c r="N13" s="70"/>
      <c r="O13" s="71">
        <f>T132</f>
        <v>9.2429456297315902</v>
      </c>
      <c r="P13" s="72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16.055024261553683</v>
      </c>
      <c r="E14" s="72" t="s">
        <v>84</v>
      </c>
      <c r="F14" s="24"/>
      <c r="G14" s="76" t="s">
        <v>94</v>
      </c>
      <c r="H14" s="69"/>
      <c r="I14" s="69"/>
      <c r="J14" s="69"/>
      <c r="K14" s="75"/>
      <c r="L14" s="70"/>
      <c r="M14" s="69"/>
      <c r="N14" s="70"/>
      <c r="O14" s="75" t="str">
        <f>AB118</f>
        <v>43.4</v>
      </c>
      <c r="P14" s="72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25.538229613228435</v>
      </c>
      <c r="E15" s="72" t="s">
        <v>84</v>
      </c>
      <c r="F15" s="24"/>
      <c r="G15" s="33" t="s">
        <v>259</v>
      </c>
      <c r="H15" s="70"/>
      <c r="I15" s="70"/>
      <c r="J15" s="70"/>
      <c r="K15" s="80"/>
      <c r="L15" s="70"/>
      <c r="M15" s="70"/>
      <c r="N15" s="70"/>
      <c r="O15" s="71">
        <f>AB38</f>
        <v>16.878827496043485</v>
      </c>
      <c r="P15" s="72" t="s">
        <v>84</v>
      </c>
      <c r="S15" s="115" t="s">
        <v>60</v>
      </c>
      <c r="T15" s="115"/>
      <c r="U15" s="116"/>
      <c r="V15" s="116">
        <v>1163</v>
      </c>
      <c r="W15" s="116">
        <v>1165</v>
      </c>
      <c r="X15" s="116">
        <v>1134</v>
      </c>
      <c r="Y15" s="112">
        <v>1220</v>
      </c>
      <c r="Z15" s="112">
        <v>1197</v>
      </c>
      <c r="AB15" s="117">
        <f t="shared" ref="AB15:AB34" si="2">IF(Z15="np",0,Z15/$Z$34)</f>
        <v>5.6390446129928863E-2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34.960192208036936</v>
      </c>
      <c r="E16" s="83" t="s">
        <v>84</v>
      </c>
      <c r="F16" s="24"/>
      <c r="G16" s="84" t="s">
        <v>260</v>
      </c>
      <c r="H16" s="35"/>
      <c r="I16" s="35"/>
      <c r="J16" s="35"/>
      <c r="K16" s="36"/>
      <c r="L16" s="35"/>
      <c r="M16" s="35"/>
      <c r="N16" s="35"/>
      <c r="O16" s="82">
        <f>AB37</f>
        <v>83.121172503956515</v>
      </c>
      <c r="P16" s="37" t="s">
        <v>84</v>
      </c>
      <c r="S16" s="115" t="s">
        <v>61</v>
      </c>
      <c r="T16" s="115"/>
      <c r="U16" s="116"/>
      <c r="V16" s="116">
        <v>163</v>
      </c>
      <c r="W16" s="116">
        <v>154</v>
      </c>
      <c r="X16" s="116">
        <v>167</v>
      </c>
      <c r="Y16" s="112">
        <v>177</v>
      </c>
      <c r="Z16" s="112">
        <v>212</v>
      </c>
      <c r="AB16" s="117">
        <f t="shared" si="2"/>
        <v>9.9872803504970093E-3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3122</v>
      </c>
      <c r="W17" s="116">
        <v>3113</v>
      </c>
      <c r="X17" s="116">
        <v>3119</v>
      </c>
      <c r="Y17" s="112">
        <v>3088</v>
      </c>
      <c r="Z17" s="112">
        <v>3253</v>
      </c>
      <c r="AB17" s="117">
        <f t="shared" si="2"/>
        <v>0.15324822160456023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268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63</v>
      </c>
      <c r="T18" s="115"/>
      <c r="U18" s="116"/>
      <c r="V18" s="116">
        <v>122</v>
      </c>
      <c r="W18" s="116">
        <v>121</v>
      </c>
      <c r="X18" s="116">
        <v>87</v>
      </c>
      <c r="Y18" s="112">
        <v>122</v>
      </c>
      <c r="Z18" s="112">
        <v>132</v>
      </c>
      <c r="AB18" s="117">
        <f t="shared" si="2"/>
        <v>6.2184953125736095E-3</v>
      </c>
    </row>
    <row r="19" spans="1:28" x14ac:dyDescent="0.25">
      <c r="A19" s="61" t="str">
        <f>$S$1&amp;" ("&amp;$V$2&amp;" to "&amp;$Z$2&amp;")"</f>
        <v>Barossa (2017-18 to 2021-22)</v>
      </c>
      <c r="B19" s="61"/>
      <c r="C19" s="61"/>
      <c r="D19" s="61"/>
      <c r="E19" s="61"/>
      <c r="F19" s="61"/>
      <c r="G19" s="61" t="str">
        <f>$S$1&amp;" ("&amp;$V$2&amp;" to "&amp;$Z$2&amp;")"</f>
        <v>Barossa (2017-18 to 2021-22)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64</v>
      </c>
      <c r="T19" s="115"/>
      <c r="U19" s="116"/>
      <c r="V19" s="116">
        <v>1124</v>
      </c>
      <c r="W19" s="116">
        <v>1069</v>
      </c>
      <c r="X19" s="116">
        <v>1165</v>
      </c>
      <c r="Y19" s="112">
        <v>1246</v>
      </c>
      <c r="Z19" s="112">
        <v>1340</v>
      </c>
      <c r="AB19" s="117">
        <f t="shared" si="2"/>
        <v>6.3127149385216935E-2</v>
      </c>
    </row>
    <row r="20" spans="1:28" x14ac:dyDescent="0.25">
      <c r="S20" s="115" t="s">
        <v>65</v>
      </c>
      <c r="T20" s="115"/>
      <c r="U20" s="116"/>
      <c r="V20" s="116">
        <v>522</v>
      </c>
      <c r="W20" s="116">
        <v>530</v>
      </c>
      <c r="X20" s="116">
        <v>540</v>
      </c>
      <c r="Y20" s="112">
        <v>533</v>
      </c>
      <c r="Z20" s="112">
        <v>572</v>
      </c>
      <c r="AB20" s="117">
        <f t="shared" si="2"/>
        <v>2.6946813021152306E-2</v>
      </c>
    </row>
    <row r="21" spans="1:28" x14ac:dyDescent="0.25">
      <c r="S21" s="115" t="s">
        <v>66</v>
      </c>
      <c r="T21" s="115"/>
      <c r="U21" s="116"/>
      <c r="V21" s="116">
        <v>1621</v>
      </c>
      <c r="W21" s="116">
        <v>1527</v>
      </c>
      <c r="X21" s="116">
        <v>1667</v>
      </c>
      <c r="Y21" s="112">
        <v>1708</v>
      </c>
      <c r="Z21" s="112">
        <v>1645</v>
      </c>
      <c r="AB21" s="117">
        <f t="shared" si="2"/>
        <v>7.74956423422999E-2</v>
      </c>
    </row>
    <row r="22" spans="1:28" x14ac:dyDescent="0.25">
      <c r="S22" s="115" t="s">
        <v>67</v>
      </c>
      <c r="T22" s="115"/>
      <c r="U22" s="116"/>
      <c r="V22" s="116">
        <v>1235</v>
      </c>
      <c r="W22" s="116">
        <v>1228</v>
      </c>
      <c r="X22" s="116">
        <v>1223</v>
      </c>
      <c r="Y22" s="112">
        <v>1391</v>
      </c>
      <c r="Z22" s="112">
        <v>1703</v>
      </c>
      <c r="AB22" s="117">
        <f t="shared" si="2"/>
        <v>8.022801149479436E-2</v>
      </c>
    </row>
    <row r="23" spans="1:28" x14ac:dyDescent="0.25">
      <c r="S23" s="115" t="s">
        <v>68</v>
      </c>
      <c r="T23" s="115"/>
      <c r="U23" s="116"/>
      <c r="V23" s="116">
        <v>667</v>
      </c>
      <c r="W23" s="116">
        <v>597</v>
      </c>
      <c r="X23" s="116">
        <v>640</v>
      </c>
      <c r="Y23" s="112">
        <v>681</v>
      </c>
      <c r="Z23" s="112">
        <v>654</v>
      </c>
      <c r="AB23" s="117">
        <f t="shared" si="2"/>
        <v>3.0809817685023791E-2</v>
      </c>
    </row>
    <row r="24" spans="1:28" x14ac:dyDescent="0.25">
      <c r="S24" s="115" t="s">
        <v>69</v>
      </c>
      <c r="T24" s="115"/>
      <c r="U24" s="116"/>
      <c r="V24" s="116">
        <v>118</v>
      </c>
      <c r="W24" s="116">
        <v>107</v>
      </c>
      <c r="X24" s="116">
        <v>100</v>
      </c>
      <c r="Y24" s="112">
        <v>114</v>
      </c>
      <c r="Z24" s="112">
        <v>122</v>
      </c>
      <c r="AB24" s="117">
        <f t="shared" si="2"/>
        <v>5.7473971828331839E-3</v>
      </c>
    </row>
    <row r="25" spans="1:28" x14ac:dyDescent="0.25">
      <c r="S25" s="115" t="s">
        <v>70</v>
      </c>
      <c r="T25" s="115"/>
      <c r="U25" s="116"/>
      <c r="V25" s="116">
        <v>363</v>
      </c>
      <c r="W25" s="116">
        <v>336</v>
      </c>
      <c r="X25" s="116">
        <v>407</v>
      </c>
      <c r="Y25" s="112">
        <v>465</v>
      </c>
      <c r="Z25" s="112">
        <v>526</v>
      </c>
      <c r="AB25" s="117">
        <f t="shared" si="2"/>
        <v>2.477976162434635E-2</v>
      </c>
    </row>
    <row r="26" spans="1:28" x14ac:dyDescent="0.25">
      <c r="S26" s="115" t="s">
        <v>71</v>
      </c>
      <c r="T26" s="115"/>
      <c r="U26" s="116"/>
      <c r="V26" s="116">
        <v>259</v>
      </c>
      <c r="W26" s="116">
        <v>247</v>
      </c>
      <c r="X26" s="116">
        <v>264</v>
      </c>
      <c r="Y26" s="112">
        <v>275</v>
      </c>
      <c r="Z26" s="112">
        <v>312</v>
      </c>
      <c r="AB26" s="117">
        <f t="shared" si="2"/>
        <v>1.4698261647901258E-2</v>
      </c>
    </row>
    <row r="27" spans="1:28" x14ac:dyDescent="0.25">
      <c r="S27" s="115" t="s">
        <v>72</v>
      </c>
      <c r="T27" s="115"/>
      <c r="U27" s="116"/>
      <c r="V27" s="116">
        <v>782</v>
      </c>
      <c r="W27" s="116">
        <v>788</v>
      </c>
      <c r="X27" s="116">
        <v>864</v>
      </c>
      <c r="Y27" s="112">
        <v>932</v>
      </c>
      <c r="Z27" s="112">
        <v>1003</v>
      </c>
      <c r="AB27" s="117">
        <f t="shared" si="2"/>
        <v>4.7251142412964624E-2</v>
      </c>
    </row>
    <row r="28" spans="1:28" x14ac:dyDescent="0.25">
      <c r="S28" s="115" t="s">
        <v>73</v>
      </c>
      <c r="T28" s="115"/>
      <c r="U28" s="116"/>
      <c r="V28" s="116">
        <v>1475</v>
      </c>
      <c r="W28" s="116">
        <v>1452</v>
      </c>
      <c r="X28" s="116">
        <v>1537</v>
      </c>
      <c r="Y28" s="112">
        <v>1632</v>
      </c>
      <c r="Z28" s="112">
        <v>1694</v>
      </c>
      <c r="AB28" s="117">
        <f t="shared" si="2"/>
        <v>7.9804023178027983E-2</v>
      </c>
    </row>
    <row r="29" spans="1:28" x14ac:dyDescent="0.25">
      <c r="S29" s="115" t="s">
        <v>74</v>
      </c>
      <c r="T29" s="115"/>
      <c r="U29" s="116"/>
      <c r="V29" s="116">
        <v>794</v>
      </c>
      <c r="W29" s="116">
        <v>849</v>
      </c>
      <c r="X29" s="116">
        <v>762</v>
      </c>
      <c r="Y29" s="112">
        <v>767</v>
      </c>
      <c r="Z29" s="112">
        <v>1056</v>
      </c>
      <c r="AB29" s="117">
        <f t="shared" si="2"/>
        <v>4.9747962500588876E-2</v>
      </c>
    </row>
    <row r="30" spans="1:28" x14ac:dyDescent="0.25">
      <c r="S30" s="115" t="s">
        <v>75</v>
      </c>
      <c r="T30" s="115"/>
      <c r="U30" s="116"/>
      <c r="V30" s="116">
        <v>1527</v>
      </c>
      <c r="W30" s="116">
        <v>1492</v>
      </c>
      <c r="X30" s="116">
        <v>1528</v>
      </c>
      <c r="Y30" s="112">
        <v>1420</v>
      </c>
      <c r="Z30" s="112">
        <v>1584</v>
      </c>
      <c r="AB30" s="117">
        <f t="shared" si="2"/>
        <v>7.462194375088331E-2</v>
      </c>
    </row>
    <row r="31" spans="1:28" x14ac:dyDescent="0.25">
      <c r="S31" s="115" t="s">
        <v>76</v>
      </c>
      <c r="T31" s="115"/>
      <c r="U31" s="116"/>
      <c r="V31" s="116">
        <v>1535</v>
      </c>
      <c r="W31" s="116">
        <v>1581</v>
      </c>
      <c r="X31" s="116">
        <v>1744</v>
      </c>
      <c r="Y31" s="112">
        <v>1938</v>
      </c>
      <c r="Z31" s="112">
        <v>2099</v>
      </c>
      <c r="AB31" s="117">
        <f t="shared" si="2"/>
        <v>9.8883497432515191E-2</v>
      </c>
    </row>
    <row r="32" spans="1:28" ht="15.75" customHeight="1" x14ac:dyDescent="0.25">
      <c r="A32" s="61" t="str">
        <f>"Distribution of jobs per industry "&amp;"("&amp;Z2&amp;") *"</f>
        <v>Distribution of jobs per industry (2021-22)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77</v>
      </c>
      <c r="T32" s="115"/>
      <c r="U32" s="116"/>
      <c r="V32" s="116">
        <v>277</v>
      </c>
      <c r="W32" s="116">
        <v>270</v>
      </c>
      <c r="X32" s="116">
        <v>299</v>
      </c>
      <c r="Y32" s="112">
        <v>289</v>
      </c>
      <c r="Z32" s="112">
        <v>309</v>
      </c>
      <c r="AB32" s="117">
        <f t="shared" si="2"/>
        <v>1.4556932208979131E-2</v>
      </c>
    </row>
    <row r="33" spans="19:32" x14ac:dyDescent="0.25">
      <c r="S33" s="115" t="s">
        <v>78</v>
      </c>
      <c r="T33" s="115"/>
      <c r="U33" s="116"/>
      <c r="V33" s="116">
        <v>559</v>
      </c>
      <c r="W33" s="116">
        <v>591</v>
      </c>
      <c r="X33" s="116">
        <v>622</v>
      </c>
      <c r="Y33" s="112">
        <v>645</v>
      </c>
      <c r="Z33" s="112">
        <v>729</v>
      </c>
      <c r="AB33" s="117">
        <f t="shared" si="2"/>
        <v>3.434305365807698E-2</v>
      </c>
    </row>
    <row r="34" spans="19:32" x14ac:dyDescent="0.25">
      <c r="S34" s="118" t="s">
        <v>53</v>
      </c>
      <c r="T34" s="118"/>
      <c r="U34" s="119"/>
      <c r="V34" s="119">
        <v>19105</v>
      </c>
      <c r="W34" s="119">
        <v>18554</v>
      </c>
      <c r="X34" s="119">
        <v>19162</v>
      </c>
      <c r="Y34" s="120">
        <v>19789</v>
      </c>
      <c r="Z34" s="120">
        <v>21227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11825</v>
      </c>
      <c r="W37" s="112">
        <v>11308</v>
      </c>
      <c r="X37" s="112">
        <v>11720</v>
      </c>
      <c r="Y37" s="112">
        <v>11839</v>
      </c>
      <c r="Z37" s="112">
        <v>12080</v>
      </c>
      <c r="AB37" s="132">
        <f>Z37/Z40*100</f>
        <v>83.121172503956515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1903</v>
      </c>
      <c r="W38" s="112">
        <v>1963</v>
      </c>
      <c r="X38" s="112">
        <v>2145</v>
      </c>
      <c r="Y38" s="112">
        <v>2161</v>
      </c>
      <c r="Z38" s="112">
        <v>2453</v>
      </c>
      <c r="AB38" s="132">
        <f>Z38/Z40*100</f>
        <v>16.878827496043485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13728</v>
      </c>
      <c r="W40" s="112">
        <v>13271</v>
      </c>
      <c r="X40" s="112">
        <v>13865</v>
      </c>
      <c r="Y40" s="112">
        <v>14000</v>
      </c>
      <c r="Z40" s="112">
        <v>14533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13</v>
      </c>
      <c r="W44" s="112">
        <v>5</v>
      </c>
      <c r="X44" s="112">
        <v>17</v>
      </c>
      <c r="Y44" s="112">
        <v>21</v>
      </c>
      <c r="Z44" s="112">
        <v>42</v>
      </c>
    </row>
    <row r="45" spans="19:32" x14ac:dyDescent="0.25">
      <c r="S45" s="115" t="s">
        <v>37</v>
      </c>
      <c r="T45" s="115"/>
      <c r="U45" s="112"/>
      <c r="V45" s="112">
        <v>218</v>
      </c>
      <c r="W45" s="112">
        <v>196</v>
      </c>
      <c r="X45" s="112">
        <v>206</v>
      </c>
      <c r="Y45" s="112">
        <v>270</v>
      </c>
      <c r="Z45" s="112">
        <v>375</v>
      </c>
    </row>
    <row r="46" spans="19:32" x14ac:dyDescent="0.25">
      <c r="S46" s="115" t="s">
        <v>38</v>
      </c>
      <c r="T46" s="115"/>
      <c r="U46" s="112"/>
      <c r="V46" s="112">
        <v>655</v>
      </c>
      <c r="W46" s="112">
        <v>628</v>
      </c>
      <c r="X46" s="112">
        <v>632</v>
      </c>
      <c r="Y46" s="112">
        <v>609</v>
      </c>
      <c r="Z46" s="112">
        <v>642</v>
      </c>
    </row>
    <row r="47" spans="19:32" x14ac:dyDescent="0.25">
      <c r="S47" s="115" t="s">
        <v>39</v>
      </c>
      <c r="T47" s="115"/>
      <c r="U47" s="112"/>
      <c r="V47" s="112">
        <v>780</v>
      </c>
      <c r="W47" s="112">
        <v>765</v>
      </c>
      <c r="X47" s="112">
        <v>779</v>
      </c>
      <c r="Y47" s="112">
        <v>825</v>
      </c>
      <c r="Z47" s="112">
        <v>811</v>
      </c>
    </row>
    <row r="48" spans="19:32" x14ac:dyDescent="0.25">
      <c r="S48" s="115" t="s">
        <v>40</v>
      </c>
      <c r="T48" s="115"/>
      <c r="U48" s="112"/>
      <c r="V48" s="112">
        <v>943</v>
      </c>
      <c r="W48" s="112">
        <v>905</v>
      </c>
      <c r="X48" s="112">
        <v>916</v>
      </c>
      <c r="Y48" s="112">
        <v>930</v>
      </c>
      <c r="Z48" s="112">
        <v>923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858</v>
      </c>
      <c r="W49" s="112">
        <v>786</v>
      </c>
      <c r="X49" s="112">
        <v>854</v>
      </c>
      <c r="Y49" s="112">
        <v>879</v>
      </c>
      <c r="Z49" s="112">
        <v>942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Barossa (2021-22)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863</v>
      </c>
      <c r="W50" s="112">
        <v>835</v>
      </c>
      <c r="X50" s="112">
        <v>887</v>
      </c>
      <c r="Y50" s="112">
        <v>960</v>
      </c>
      <c r="Z50" s="112">
        <v>924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940</v>
      </c>
      <c r="W51" s="112">
        <v>902</v>
      </c>
      <c r="X51" s="112">
        <v>858</v>
      </c>
      <c r="Y51" s="112">
        <v>882</v>
      </c>
      <c r="Z51" s="112">
        <v>955</v>
      </c>
    </row>
    <row r="52" spans="1:26" ht="15" customHeight="1" x14ac:dyDescent="0.25">
      <c r="S52" s="115" t="s">
        <v>44</v>
      </c>
      <c r="T52" s="115"/>
      <c r="U52" s="112"/>
      <c r="V52" s="112">
        <v>1048</v>
      </c>
      <c r="W52" s="112">
        <v>953</v>
      </c>
      <c r="X52" s="112">
        <v>992</v>
      </c>
      <c r="Y52" s="112">
        <v>958</v>
      </c>
      <c r="Z52" s="112">
        <v>989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969</v>
      </c>
      <c r="W53" s="112">
        <v>945</v>
      </c>
      <c r="X53" s="112">
        <v>959</v>
      </c>
      <c r="Y53" s="112">
        <v>1023</v>
      </c>
      <c r="Z53" s="112">
        <v>1064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989</v>
      </c>
      <c r="W54" s="112">
        <v>949</v>
      </c>
      <c r="X54" s="112">
        <v>967</v>
      </c>
      <c r="Y54" s="112">
        <v>946</v>
      </c>
      <c r="Z54" s="112">
        <v>955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808</v>
      </c>
      <c r="W55" s="112">
        <v>751</v>
      </c>
      <c r="X55" s="112">
        <v>840</v>
      </c>
      <c r="Y55" s="112">
        <v>857</v>
      </c>
      <c r="Z55" s="112">
        <v>930</v>
      </c>
    </row>
    <row r="56" spans="1:26" ht="15" customHeight="1" x14ac:dyDescent="0.25">
      <c r="S56" s="115" t="s">
        <v>48</v>
      </c>
      <c r="T56" s="115"/>
      <c r="U56" s="112"/>
      <c r="V56" s="112">
        <v>482</v>
      </c>
      <c r="W56" s="112">
        <v>469</v>
      </c>
      <c r="X56" s="112">
        <v>460</v>
      </c>
      <c r="Y56" s="112">
        <v>498</v>
      </c>
      <c r="Z56" s="112">
        <v>516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227</v>
      </c>
      <c r="W57" s="112">
        <v>226</v>
      </c>
      <c r="X57" s="112">
        <v>225</v>
      </c>
      <c r="Y57" s="112">
        <v>223</v>
      </c>
      <c r="Z57" s="112">
        <v>257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86</v>
      </c>
      <c r="W58" s="112">
        <v>65</v>
      </c>
      <c r="X58" s="112">
        <v>76</v>
      </c>
      <c r="Y58" s="112">
        <v>91</v>
      </c>
      <c r="Z58" s="112">
        <v>88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41</v>
      </c>
      <c r="W59" s="112">
        <v>44</v>
      </c>
      <c r="X59" s="112">
        <v>51</v>
      </c>
      <c r="Y59" s="112">
        <v>49</v>
      </c>
      <c r="Z59" s="112">
        <v>48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24</v>
      </c>
      <c r="W60" s="112">
        <v>21</v>
      </c>
      <c r="X60" s="112">
        <v>22</v>
      </c>
      <c r="Y60" s="112">
        <v>20</v>
      </c>
      <c r="Z60" s="112">
        <v>15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9958</v>
      </c>
      <c r="W61" s="112">
        <v>9453</v>
      </c>
      <c r="X61" s="112">
        <v>9748</v>
      </c>
      <c r="Y61" s="112">
        <v>10041</v>
      </c>
      <c r="Z61" s="112">
        <v>10481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22</v>
      </c>
      <c r="W63" s="112">
        <v>21</v>
      </c>
      <c r="X63" s="112">
        <v>18</v>
      </c>
      <c r="Y63" s="112">
        <v>36</v>
      </c>
      <c r="Z63" s="112">
        <v>70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256</v>
      </c>
      <c r="W64" s="112">
        <v>237</v>
      </c>
      <c r="X64" s="112">
        <v>275</v>
      </c>
      <c r="Y64" s="112">
        <v>311</v>
      </c>
      <c r="Z64" s="112">
        <v>414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Barossa (2021-22)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692</v>
      </c>
      <c r="W65" s="112">
        <v>666</v>
      </c>
      <c r="X65" s="112">
        <v>579</v>
      </c>
      <c r="Y65" s="112">
        <v>672</v>
      </c>
      <c r="Z65" s="112">
        <v>756</v>
      </c>
    </row>
    <row r="66" spans="1:26" x14ac:dyDescent="0.25">
      <c r="S66" s="115" t="s">
        <v>39</v>
      </c>
      <c r="T66" s="115"/>
      <c r="U66" s="112"/>
      <c r="V66" s="112">
        <v>758</v>
      </c>
      <c r="W66" s="112">
        <v>771</v>
      </c>
      <c r="X66" s="112">
        <v>800</v>
      </c>
      <c r="Y66" s="112">
        <v>798</v>
      </c>
      <c r="Z66" s="112">
        <v>919</v>
      </c>
    </row>
    <row r="67" spans="1:26" x14ac:dyDescent="0.25">
      <c r="S67" s="115" t="s">
        <v>40</v>
      </c>
      <c r="T67" s="115"/>
      <c r="U67" s="112"/>
      <c r="V67" s="112">
        <v>736</v>
      </c>
      <c r="W67" s="112">
        <v>797</v>
      </c>
      <c r="X67" s="112">
        <v>830</v>
      </c>
      <c r="Y67" s="112">
        <v>848</v>
      </c>
      <c r="Z67" s="112">
        <v>815</v>
      </c>
    </row>
    <row r="68" spans="1:26" x14ac:dyDescent="0.25">
      <c r="S68" s="115" t="s">
        <v>41</v>
      </c>
      <c r="T68" s="115"/>
      <c r="U68" s="112"/>
      <c r="V68" s="112">
        <v>811</v>
      </c>
      <c r="W68" s="112">
        <v>817</v>
      </c>
      <c r="X68" s="112">
        <v>791</v>
      </c>
      <c r="Y68" s="112">
        <v>822</v>
      </c>
      <c r="Z68" s="112">
        <v>852</v>
      </c>
    </row>
    <row r="69" spans="1:26" x14ac:dyDescent="0.25">
      <c r="S69" s="115" t="s">
        <v>42</v>
      </c>
      <c r="T69" s="115"/>
      <c r="U69" s="112"/>
      <c r="V69" s="112">
        <v>832</v>
      </c>
      <c r="W69" s="112">
        <v>837</v>
      </c>
      <c r="X69" s="112">
        <v>892</v>
      </c>
      <c r="Y69" s="112">
        <v>968</v>
      </c>
      <c r="Z69" s="112">
        <v>1075</v>
      </c>
    </row>
    <row r="70" spans="1:26" x14ac:dyDescent="0.25">
      <c r="S70" s="115" t="s">
        <v>43</v>
      </c>
      <c r="T70" s="115"/>
      <c r="U70" s="112"/>
      <c r="V70" s="112">
        <v>902</v>
      </c>
      <c r="W70" s="112">
        <v>882</v>
      </c>
      <c r="X70" s="112">
        <v>890</v>
      </c>
      <c r="Y70" s="112">
        <v>915</v>
      </c>
      <c r="Z70" s="112">
        <v>1022</v>
      </c>
    </row>
    <row r="71" spans="1:26" x14ac:dyDescent="0.25">
      <c r="S71" s="115" t="s">
        <v>44</v>
      </c>
      <c r="T71" s="115"/>
      <c r="U71" s="112"/>
      <c r="V71" s="112">
        <v>1086</v>
      </c>
      <c r="W71" s="112">
        <v>1048</v>
      </c>
      <c r="X71" s="112">
        <v>1062</v>
      </c>
      <c r="Y71" s="112">
        <v>1030</v>
      </c>
      <c r="Z71" s="112">
        <v>1110</v>
      </c>
    </row>
    <row r="72" spans="1:26" x14ac:dyDescent="0.25">
      <c r="S72" s="115" t="s">
        <v>45</v>
      </c>
      <c r="T72" s="115"/>
      <c r="U72" s="112"/>
      <c r="V72" s="112">
        <v>937</v>
      </c>
      <c r="W72" s="112">
        <v>921</v>
      </c>
      <c r="X72" s="112">
        <v>926</v>
      </c>
      <c r="Y72" s="112">
        <v>1024</v>
      </c>
      <c r="Z72" s="112">
        <v>1173</v>
      </c>
    </row>
    <row r="73" spans="1:26" x14ac:dyDescent="0.25">
      <c r="S73" s="115" t="s">
        <v>46</v>
      </c>
      <c r="T73" s="115"/>
      <c r="U73" s="112"/>
      <c r="V73" s="112">
        <v>915</v>
      </c>
      <c r="W73" s="112">
        <v>857</v>
      </c>
      <c r="X73" s="112">
        <v>1007</v>
      </c>
      <c r="Y73" s="112">
        <v>963</v>
      </c>
      <c r="Z73" s="112">
        <v>996</v>
      </c>
    </row>
    <row r="74" spans="1:26" x14ac:dyDescent="0.25">
      <c r="S74" s="115" t="s">
        <v>47</v>
      </c>
      <c r="T74" s="115"/>
      <c r="U74" s="112"/>
      <c r="V74" s="112">
        <v>645</v>
      </c>
      <c r="W74" s="112">
        <v>740</v>
      </c>
      <c r="X74" s="112">
        <v>782</v>
      </c>
      <c r="Y74" s="112">
        <v>790</v>
      </c>
      <c r="Z74" s="112">
        <v>876</v>
      </c>
    </row>
    <row r="75" spans="1:26" x14ac:dyDescent="0.25">
      <c r="S75" s="115" t="s">
        <v>48</v>
      </c>
      <c r="T75" s="115"/>
      <c r="U75" s="112"/>
      <c r="V75" s="112">
        <v>317</v>
      </c>
      <c r="W75" s="112">
        <v>293</v>
      </c>
      <c r="X75" s="112">
        <v>317</v>
      </c>
      <c r="Y75" s="112">
        <v>322</v>
      </c>
      <c r="Z75" s="112">
        <v>395</v>
      </c>
    </row>
    <row r="76" spans="1:26" x14ac:dyDescent="0.25">
      <c r="S76" s="115" t="s">
        <v>49</v>
      </c>
      <c r="T76" s="115"/>
      <c r="U76" s="112"/>
      <c r="V76" s="112">
        <v>132</v>
      </c>
      <c r="W76" s="112">
        <v>120</v>
      </c>
      <c r="X76" s="112">
        <v>134</v>
      </c>
      <c r="Y76" s="112">
        <v>127</v>
      </c>
      <c r="Z76" s="112">
        <v>145</v>
      </c>
    </row>
    <row r="77" spans="1:26" x14ac:dyDescent="0.25">
      <c r="S77" s="115" t="s">
        <v>50</v>
      </c>
      <c r="T77" s="115"/>
      <c r="U77" s="112"/>
      <c r="V77" s="112">
        <v>59</v>
      </c>
      <c r="W77" s="112">
        <v>43</v>
      </c>
      <c r="X77" s="112">
        <v>53</v>
      </c>
      <c r="Y77" s="112">
        <v>57</v>
      </c>
      <c r="Z77" s="112">
        <v>70</v>
      </c>
    </row>
    <row r="78" spans="1:26" x14ac:dyDescent="0.25">
      <c r="S78" s="115" t="s">
        <v>51</v>
      </c>
      <c r="T78" s="115"/>
      <c r="U78" s="112"/>
      <c r="V78" s="112">
        <v>33</v>
      </c>
      <c r="W78" s="112">
        <v>36</v>
      </c>
      <c r="X78" s="112">
        <v>35</v>
      </c>
      <c r="Y78" s="112">
        <v>34</v>
      </c>
      <c r="Z78" s="112">
        <v>37</v>
      </c>
    </row>
    <row r="79" spans="1:26" x14ac:dyDescent="0.25">
      <c r="S79" s="115" t="s">
        <v>52</v>
      </c>
      <c r="T79" s="115"/>
      <c r="U79" s="112"/>
      <c r="V79" s="112">
        <v>16</v>
      </c>
      <c r="W79" s="112">
        <v>16</v>
      </c>
      <c r="X79" s="112">
        <v>25</v>
      </c>
      <c r="Y79" s="112">
        <v>21</v>
      </c>
      <c r="Z79" s="112">
        <v>18</v>
      </c>
    </row>
    <row r="80" spans="1:26" x14ac:dyDescent="0.25">
      <c r="S80" s="118" t="s">
        <v>53</v>
      </c>
      <c r="T80" s="118"/>
      <c r="U80" s="112"/>
      <c r="V80" s="112">
        <v>9150</v>
      </c>
      <c r="W80" s="112">
        <v>9105</v>
      </c>
      <c r="X80" s="112">
        <v>9416</v>
      </c>
      <c r="Y80" s="112">
        <v>9738</v>
      </c>
      <c r="Z80" s="112">
        <v>10733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Barossa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755</v>
      </c>
      <c r="W83" s="112">
        <v>745</v>
      </c>
      <c r="X83" s="112">
        <v>787</v>
      </c>
      <c r="Y83" s="112">
        <v>777</v>
      </c>
      <c r="Z83" s="112">
        <v>813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190</v>
      </c>
      <c r="G84" s="140"/>
      <c r="H84" s="48"/>
      <c r="I84" s="48"/>
      <c r="J84" s="48"/>
      <c r="K84" s="48"/>
      <c r="L84" s="140" t="s">
        <v>0</v>
      </c>
      <c r="M84" s="140"/>
      <c r="N84" s="140" t="s">
        <v>190</v>
      </c>
      <c r="O84" s="140"/>
      <c r="S84" s="115" t="s">
        <v>57</v>
      </c>
      <c r="T84" s="115"/>
      <c r="U84" s="112"/>
      <c r="V84" s="112">
        <v>697</v>
      </c>
      <c r="W84" s="112">
        <v>692</v>
      </c>
      <c r="X84" s="112">
        <v>723</v>
      </c>
      <c r="Y84" s="112">
        <v>713</v>
      </c>
      <c r="Z84" s="112">
        <v>739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2017-18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2017-18</v>
      </c>
      <c r="O85" s="140"/>
      <c r="S85" s="115" t="s">
        <v>185</v>
      </c>
      <c r="T85" s="115"/>
      <c r="U85" s="112"/>
      <c r="V85" s="112">
        <v>1266</v>
      </c>
      <c r="W85" s="112">
        <v>1263</v>
      </c>
      <c r="X85" s="112">
        <v>1273</v>
      </c>
      <c r="Y85" s="112">
        <v>1308</v>
      </c>
      <c r="Z85" s="112">
        <v>1399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21,227</v>
      </c>
      <c r="D86" s="94">
        <f t="shared" ref="D86:D91" si="4">AD4</f>
        <v>7.2666632977917089E-2</v>
      </c>
      <c r="E86" s="95">
        <f t="shared" ref="E86:E91" si="5">AD4</f>
        <v>7.2666632977917089E-2</v>
      </c>
      <c r="F86" s="94">
        <f t="shared" ref="F86:F91" si="6">AF4</f>
        <v>0.11101224746153049</v>
      </c>
      <c r="G86" s="95">
        <f t="shared" ref="G86:G91" si="7">AF4</f>
        <v>0.11101224746153049</v>
      </c>
      <c r="H86" s="97"/>
      <c r="I86" s="97"/>
      <c r="J86" s="139" t="str">
        <f>'State data for spotlight'!J4</f>
        <v>1,514,413</v>
      </c>
      <c r="K86" s="139"/>
      <c r="L86" s="94">
        <f>'State data for spotlight'!L4</f>
        <v>9.9608707048718825E-2</v>
      </c>
      <c r="M86" s="95">
        <f>'State data for spotlight'!L4</f>
        <v>9.9608707048718825E-2</v>
      </c>
      <c r="N86" s="94">
        <f>'State data for spotlight'!N4</f>
        <v>0.18326365128713196</v>
      </c>
      <c r="O86" s="95">
        <f>'State data for spotlight'!N4</f>
        <v>0.18326365128713196</v>
      </c>
      <c r="S86" s="115" t="s">
        <v>186</v>
      </c>
      <c r="T86" s="115"/>
      <c r="U86" s="112"/>
      <c r="V86" s="112">
        <v>275</v>
      </c>
      <c r="W86" s="112">
        <v>279</v>
      </c>
      <c r="X86" s="112">
        <v>282</v>
      </c>
      <c r="Y86" s="112">
        <v>290</v>
      </c>
      <c r="Z86" s="112">
        <v>321</v>
      </c>
    </row>
    <row r="87" spans="1:30" ht="15" customHeight="1" x14ac:dyDescent="0.25">
      <c r="A87" s="96" t="s">
        <v>4</v>
      </c>
      <c r="B87" s="49"/>
      <c r="C87" s="97" t="str">
        <f t="shared" si="3"/>
        <v>10,480</v>
      </c>
      <c r="D87" s="94">
        <f t="shared" si="4"/>
        <v>4.3720744945722645E-2</v>
      </c>
      <c r="E87" s="95">
        <f t="shared" si="5"/>
        <v>4.3720744945722645E-2</v>
      </c>
      <c r="F87" s="94">
        <f t="shared" si="6"/>
        <v>5.2208835341365445E-2</v>
      </c>
      <c r="G87" s="95">
        <f t="shared" si="7"/>
        <v>5.2208835341365445E-2</v>
      </c>
      <c r="H87" s="97"/>
      <c r="I87" s="97"/>
      <c r="J87" s="139" t="str">
        <f>'State data for spotlight'!J5</f>
        <v>761,173</v>
      </c>
      <c r="K87" s="139"/>
      <c r="L87" s="94">
        <f>'State data for spotlight'!L5</f>
        <v>8.820771036521724E-2</v>
      </c>
      <c r="M87" s="95">
        <f>'State data for spotlight'!L5</f>
        <v>8.820771036521724E-2</v>
      </c>
      <c r="N87" s="94">
        <f>'State data for spotlight'!N5</f>
        <v>0.15461673464868042</v>
      </c>
      <c r="O87" s="95">
        <f>'State data for spotlight'!N5</f>
        <v>0.15461673464868042</v>
      </c>
      <c r="S87" s="115" t="s">
        <v>187</v>
      </c>
      <c r="T87" s="115"/>
      <c r="U87" s="112"/>
      <c r="V87" s="112">
        <v>268</v>
      </c>
      <c r="W87" s="112">
        <v>258</v>
      </c>
      <c r="X87" s="112">
        <v>233</v>
      </c>
      <c r="Y87" s="112">
        <v>236</v>
      </c>
      <c r="Z87" s="112">
        <v>247</v>
      </c>
    </row>
    <row r="88" spans="1:30" ht="15" customHeight="1" x14ac:dyDescent="0.25">
      <c r="A88" s="96" t="s">
        <v>5</v>
      </c>
      <c r="B88" s="49"/>
      <c r="C88" s="97" t="str">
        <f t="shared" si="3"/>
        <v>10,737</v>
      </c>
      <c r="D88" s="94">
        <f t="shared" si="4"/>
        <v>0.10258780036968584</v>
      </c>
      <c r="E88" s="95">
        <f t="shared" si="5"/>
        <v>0.10258780036968584</v>
      </c>
      <c r="F88" s="94">
        <f t="shared" si="6"/>
        <v>0.17344262295081969</v>
      </c>
      <c r="G88" s="95">
        <f t="shared" si="7"/>
        <v>0.17344262295081969</v>
      </c>
      <c r="H88" s="97"/>
      <c r="I88" s="97"/>
      <c r="J88" s="139" t="str">
        <f>'State data for spotlight'!J6</f>
        <v>752,279</v>
      </c>
      <c r="K88" s="139"/>
      <c r="L88" s="94">
        <f>'State data for spotlight'!L6</f>
        <v>0.11150035312508311</v>
      </c>
      <c r="M88" s="95">
        <f>'State data for spotlight'!L6</f>
        <v>0.11150035312508311</v>
      </c>
      <c r="N88" s="94">
        <f>'State data for spotlight'!N6</f>
        <v>0.212174288554841</v>
      </c>
      <c r="O88" s="95">
        <f>'State data for spotlight'!N6</f>
        <v>0.212174288554841</v>
      </c>
      <c r="S88" s="115" t="s">
        <v>188</v>
      </c>
      <c r="T88" s="115"/>
      <c r="U88" s="112"/>
      <c r="V88" s="112">
        <v>252</v>
      </c>
      <c r="W88" s="112">
        <v>281</v>
      </c>
      <c r="X88" s="112">
        <v>254</v>
      </c>
      <c r="Y88" s="112">
        <v>279</v>
      </c>
      <c r="Z88" s="112">
        <v>299</v>
      </c>
    </row>
    <row r="89" spans="1:30" ht="15" customHeight="1" x14ac:dyDescent="0.25">
      <c r="A89" s="49" t="s">
        <v>6</v>
      </c>
      <c r="B89" s="49"/>
      <c r="C89" s="97" t="str">
        <f t="shared" si="3"/>
        <v>14,530</v>
      </c>
      <c r="D89" s="94">
        <f t="shared" si="4"/>
        <v>3.7857142857142811E-2</v>
      </c>
      <c r="E89" s="95">
        <f t="shared" si="5"/>
        <v>3.7857142857142811E-2</v>
      </c>
      <c r="F89" s="94">
        <f t="shared" si="6"/>
        <v>5.8420745920745976E-2</v>
      </c>
      <c r="G89" s="95">
        <f t="shared" si="7"/>
        <v>5.8420745920745976E-2</v>
      </c>
      <c r="H89" s="97"/>
      <c r="I89" s="97"/>
      <c r="J89" s="139" t="str">
        <f>'State data for spotlight'!J7</f>
        <v>1,001,542</v>
      </c>
      <c r="K89" s="139"/>
      <c r="L89" s="94">
        <f>'State data for spotlight'!L7</f>
        <v>4.4621130813623067E-2</v>
      </c>
      <c r="M89" s="95">
        <f>'State data for spotlight'!L7</f>
        <v>4.4621130813623067E-2</v>
      </c>
      <c r="N89" s="94">
        <f>'State data for spotlight'!N7</f>
        <v>9.6689701842120446E-2</v>
      </c>
      <c r="O89" s="95">
        <f>'State data for spotlight'!N7</f>
        <v>9.6689701842120446E-2</v>
      </c>
      <c r="S89" s="115" t="s">
        <v>189</v>
      </c>
      <c r="T89" s="115"/>
      <c r="U89" s="112"/>
      <c r="V89" s="112">
        <v>718</v>
      </c>
      <c r="W89" s="112">
        <v>700</v>
      </c>
      <c r="X89" s="112">
        <v>718</v>
      </c>
      <c r="Y89" s="112">
        <v>738</v>
      </c>
      <c r="Z89" s="112">
        <v>741</v>
      </c>
    </row>
    <row r="90" spans="1:30" ht="15" customHeight="1" x14ac:dyDescent="0.25">
      <c r="A90" s="49" t="s">
        <v>96</v>
      </c>
      <c r="B90" s="49"/>
      <c r="C90" s="97" t="str">
        <f t="shared" si="3"/>
        <v>$47,000</v>
      </c>
      <c r="D90" s="94">
        <f t="shared" si="4"/>
        <v>1.1557583453500664E-2</v>
      </c>
      <c r="E90" s="95">
        <f t="shared" si="5"/>
        <v>1.1557583453500664E-2</v>
      </c>
      <c r="F90" s="94">
        <f t="shared" si="6"/>
        <v>8.7123713522084367E-2</v>
      </c>
      <c r="G90" s="95">
        <f t="shared" si="7"/>
        <v>8.7123713522084367E-2</v>
      </c>
      <c r="H90" s="97"/>
      <c r="I90" s="97"/>
      <c r="J90" s="97"/>
      <c r="K90" s="97" t="str">
        <f>'State data for spotlight'!J8</f>
        <v>$45,481</v>
      </c>
      <c r="L90" s="94">
        <f>'State data for spotlight'!L8</f>
        <v>-7.6896036558571357E-4</v>
      </c>
      <c r="M90" s="95">
        <f>'State data for spotlight'!L8</f>
        <v>-7.6896036558571357E-4</v>
      </c>
      <c r="N90" s="94">
        <f>'State data for spotlight'!N8</f>
        <v>6.4433558502420718E-2</v>
      </c>
      <c r="O90" s="95">
        <f>'State data for spotlight'!N8</f>
        <v>6.4433558502420718E-2</v>
      </c>
      <c r="S90" s="115" t="s">
        <v>58</v>
      </c>
      <c r="T90" s="115"/>
      <c r="U90" s="112"/>
      <c r="V90" s="112">
        <v>1409</v>
      </c>
      <c r="W90" s="112">
        <v>1390</v>
      </c>
      <c r="X90" s="112">
        <v>1402</v>
      </c>
      <c r="Y90" s="112">
        <v>1454</v>
      </c>
      <c r="Z90" s="112">
        <v>1410</v>
      </c>
    </row>
    <row r="91" spans="1:30" ht="15" customHeight="1" x14ac:dyDescent="0.25">
      <c r="A91" s="49" t="s">
        <v>7</v>
      </c>
      <c r="B91" s="49"/>
      <c r="C91" s="97" t="str">
        <f t="shared" si="3"/>
        <v>$865.1 mil</v>
      </c>
      <c r="D91" s="94">
        <f t="shared" si="4"/>
        <v>6.5818369320743697E-2</v>
      </c>
      <c r="E91" s="95">
        <f t="shared" si="5"/>
        <v>6.5818369320743697E-2</v>
      </c>
      <c r="F91" s="94">
        <f t="shared" si="6"/>
        <v>0.20083098317001635</v>
      </c>
      <c r="G91" s="95">
        <f t="shared" si="7"/>
        <v>0.20083098317001635</v>
      </c>
      <c r="H91" s="97"/>
      <c r="I91" s="97"/>
      <c r="J91" s="97"/>
      <c r="K91" s="97" t="str">
        <f>'State data for spotlight'!J9</f>
        <v>$63.1 bil</v>
      </c>
      <c r="L91" s="94">
        <f>'State data for spotlight'!L9</f>
        <v>8.5795971195826271E-2</v>
      </c>
      <c r="M91" s="95">
        <f>'State data for spotlight'!L9</f>
        <v>8.5795971195826271E-2</v>
      </c>
      <c r="N91" s="94">
        <f>'State data for spotlight'!N9</f>
        <v>0.25141602644572436</v>
      </c>
      <c r="O91" s="95">
        <f>'State data for spotlight'!N9</f>
        <v>0.25141602644572436</v>
      </c>
      <c r="S91" s="118" t="s">
        <v>53</v>
      </c>
      <c r="T91" s="118"/>
      <c r="U91" s="112"/>
      <c r="V91" s="112">
        <v>7222</v>
      </c>
      <c r="W91" s="112">
        <v>6905</v>
      </c>
      <c r="X91" s="112">
        <v>7155</v>
      </c>
      <c r="Y91" s="112">
        <v>7246</v>
      </c>
      <c r="Z91" s="112">
        <v>7464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191</v>
      </c>
      <c r="S93" s="115" t="s">
        <v>56</v>
      </c>
      <c r="T93" s="115"/>
      <c r="U93" s="112"/>
      <c r="V93" s="112">
        <v>510</v>
      </c>
      <c r="W93" s="112">
        <v>505</v>
      </c>
      <c r="X93" s="112">
        <v>543</v>
      </c>
      <c r="Y93" s="112">
        <v>529</v>
      </c>
      <c r="Z93" s="112">
        <v>563</v>
      </c>
    </row>
    <row r="94" spans="1:30" ht="15" customHeight="1" x14ac:dyDescent="0.25">
      <c r="A94" s="135" t="s">
        <v>192</v>
      </c>
      <c r="S94" s="115" t="s">
        <v>57</v>
      </c>
      <c r="T94" s="115"/>
      <c r="U94" s="112"/>
      <c r="V94" s="112">
        <v>1115</v>
      </c>
      <c r="W94" s="112">
        <v>1137</v>
      </c>
      <c r="X94" s="112">
        <v>1175</v>
      </c>
      <c r="Y94" s="112">
        <v>1206</v>
      </c>
      <c r="Z94" s="112">
        <v>1262</v>
      </c>
    </row>
    <row r="95" spans="1:30" ht="15" customHeight="1" x14ac:dyDescent="0.25">
      <c r="A95" s="136" t="s">
        <v>266</v>
      </c>
      <c r="S95" s="115" t="s">
        <v>185</v>
      </c>
      <c r="T95" s="115"/>
      <c r="U95" s="112"/>
      <c r="V95" s="112">
        <v>270</v>
      </c>
      <c r="W95" s="112">
        <v>286</v>
      </c>
      <c r="X95" s="112">
        <v>278</v>
      </c>
      <c r="Y95" s="112">
        <v>282</v>
      </c>
      <c r="Z95" s="112">
        <v>307</v>
      </c>
    </row>
    <row r="96" spans="1:30" ht="15" customHeight="1" x14ac:dyDescent="0.25">
      <c r="A96" s="134" t="s">
        <v>258</v>
      </c>
      <c r="S96" s="115" t="s">
        <v>186</v>
      </c>
      <c r="T96" s="115"/>
      <c r="U96" s="112"/>
      <c r="V96" s="112">
        <v>913</v>
      </c>
      <c r="W96" s="112">
        <v>937</v>
      </c>
      <c r="X96" s="112">
        <v>1025</v>
      </c>
      <c r="Y96" s="112">
        <v>1072</v>
      </c>
      <c r="Z96" s="112">
        <v>1103</v>
      </c>
    </row>
    <row r="97" spans="1:32" ht="15" customHeight="1" x14ac:dyDescent="0.25">
      <c r="A97" s="136" t="s">
        <v>269</v>
      </c>
      <c r="S97" s="115" t="s">
        <v>187</v>
      </c>
      <c r="T97" s="115"/>
      <c r="U97" s="112"/>
      <c r="V97" s="112">
        <v>1052</v>
      </c>
      <c r="W97" s="112">
        <v>1044</v>
      </c>
      <c r="X97" s="112">
        <v>1057</v>
      </c>
      <c r="Y97" s="112">
        <v>1055</v>
      </c>
      <c r="Z97" s="112">
        <v>1098</v>
      </c>
    </row>
    <row r="98" spans="1:32" ht="15" customHeight="1" x14ac:dyDescent="0.25">
      <c r="A98" s="136" t="s">
        <v>275</v>
      </c>
      <c r="S98" s="115" t="s">
        <v>188</v>
      </c>
      <c r="T98" s="115"/>
      <c r="U98" s="112"/>
      <c r="V98" s="112">
        <v>582</v>
      </c>
      <c r="W98" s="112">
        <v>586</v>
      </c>
      <c r="X98" s="112">
        <v>572</v>
      </c>
      <c r="Y98" s="112">
        <v>578</v>
      </c>
      <c r="Z98" s="112">
        <v>593</v>
      </c>
    </row>
    <row r="99" spans="1:32" ht="15" customHeight="1" x14ac:dyDescent="0.25">
      <c r="S99" s="115" t="s">
        <v>189</v>
      </c>
      <c r="T99" s="115"/>
      <c r="U99" s="112"/>
      <c r="V99" s="112">
        <v>66</v>
      </c>
      <c r="W99" s="112">
        <v>75</v>
      </c>
      <c r="X99" s="112">
        <v>85</v>
      </c>
      <c r="Y99" s="112">
        <v>87</v>
      </c>
      <c r="Z99" s="112">
        <v>88</v>
      </c>
    </row>
    <row r="100" spans="1:32" ht="15" customHeight="1" x14ac:dyDescent="0.25">
      <c r="S100" s="115" t="s">
        <v>58</v>
      </c>
      <c r="T100" s="115"/>
      <c r="U100" s="112"/>
      <c r="V100" s="112">
        <v>673</v>
      </c>
      <c r="W100" s="112">
        <v>679</v>
      </c>
      <c r="X100" s="112">
        <v>712</v>
      </c>
      <c r="Y100" s="112">
        <v>705</v>
      </c>
      <c r="Z100" s="112">
        <v>731</v>
      </c>
    </row>
    <row r="101" spans="1:32" x14ac:dyDescent="0.25">
      <c r="A101" s="18"/>
      <c r="S101" s="118" t="s">
        <v>53</v>
      </c>
      <c r="T101" s="118"/>
      <c r="U101" s="112"/>
      <c r="V101" s="112">
        <v>6505</v>
      </c>
      <c r="W101" s="112">
        <v>6367</v>
      </c>
      <c r="X101" s="112">
        <v>6701</v>
      </c>
      <c r="Y101" s="112">
        <v>6744</v>
      </c>
      <c r="Z101" s="112">
        <v>7059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184</v>
      </c>
      <c r="W103" s="106" t="s">
        <v>193</v>
      </c>
      <c r="X103" s="106" t="s">
        <v>261</v>
      </c>
      <c r="Y103" s="106" t="s">
        <v>267</v>
      </c>
      <c r="Z103" s="106" t="s">
        <v>273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14317</v>
      </c>
      <c r="W104" s="112">
        <v>14068</v>
      </c>
      <c r="X104" s="112">
        <v>14941</v>
      </c>
      <c r="Y104" s="112">
        <v>15231</v>
      </c>
      <c r="Z104" s="112">
        <v>16318</v>
      </c>
      <c r="AB104" s="109" t="str">
        <f>TEXT(Z104,"###,###")</f>
        <v>16,318</v>
      </c>
      <c r="AD104" s="130">
        <f>Z104/($Z$4)*100</f>
        <v>76.873792811042534</v>
      </c>
      <c r="AF104" s="109"/>
    </row>
    <row r="105" spans="1:32" x14ac:dyDescent="0.25">
      <c r="S105" s="115" t="s">
        <v>17</v>
      </c>
      <c r="T105" s="115"/>
      <c r="U105" s="112"/>
      <c r="V105" s="112">
        <v>2403</v>
      </c>
      <c r="W105" s="112">
        <v>2505</v>
      </c>
      <c r="X105" s="112">
        <v>2503</v>
      </c>
      <c r="Y105" s="112">
        <v>2487</v>
      </c>
      <c r="Z105" s="112">
        <v>2903</v>
      </c>
      <c r="AB105" s="109" t="str">
        <f>TEXT(Z105,"###,###")</f>
        <v>2,903</v>
      </c>
      <c r="AD105" s="130">
        <f>Z105/($Z$4)*100</f>
        <v>13.675978706364535</v>
      </c>
      <c r="AF105" s="109"/>
    </row>
    <row r="106" spans="1:32" x14ac:dyDescent="0.25">
      <c r="S106" s="118" t="s">
        <v>53</v>
      </c>
      <c r="T106" s="118"/>
      <c r="U106" s="120"/>
      <c r="V106" s="120">
        <v>16720</v>
      </c>
      <c r="W106" s="120">
        <v>16573</v>
      </c>
      <c r="X106" s="120">
        <v>17444</v>
      </c>
      <c r="Y106" s="120">
        <v>17718</v>
      </c>
      <c r="Z106" s="120">
        <v>19221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2912</v>
      </c>
      <c r="W108" s="112">
        <v>2470</v>
      </c>
      <c r="X108" s="112">
        <v>2697</v>
      </c>
      <c r="Y108" s="112">
        <v>2853</v>
      </c>
      <c r="Z108" s="112">
        <v>2965</v>
      </c>
      <c r="AB108" s="109" t="str">
        <f>TEXT(Z108,"###,###")</f>
        <v>2,965</v>
      </c>
      <c r="AD108" s="130">
        <f>Z108/($Z$4)*100</f>
        <v>13.968059546803598</v>
      </c>
      <c r="AF108" s="109"/>
    </row>
    <row r="109" spans="1:32" x14ac:dyDescent="0.25">
      <c r="S109" s="115" t="s">
        <v>20</v>
      </c>
      <c r="T109" s="115"/>
      <c r="U109" s="112"/>
      <c r="V109" s="112">
        <v>3275</v>
      </c>
      <c r="W109" s="112">
        <v>3072</v>
      </c>
      <c r="X109" s="112">
        <v>3056</v>
      </c>
      <c r="Y109" s="112">
        <v>3471</v>
      </c>
      <c r="Z109" s="112">
        <v>3408</v>
      </c>
      <c r="AB109" s="109" t="str">
        <f>TEXT(Z109,"###,###")</f>
        <v>3,408</v>
      </c>
      <c r="AD109" s="130">
        <f>Z109/($Z$4)*100</f>
        <v>16.055024261553683</v>
      </c>
      <c r="AF109" s="109"/>
    </row>
    <row r="110" spans="1:32" x14ac:dyDescent="0.25">
      <c r="S110" s="115" t="s">
        <v>21</v>
      </c>
      <c r="T110" s="115"/>
      <c r="U110" s="112"/>
      <c r="V110" s="112">
        <v>4423</v>
      </c>
      <c r="W110" s="112">
        <v>4517</v>
      </c>
      <c r="X110" s="112">
        <v>4657</v>
      </c>
      <c r="Y110" s="112">
        <v>4726</v>
      </c>
      <c r="Z110" s="112">
        <v>5421</v>
      </c>
      <c r="AB110" s="109" t="str">
        <f>TEXT(Z110,"###,###")</f>
        <v>5,421</v>
      </c>
      <c r="AD110" s="130">
        <f>Z110/($Z$4)*100</f>
        <v>25.538229613228435</v>
      </c>
      <c r="AF110" s="109"/>
    </row>
    <row r="111" spans="1:32" x14ac:dyDescent="0.25">
      <c r="S111" s="115" t="s">
        <v>22</v>
      </c>
      <c r="T111" s="115"/>
      <c r="U111" s="112"/>
      <c r="V111" s="112">
        <v>6106</v>
      </c>
      <c r="W111" s="112">
        <v>6376</v>
      </c>
      <c r="X111" s="112">
        <v>6572</v>
      </c>
      <c r="Y111" s="112">
        <v>6668</v>
      </c>
      <c r="Z111" s="112">
        <v>7421</v>
      </c>
      <c r="AB111" s="109" t="str">
        <f>TEXT(Z111,"###,###")</f>
        <v>7,421</v>
      </c>
      <c r="AD111" s="130">
        <f>Z111/($Z$4)*100</f>
        <v>34.960192208036936</v>
      </c>
      <c r="AF111" s="109"/>
    </row>
    <row r="112" spans="1:32" x14ac:dyDescent="0.25">
      <c r="S112" s="118" t="s">
        <v>53</v>
      </c>
      <c r="T112" s="118"/>
      <c r="U112" s="112"/>
      <c r="V112" s="112">
        <v>19108</v>
      </c>
      <c r="W112" s="112">
        <v>18558</v>
      </c>
      <c r="X112" s="112">
        <v>19166</v>
      </c>
      <c r="Y112" s="112">
        <v>19789</v>
      </c>
      <c r="Z112" s="112">
        <v>21226</v>
      </c>
    </row>
    <row r="113" spans="19:32" x14ac:dyDescent="0.25">
      <c r="AB113" s="125" t="s">
        <v>24</v>
      </c>
      <c r="AC113" s="106"/>
      <c r="AD113" s="106" t="s">
        <v>182</v>
      </c>
      <c r="AF113" s="106" t="s">
        <v>183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43.36</v>
      </c>
      <c r="W118" s="131">
        <v>43.2</v>
      </c>
      <c r="X118" s="131">
        <v>43.65</v>
      </c>
      <c r="Y118" s="131">
        <v>43.58</v>
      </c>
      <c r="Z118" s="131">
        <v>43.44</v>
      </c>
      <c r="AB118" s="109" t="str">
        <f>TEXT(Z118,"##.0")</f>
        <v>43.4</v>
      </c>
    </row>
    <row r="120" spans="19:32" x14ac:dyDescent="0.25">
      <c r="S120" s="101" t="s">
        <v>98</v>
      </c>
      <c r="T120" s="112"/>
      <c r="U120" s="112"/>
      <c r="V120" s="112">
        <v>11032</v>
      </c>
      <c r="W120" s="112">
        <v>10753</v>
      </c>
      <c r="X120" s="112">
        <v>11166</v>
      </c>
      <c r="Y120" s="112">
        <v>11215</v>
      </c>
      <c r="Z120" s="112">
        <v>11746</v>
      </c>
      <c r="AB120" s="109" t="str">
        <f>TEXT(Z120,"###,###")</f>
        <v>11,746</v>
      </c>
    </row>
    <row r="121" spans="19:32" x14ac:dyDescent="0.25">
      <c r="S121" s="101" t="s">
        <v>99</v>
      </c>
      <c r="T121" s="112"/>
      <c r="U121" s="112"/>
      <c r="V121" s="112">
        <v>1454</v>
      </c>
      <c r="W121" s="112">
        <v>1285</v>
      </c>
      <c r="X121" s="112">
        <v>1454</v>
      </c>
      <c r="Y121" s="112">
        <v>1495</v>
      </c>
      <c r="Z121" s="112">
        <v>1444</v>
      </c>
      <c r="AB121" s="109" t="str">
        <f>TEXT(Z121,"###,###")</f>
        <v>1,444</v>
      </c>
    </row>
    <row r="122" spans="19:32" x14ac:dyDescent="0.25">
      <c r="S122" s="101" t="s">
        <v>100</v>
      </c>
      <c r="T122" s="112"/>
      <c r="U122" s="112"/>
      <c r="V122" s="112">
        <v>1245</v>
      </c>
      <c r="W122" s="112">
        <v>1230</v>
      </c>
      <c r="X122" s="112">
        <v>1238</v>
      </c>
      <c r="Y122" s="112">
        <v>1290</v>
      </c>
      <c r="Z122" s="112">
        <v>1343</v>
      </c>
      <c r="AB122" s="109" t="str">
        <f>TEXT(Z122,"###,###")</f>
        <v>1,343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12277</v>
      </c>
      <c r="W124" s="112">
        <v>11983</v>
      </c>
      <c r="X124" s="112">
        <v>12404</v>
      </c>
      <c r="Y124" s="112">
        <v>12505</v>
      </c>
      <c r="Z124" s="112">
        <v>13089</v>
      </c>
      <c r="AB124" s="109" t="str">
        <f>TEXT(Z124,"###,###")</f>
        <v>13,089</v>
      </c>
      <c r="AD124" s="127">
        <f>Z124/$Z$7*100</f>
        <v>90.082587749483821</v>
      </c>
    </row>
    <row r="125" spans="19:32" x14ac:dyDescent="0.25">
      <c r="S125" s="101" t="s">
        <v>102</v>
      </c>
      <c r="T125" s="112"/>
      <c r="U125" s="112"/>
      <c r="V125" s="112">
        <v>2699</v>
      </c>
      <c r="W125" s="112">
        <v>2515</v>
      </c>
      <c r="X125" s="112">
        <v>2692</v>
      </c>
      <c r="Y125" s="112">
        <v>2785</v>
      </c>
      <c r="Z125" s="112">
        <v>2787</v>
      </c>
      <c r="AB125" s="109" t="str">
        <f>TEXT(Z125,"###,###")</f>
        <v>2,787</v>
      </c>
      <c r="AD125" s="127">
        <f>Z125/$Z$7*100</f>
        <v>19.181004817618717</v>
      </c>
    </row>
    <row r="127" spans="19:32" x14ac:dyDescent="0.25">
      <c r="S127" s="101" t="s">
        <v>103</v>
      </c>
      <c r="T127" s="112"/>
      <c r="U127" s="112"/>
      <c r="V127" s="112">
        <v>7219</v>
      </c>
      <c r="W127" s="112">
        <v>6905</v>
      </c>
      <c r="X127" s="112">
        <v>7155</v>
      </c>
      <c r="Y127" s="112">
        <v>7242</v>
      </c>
      <c r="Z127" s="112">
        <v>7460</v>
      </c>
      <c r="AB127" s="109" t="str">
        <f>TEXT(Z127,"###,###")</f>
        <v>7,460</v>
      </c>
      <c r="AD127" s="127">
        <f>Z127/$Z$7*100</f>
        <v>51.342050929112183</v>
      </c>
    </row>
    <row r="128" spans="19:32" x14ac:dyDescent="0.25">
      <c r="S128" s="101" t="s">
        <v>104</v>
      </c>
      <c r="T128" s="112"/>
      <c r="U128" s="112"/>
      <c r="V128" s="112">
        <v>6507</v>
      </c>
      <c r="W128" s="112">
        <v>6366</v>
      </c>
      <c r="X128" s="112">
        <v>6706</v>
      </c>
      <c r="Y128" s="112">
        <v>6746</v>
      </c>
      <c r="Z128" s="112">
        <v>7060</v>
      </c>
      <c r="AB128" s="109" t="str">
        <f>TEXT(Z128,"###,###")</f>
        <v>7,060</v>
      </c>
      <c r="AD128" s="127">
        <f>Z128/$Z$7*100</f>
        <v>48.589125946317964</v>
      </c>
    </row>
    <row r="130" spans="19:20" x14ac:dyDescent="0.25">
      <c r="S130" s="101" t="s">
        <v>262</v>
      </c>
      <c r="T130" s="127">
        <v>80.839642119752241</v>
      </c>
    </row>
    <row r="131" spans="19:20" x14ac:dyDescent="0.25">
      <c r="S131" s="101" t="s">
        <v>263</v>
      </c>
      <c r="T131" s="127">
        <v>9.9380591878871307</v>
      </c>
    </row>
    <row r="132" spans="19:20" x14ac:dyDescent="0.25">
      <c r="S132" s="101" t="s">
        <v>264</v>
      </c>
      <c r="T132" s="127">
        <v>9.2429456297315902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94DA295D-0D54-43C5-BE8C-FE23844369F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E63571AF-D084-41E7-9E0F-033AA537D3A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F3601704-60E6-4E2B-9484-6B371517BB0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AFD66536-322C-41DC-A398-EF493B3F079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26EBF3-FB05-4972-98DF-7BBEF8C6C269}">
  <sheetPr codeName="Sheet133">
    <tabColor theme="4" tint="-0.249977111117893"/>
  </sheetPr>
  <dimension ref="A1:AF132"/>
  <sheetViews>
    <sheetView showGridLines="0" topLeftCell="A74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179</v>
      </c>
      <c r="T1" s="99"/>
      <c r="U1" s="99"/>
      <c r="V1" s="99"/>
      <c r="W1" s="99"/>
      <c r="X1" s="99"/>
      <c r="Y1" s="100" t="s">
        <v>257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184</v>
      </c>
      <c r="W2" s="103" t="s">
        <v>193</v>
      </c>
      <c r="X2" s="103" t="s">
        <v>261</v>
      </c>
      <c r="Y2" s="103" t="s">
        <v>267</v>
      </c>
      <c r="Z2" s="103" t="s">
        <v>273</v>
      </c>
      <c r="AB2" s="141" t="str">
        <f>$Z$2</f>
        <v>2021-22</v>
      </c>
      <c r="AC2" s="141"/>
      <c r="AD2" s="141"/>
      <c r="AE2" s="141"/>
      <c r="AF2" s="141"/>
    </row>
    <row r="3" spans="1:32" ht="15" customHeight="1" x14ac:dyDescent="0.25">
      <c r="A3" s="58" t="s">
        <v>272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179</v>
      </c>
      <c r="Y3" s="105" t="s">
        <v>257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10.69 Yankalilla, South Australia,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3334</v>
      </c>
      <c r="W4" s="108">
        <v>3275</v>
      </c>
      <c r="X4" s="108">
        <v>3541</v>
      </c>
      <c r="Y4" s="108">
        <v>3886</v>
      </c>
      <c r="Z4" s="108">
        <v>4161</v>
      </c>
      <c r="AB4" s="109" t="str">
        <f>TEXT(Z4,"###,###")</f>
        <v>4,161</v>
      </c>
      <c r="AD4" s="110">
        <f>Z4/Y4-1</f>
        <v>7.0766855378280979E-2</v>
      </c>
      <c r="AF4" s="110">
        <f>Z4/V4-1</f>
        <v>0.24805038992201567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1689</v>
      </c>
      <c r="W5" s="108">
        <v>1601</v>
      </c>
      <c r="X5" s="108">
        <v>1761</v>
      </c>
      <c r="Y5" s="108">
        <v>1932</v>
      </c>
      <c r="Z5" s="108">
        <v>2023</v>
      </c>
      <c r="AB5" s="109" t="str">
        <f>TEXT(Z5,"###,###")</f>
        <v>2,023</v>
      </c>
      <c r="AD5" s="110">
        <f t="shared" ref="AD5:AD9" si="0">Z5/Y5-1</f>
        <v>4.7101449275362306E-2</v>
      </c>
      <c r="AF5" s="110">
        <f t="shared" ref="AF5:AF9" si="1">Z5/V5-1</f>
        <v>0.19775014801657775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1644</v>
      </c>
      <c r="W6" s="108">
        <v>1672</v>
      </c>
      <c r="X6" s="108">
        <v>1784</v>
      </c>
      <c r="Y6" s="108">
        <v>1944</v>
      </c>
      <c r="Z6" s="108">
        <v>2126</v>
      </c>
      <c r="AB6" s="109" t="str">
        <f>TEXT(Z6,"###,###")</f>
        <v>2,126</v>
      </c>
      <c r="AD6" s="110">
        <f t="shared" si="0"/>
        <v>9.3621399176954778E-2</v>
      </c>
      <c r="AF6" s="110">
        <f t="shared" si="1"/>
        <v>0.2931873479318734</v>
      </c>
    </row>
    <row r="7" spans="1:32" ht="16.5" customHeight="1" thickBot="1" x14ac:dyDescent="0.3">
      <c r="A7" s="61" t="str">
        <f>"QUICK STATS for "&amp;Z2&amp;" *"</f>
        <v>QUICK STATS for 2021-22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2404</v>
      </c>
      <c r="W7" s="108">
        <v>2311</v>
      </c>
      <c r="X7" s="108">
        <v>2575</v>
      </c>
      <c r="Y7" s="108">
        <v>2761</v>
      </c>
      <c r="Z7" s="108">
        <v>2868</v>
      </c>
      <c r="AB7" s="109" t="str">
        <f>TEXT(Z7,"###,###")</f>
        <v>2,868</v>
      </c>
      <c r="AD7" s="110">
        <f t="shared" si="0"/>
        <v>3.8754074610648281E-2</v>
      </c>
      <c r="AF7" s="110">
        <f t="shared" si="1"/>
        <v>0.19301164725457576</v>
      </c>
    </row>
    <row r="8" spans="1:32" ht="17.25" customHeight="1" x14ac:dyDescent="0.25">
      <c r="A8" s="62" t="s">
        <v>12</v>
      </c>
      <c r="B8" s="63"/>
      <c r="C8" s="29"/>
      <c r="D8" s="64" t="str">
        <f>AB4</f>
        <v>4,161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2,868</v>
      </c>
      <c r="P8" s="65"/>
      <c r="S8" s="107" t="s">
        <v>83</v>
      </c>
      <c r="T8" s="108"/>
      <c r="U8" s="108"/>
      <c r="V8" s="108">
        <v>35316.29</v>
      </c>
      <c r="W8" s="108">
        <v>36799</v>
      </c>
      <c r="X8" s="108">
        <v>35003.1</v>
      </c>
      <c r="Y8" s="108">
        <v>36354</v>
      </c>
      <c r="Z8" s="108">
        <v>37677.01</v>
      </c>
      <c r="AB8" s="109" t="str">
        <f>TEXT(Z8,"$###,###")</f>
        <v>$37,677</v>
      </c>
      <c r="AD8" s="110">
        <f t="shared" si="0"/>
        <v>3.6392418991032738E-2</v>
      </c>
      <c r="AF8" s="110">
        <f t="shared" si="1"/>
        <v>6.6845073477423522E-2</v>
      </c>
    </row>
    <row r="9" spans="1:32" x14ac:dyDescent="0.25">
      <c r="A9" s="30" t="s">
        <v>14</v>
      </c>
      <c r="B9" s="69"/>
      <c r="C9" s="70"/>
      <c r="D9" s="71">
        <f>AD104</f>
        <v>71.8336938236001</v>
      </c>
      <c r="E9" s="72" t="s">
        <v>84</v>
      </c>
      <c r="F9" s="24"/>
      <c r="G9" s="73" t="s">
        <v>81</v>
      </c>
      <c r="H9" s="70"/>
      <c r="I9" s="69"/>
      <c r="J9" s="70"/>
      <c r="K9" s="69"/>
      <c r="L9" s="69"/>
      <c r="M9" s="74"/>
      <c r="N9" s="70"/>
      <c r="O9" s="71">
        <f>AD127</f>
        <v>50.2092050209205</v>
      </c>
      <c r="P9" s="72" t="s">
        <v>84</v>
      </c>
      <c r="S9" s="107" t="s">
        <v>7</v>
      </c>
      <c r="T9" s="108"/>
      <c r="U9" s="108"/>
      <c r="V9" s="108">
        <v>103242372</v>
      </c>
      <c r="W9" s="108">
        <v>103538159</v>
      </c>
      <c r="X9" s="108">
        <v>115895815</v>
      </c>
      <c r="Y9" s="108">
        <v>132326065</v>
      </c>
      <c r="Z9" s="108">
        <v>142357914</v>
      </c>
      <c r="AB9" s="109" t="str">
        <f>TEXT(Z9/1000000,"$#,###.0")&amp;" mil"</f>
        <v>$142.4 mil</v>
      </c>
      <c r="AD9" s="110">
        <f t="shared" si="0"/>
        <v>7.581158708225777E-2</v>
      </c>
      <c r="AF9" s="110">
        <f t="shared" si="1"/>
        <v>0.37887101237852217</v>
      </c>
    </row>
    <row r="10" spans="1:32" x14ac:dyDescent="0.25">
      <c r="A10" s="30" t="s">
        <v>17</v>
      </c>
      <c r="B10" s="69"/>
      <c r="C10" s="70"/>
      <c r="D10" s="71">
        <f>AD105</f>
        <v>14.563806777217014</v>
      </c>
      <c r="E10" s="72" t="s">
        <v>84</v>
      </c>
      <c r="F10" s="24"/>
      <c r="G10" s="73" t="s">
        <v>82</v>
      </c>
      <c r="H10" s="70"/>
      <c r="I10" s="69"/>
      <c r="J10" s="70"/>
      <c r="K10" s="69"/>
      <c r="L10" s="69"/>
      <c r="M10" s="74"/>
      <c r="N10" s="70"/>
      <c r="O10" s="71">
        <f>AD128</f>
        <v>49.581589958158993</v>
      </c>
      <c r="P10" s="72" t="s">
        <v>84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85</v>
      </c>
      <c r="H11" s="77"/>
      <c r="I11" s="78"/>
      <c r="J11" s="78"/>
      <c r="K11" s="78"/>
      <c r="L11" s="78"/>
      <c r="M11" s="69"/>
      <c r="N11" s="70"/>
      <c r="O11" s="71">
        <f>T130</f>
        <v>70.850767085076711</v>
      </c>
      <c r="P11" s="72" t="s">
        <v>84</v>
      </c>
      <c r="S11" s="107" t="s">
        <v>29</v>
      </c>
      <c r="T11" s="112"/>
      <c r="U11" s="112"/>
      <c r="V11" s="112">
        <v>2600</v>
      </c>
      <c r="W11" s="112">
        <v>2614</v>
      </c>
      <c r="X11" s="112">
        <v>2805</v>
      </c>
      <c r="Y11" s="112">
        <v>3077</v>
      </c>
      <c r="Z11" s="112">
        <v>3319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17.608089260808928</v>
      </c>
      <c r="P12" s="72" t="s">
        <v>84</v>
      </c>
      <c r="S12" s="107" t="s">
        <v>30</v>
      </c>
      <c r="T12" s="112"/>
      <c r="U12" s="112"/>
      <c r="V12" s="112">
        <v>731</v>
      </c>
      <c r="W12" s="112">
        <v>659</v>
      </c>
      <c r="X12" s="112">
        <v>734</v>
      </c>
      <c r="Y12" s="112">
        <v>809</v>
      </c>
      <c r="Z12" s="112">
        <v>837</v>
      </c>
    </row>
    <row r="13" spans="1:32" ht="15" customHeight="1" x14ac:dyDescent="0.25">
      <c r="A13" s="30" t="s">
        <v>19</v>
      </c>
      <c r="B13" s="70"/>
      <c r="C13" s="70"/>
      <c r="D13" s="71">
        <f>AD108</f>
        <v>19.92309540975727</v>
      </c>
      <c r="E13" s="72" t="s">
        <v>84</v>
      </c>
      <c r="F13" s="24"/>
      <c r="G13" s="142" t="s">
        <v>265</v>
      </c>
      <c r="H13" s="143"/>
      <c r="I13" s="143"/>
      <c r="J13" s="143"/>
      <c r="K13" s="143"/>
      <c r="L13" s="143"/>
      <c r="M13" s="79"/>
      <c r="N13" s="70"/>
      <c r="O13" s="71">
        <f>T132</f>
        <v>11.401673640167365</v>
      </c>
      <c r="P13" s="72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16.173996635424174</v>
      </c>
      <c r="E14" s="72" t="s">
        <v>84</v>
      </c>
      <c r="F14" s="24"/>
      <c r="G14" s="76" t="s">
        <v>94</v>
      </c>
      <c r="H14" s="69"/>
      <c r="I14" s="69"/>
      <c r="J14" s="69"/>
      <c r="K14" s="75"/>
      <c r="L14" s="70"/>
      <c r="M14" s="69"/>
      <c r="N14" s="70"/>
      <c r="O14" s="75" t="str">
        <f>AB118</f>
        <v>46.8</v>
      </c>
      <c r="P14" s="72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20.30761836097092</v>
      </c>
      <c r="E15" s="72" t="s">
        <v>84</v>
      </c>
      <c r="F15" s="24"/>
      <c r="G15" s="33" t="s">
        <v>259</v>
      </c>
      <c r="H15" s="70"/>
      <c r="I15" s="70"/>
      <c r="J15" s="70"/>
      <c r="K15" s="80"/>
      <c r="L15" s="70"/>
      <c r="M15" s="70"/>
      <c r="N15" s="70"/>
      <c r="O15" s="71">
        <f>AB38</f>
        <v>15.945568736915561</v>
      </c>
      <c r="P15" s="72" t="s">
        <v>84</v>
      </c>
      <c r="S15" s="115" t="s">
        <v>60</v>
      </c>
      <c r="T15" s="115"/>
      <c r="U15" s="116"/>
      <c r="V15" s="116">
        <v>284</v>
      </c>
      <c r="W15" s="116">
        <v>262</v>
      </c>
      <c r="X15" s="116">
        <v>318</v>
      </c>
      <c r="Y15" s="112">
        <v>328</v>
      </c>
      <c r="Z15" s="112">
        <v>362</v>
      </c>
      <c r="AB15" s="117">
        <f t="shared" ref="AB15:AB34" si="2">IF(Z15="np",0,Z15/$Z$34)</f>
        <v>8.7061087061087061E-2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30.161018985820714</v>
      </c>
      <c r="E16" s="83" t="s">
        <v>84</v>
      </c>
      <c r="F16" s="24"/>
      <c r="G16" s="84" t="s">
        <v>260</v>
      </c>
      <c r="H16" s="35"/>
      <c r="I16" s="35"/>
      <c r="J16" s="35"/>
      <c r="K16" s="36"/>
      <c r="L16" s="35"/>
      <c r="M16" s="35"/>
      <c r="N16" s="35"/>
      <c r="O16" s="82">
        <f>AB37</f>
        <v>84.054431263084439</v>
      </c>
      <c r="P16" s="37" t="s">
        <v>84</v>
      </c>
      <c r="S16" s="115" t="s">
        <v>61</v>
      </c>
      <c r="T16" s="115"/>
      <c r="U16" s="116"/>
      <c r="V16" s="116">
        <v>38</v>
      </c>
      <c r="W16" s="116">
        <v>44</v>
      </c>
      <c r="X16" s="116">
        <v>46</v>
      </c>
      <c r="Y16" s="112">
        <v>52</v>
      </c>
      <c r="Z16" s="112">
        <v>70</v>
      </c>
      <c r="AB16" s="117">
        <f t="shared" si="2"/>
        <v>1.6835016835016835E-2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188</v>
      </c>
      <c r="W17" s="116">
        <v>211</v>
      </c>
      <c r="X17" s="116">
        <v>213</v>
      </c>
      <c r="Y17" s="112">
        <v>241</v>
      </c>
      <c r="Z17" s="112">
        <v>236</v>
      </c>
      <c r="AB17" s="117">
        <f t="shared" si="2"/>
        <v>5.6758056758056757E-2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268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63</v>
      </c>
      <c r="T18" s="115"/>
      <c r="U18" s="116"/>
      <c r="V18" s="116">
        <v>16</v>
      </c>
      <c r="W18" s="116">
        <v>20</v>
      </c>
      <c r="X18" s="116">
        <v>18</v>
      </c>
      <c r="Y18" s="112">
        <v>30</v>
      </c>
      <c r="Z18" s="112">
        <v>37</v>
      </c>
      <c r="AB18" s="117">
        <f t="shared" si="2"/>
        <v>8.8985088985088986E-3</v>
      </c>
    </row>
    <row r="19" spans="1:28" x14ac:dyDescent="0.25">
      <c r="A19" s="61" t="str">
        <f>$S$1&amp;" ("&amp;$V$2&amp;" to "&amp;$Z$2&amp;")"</f>
        <v>Yankalilla (2017-18 to 2021-22)</v>
      </c>
      <c r="B19" s="61"/>
      <c r="C19" s="61"/>
      <c r="D19" s="61"/>
      <c r="E19" s="61"/>
      <c r="F19" s="61"/>
      <c r="G19" s="61" t="str">
        <f>$S$1&amp;" ("&amp;$V$2&amp;" to "&amp;$Z$2&amp;")"</f>
        <v>Yankalilla (2017-18 to 2021-22)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64</v>
      </c>
      <c r="T19" s="115"/>
      <c r="U19" s="116"/>
      <c r="V19" s="116">
        <v>289</v>
      </c>
      <c r="W19" s="116">
        <v>256</v>
      </c>
      <c r="X19" s="116">
        <v>285</v>
      </c>
      <c r="Y19" s="112">
        <v>331</v>
      </c>
      <c r="Z19" s="112">
        <v>349</v>
      </c>
      <c r="AB19" s="117">
        <f t="shared" si="2"/>
        <v>8.3934583934583931E-2</v>
      </c>
    </row>
    <row r="20" spans="1:28" x14ac:dyDescent="0.25">
      <c r="S20" s="115" t="s">
        <v>65</v>
      </c>
      <c r="T20" s="115"/>
      <c r="U20" s="116"/>
      <c r="V20" s="116">
        <v>52</v>
      </c>
      <c r="W20" s="116">
        <v>48</v>
      </c>
      <c r="X20" s="116">
        <v>66</v>
      </c>
      <c r="Y20" s="112">
        <v>60</v>
      </c>
      <c r="Z20" s="112">
        <v>74</v>
      </c>
      <c r="AB20" s="117">
        <f t="shared" si="2"/>
        <v>1.7797017797017797E-2</v>
      </c>
    </row>
    <row r="21" spans="1:28" x14ac:dyDescent="0.25">
      <c r="S21" s="115" t="s">
        <v>66</v>
      </c>
      <c r="T21" s="115"/>
      <c r="U21" s="116"/>
      <c r="V21" s="116">
        <v>301</v>
      </c>
      <c r="W21" s="116">
        <v>310</v>
      </c>
      <c r="X21" s="116">
        <v>306</v>
      </c>
      <c r="Y21" s="112">
        <v>334</v>
      </c>
      <c r="Z21" s="112">
        <v>354</v>
      </c>
      <c r="AB21" s="117">
        <f t="shared" si="2"/>
        <v>8.5137085137085136E-2</v>
      </c>
    </row>
    <row r="22" spans="1:28" x14ac:dyDescent="0.25">
      <c r="S22" s="115" t="s">
        <v>67</v>
      </c>
      <c r="T22" s="115"/>
      <c r="U22" s="116"/>
      <c r="V22" s="116">
        <v>179</v>
      </c>
      <c r="W22" s="116">
        <v>247</v>
      </c>
      <c r="X22" s="116">
        <v>281</v>
      </c>
      <c r="Y22" s="112">
        <v>374</v>
      </c>
      <c r="Z22" s="112">
        <v>358</v>
      </c>
      <c r="AB22" s="117">
        <f t="shared" si="2"/>
        <v>8.6099086099086106E-2</v>
      </c>
    </row>
    <row r="23" spans="1:28" x14ac:dyDescent="0.25">
      <c r="S23" s="115" t="s">
        <v>68</v>
      </c>
      <c r="T23" s="115"/>
      <c r="U23" s="116"/>
      <c r="V23" s="116">
        <v>121</v>
      </c>
      <c r="W23" s="116">
        <v>96</v>
      </c>
      <c r="X23" s="116">
        <v>99</v>
      </c>
      <c r="Y23" s="112">
        <v>116</v>
      </c>
      <c r="Z23" s="112">
        <v>145</v>
      </c>
      <c r="AB23" s="117">
        <f t="shared" si="2"/>
        <v>3.4872534872534874E-2</v>
      </c>
    </row>
    <row r="24" spans="1:28" x14ac:dyDescent="0.25">
      <c r="S24" s="115" t="s">
        <v>69</v>
      </c>
      <c r="T24" s="115"/>
      <c r="U24" s="116"/>
      <c r="V24" s="116">
        <v>26</v>
      </c>
      <c r="W24" s="116">
        <v>26</v>
      </c>
      <c r="X24" s="116">
        <v>24</v>
      </c>
      <c r="Y24" s="112">
        <v>22</v>
      </c>
      <c r="Z24" s="112">
        <v>33</v>
      </c>
      <c r="AB24" s="117">
        <f t="shared" si="2"/>
        <v>7.9365079365079361E-3</v>
      </c>
    </row>
    <row r="25" spans="1:28" x14ac:dyDescent="0.25">
      <c r="S25" s="115" t="s">
        <v>70</v>
      </c>
      <c r="T25" s="115"/>
      <c r="U25" s="116"/>
      <c r="V25" s="116">
        <v>70</v>
      </c>
      <c r="W25" s="116">
        <v>84</v>
      </c>
      <c r="X25" s="116">
        <v>111</v>
      </c>
      <c r="Y25" s="112">
        <v>136</v>
      </c>
      <c r="Z25" s="112">
        <v>135</v>
      </c>
      <c r="AB25" s="117">
        <f t="shared" si="2"/>
        <v>3.2467532467532464E-2</v>
      </c>
    </row>
    <row r="26" spans="1:28" x14ac:dyDescent="0.25">
      <c r="S26" s="115" t="s">
        <v>71</v>
      </c>
      <c r="T26" s="115"/>
      <c r="U26" s="116"/>
      <c r="V26" s="116">
        <v>64</v>
      </c>
      <c r="W26" s="116">
        <v>59</v>
      </c>
      <c r="X26" s="116">
        <v>46</v>
      </c>
      <c r="Y26" s="112">
        <v>57</v>
      </c>
      <c r="Z26" s="112">
        <v>54</v>
      </c>
      <c r="AB26" s="117">
        <f t="shared" si="2"/>
        <v>1.2987012987012988E-2</v>
      </c>
    </row>
    <row r="27" spans="1:28" x14ac:dyDescent="0.25">
      <c r="S27" s="115" t="s">
        <v>72</v>
      </c>
      <c r="T27" s="115"/>
      <c r="U27" s="116"/>
      <c r="V27" s="116">
        <v>132</v>
      </c>
      <c r="W27" s="116">
        <v>153</v>
      </c>
      <c r="X27" s="116">
        <v>153</v>
      </c>
      <c r="Y27" s="112">
        <v>169</v>
      </c>
      <c r="Z27" s="112">
        <v>199</v>
      </c>
      <c r="AB27" s="117">
        <f t="shared" si="2"/>
        <v>4.7859547859547859E-2</v>
      </c>
    </row>
    <row r="28" spans="1:28" x14ac:dyDescent="0.25">
      <c r="S28" s="115" t="s">
        <v>73</v>
      </c>
      <c r="T28" s="115"/>
      <c r="U28" s="116"/>
      <c r="V28" s="116">
        <v>247</v>
      </c>
      <c r="W28" s="116">
        <v>214</v>
      </c>
      <c r="X28" s="116">
        <v>261</v>
      </c>
      <c r="Y28" s="112">
        <v>293</v>
      </c>
      <c r="Z28" s="112">
        <v>303</v>
      </c>
      <c r="AB28" s="117">
        <f t="shared" si="2"/>
        <v>7.2871572871572865E-2</v>
      </c>
    </row>
    <row r="29" spans="1:28" x14ac:dyDescent="0.25">
      <c r="S29" s="115" t="s">
        <v>74</v>
      </c>
      <c r="T29" s="115"/>
      <c r="U29" s="116"/>
      <c r="V29" s="116">
        <v>174</v>
      </c>
      <c r="W29" s="116">
        <v>179</v>
      </c>
      <c r="X29" s="116">
        <v>183</v>
      </c>
      <c r="Y29" s="112">
        <v>168</v>
      </c>
      <c r="Z29" s="112">
        <v>234</v>
      </c>
      <c r="AB29" s="117">
        <f t="shared" si="2"/>
        <v>5.627705627705628E-2</v>
      </c>
    </row>
    <row r="30" spans="1:28" x14ac:dyDescent="0.25">
      <c r="S30" s="115" t="s">
        <v>75</v>
      </c>
      <c r="T30" s="115"/>
      <c r="U30" s="116"/>
      <c r="V30" s="116">
        <v>237</v>
      </c>
      <c r="W30" s="116">
        <v>226</v>
      </c>
      <c r="X30" s="116">
        <v>240</v>
      </c>
      <c r="Y30" s="112">
        <v>243</v>
      </c>
      <c r="Z30" s="112">
        <v>248</v>
      </c>
      <c r="AB30" s="117">
        <f t="shared" si="2"/>
        <v>5.9644059644059645E-2</v>
      </c>
    </row>
    <row r="31" spans="1:28" x14ac:dyDescent="0.25">
      <c r="S31" s="115" t="s">
        <v>76</v>
      </c>
      <c r="T31" s="115"/>
      <c r="U31" s="116"/>
      <c r="V31" s="116">
        <v>345</v>
      </c>
      <c r="W31" s="116">
        <v>367</v>
      </c>
      <c r="X31" s="116">
        <v>408</v>
      </c>
      <c r="Y31" s="112">
        <v>435</v>
      </c>
      <c r="Z31" s="112">
        <v>478</v>
      </c>
      <c r="AB31" s="117">
        <f t="shared" si="2"/>
        <v>0.11495911495911496</v>
      </c>
    </row>
    <row r="32" spans="1:28" ht="15.75" customHeight="1" x14ac:dyDescent="0.25">
      <c r="A32" s="61" t="str">
        <f>"Distribution of jobs per industry "&amp;"("&amp;Z2&amp;") *"</f>
        <v>Distribution of jobs per industry (2021-22)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77</v>
      </c>
      <c r="T32" s="115"/>
      <c r="U32" s="116"/>
      <c r="V32" s="116">
        <v>35</v>
      </c>
      <c r="W32" s="116">
        <v>39</v>
      </c>
      <c r="X32" s="116">
        <v>38</v>
      </c>
      <c r="Y32" s="112">
        <v>45</v>
      </c>
      <c r="Z32" s="112">
        <v>61</v>
      </c>
      <c r="AB32" s="117">
        <f t="shared" si="2"/>
        <v>1.4670514670514671E-2</v>
      </c>
    </row>
    <row r="33" spans="19:32" x14ac:dyDescent="0.25">
      <c r="S33" s="115" t="s">
        <v>78</v>
      </c>
      <c r="T33" s="115"/>
      <c r="U33" s="116"/>
      <c r="V33" s="116">
        <v>98</v>
      </c>
      <c r="W33" s="116">
        <v>112</v>
      </c>
      <c r="X33" s="116">
        <v>113</v>
      </c>
      <c r="Y33" s="112">
        <v>130</v>
      </c>
      <c r="Z33" s="112">
        <v>137</v>
      </c>
      <c r="AB33" s="117">
        <f t="shared" si="2"/>
        <v>3.2948532948532949E-2</v>
      </c>
    </row>
    <row r="34" spans="19:32" x14ac:dyDescent="0.25">
      <c r="S34" s="118" t="s">
        <v>53</v>
      </c>
      <c r="T34" s="118"/>
      <c r="U34" s="119"/>
      <c r="V34" s="119">
        <v>3334</v>
      </c>
      <c r="W34" s="119">
        <v>3272</v>
      </c>
      <c r="X34" s="119">
        <v>3542</v>
      </c>
      <c r="Y34" s="120">
        <v>3886</v>
      </c>
      <c r="Z34" s="120">
        <v>4158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2098</v>
      </c>
      <c r="W37" s="112">
        <v>1953</v>
      </c>
      <c r="X37" s="112">
        <v>2211</v>
      </c>
      <c r="Y37" s="112">
        <v>2326</v>
      </c>
      <c r="Z37" s="112">
        <v>2409</v>
      </c>
      <c r="AB37" s="132">
        <f>Z37/Z40*100</f>
        <v>84.054431263084439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311</v>
      </c>
      <c r="W38" s="112">
        <v>359</v>
      </c>
      <c r="X38" s="112">
        <v>367</v>
      </c>
      <c r="Y38" s="112">
        <v>429</v>
      </c>
      <c r="Z38" s="112">
        <v>457</v>
      </c>
      <c r="AB38" s="132">
        <f>Z38/Z40*100</f>
        <v>15.945568736915561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2409</v>
      </c>
      <c r="W40" s="112">
        <v>2312</v>
      </c>
      <c r="X40" s="112">
        <v>2578</v>
      </c>
      <c r="Y40" s="112">
        <v>2755</v>
      </c>
      <c r="Z40" s="112">
        <v>2866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6</v>
      </c>
      <c r="W44" s="112">
        <v>9</v>
      </c>
      <c r="X44" s="112">
        <v>10</v>
      </c>
      <c r="Y44" s="112">
        <v>8</v>
      </c>
      <c r="Z44" s="112">
        <v>12</v>
      </c>
    </row>
    <row r="45" spans="19:32" x14ac:dyDescent="0.25">
      <c r="S45" s="115" t="s">
        <v>37</v>
      </c>
      <c r="T45" s="115"/>
      <c r="U45" s="112"/>
      <c r="V45" s="112">
        <v>27</v>
      </c>
      <c r="W45" s="112">
        <v>32</v>
      </c>
      <c r="X45" s="112">
        <v>47</v>
      </c>
      <c r="Y45" s="112">
        <v>73</v>
      </c>
      <c r="Z45" s="112">
        <v>74</v>
      </c>
    </row>
    <row r="46" spans="19:32" x14ac:dyDescent="0.25">
      <c r="S46" s="115" t="s">
        <v>38</v>
      </c>
      <c r="T46" s="115"/>
      <c r="U46" s="112"/>
      <c r="V46" s="112">
        <v>60</v>
      </c>
      <c r="W46" s="112">
        <v>87</v>
      </c>
      <c r="X46" s="112">
        <v>104</v>
      </c>
      <c r="Y46" s="112">
        <v>90</v>
      </c>
      <c r="Z46" s="112">
        <v>121</v>
      </c>
    </row>
    <row r="47" spans="19:32" x14ac:dyDescent="0.25">
      <c r="S47" s="115" t="s">
        <v>39</v>
      </c>
      <c r="T47" s="115"/>
      <c r="U47" s="112"/>
      <c r="V47" s="112">
        <v>126</v>
      </c>
      <c r="W47" s="112">
        <v>107</v>
      </c>
      <c r="X47" s="112">
        <v>108</v>
      </c>
      <c r="Y47" s="112">
        <v>126</v>
      </c>
      <c r="Z47" s="112">
        <v>109</v>
      </c>
    </row>
    <row r="48" spans="19:32" x14ac:dyDescent="0.25">
      <c r="S48" s="115" t="s">
        <v>40</v>
      </c>
      <c r="T48" s="115"/>
      <c r="U48" s="112"/>
      <c r="V48" s="112">
        <v>111</v>
      </c>
      <c r="W48" s="112">
        <v>107</v>
      </c>
      <c r="X48" s="112">
        <v>113</v>
      </c>
      <c r="Y48" s="112">
        <v>140</v>
      </c>
      <c r="Z48" s="112">
        <v>150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121</v>
      </c>
      <c r="W49" s="112">
        <v>126</v>
      </c>
      <c r="X49" s="112">
        <v>128</v>
      </c>
      <c r="Y49" s="112">
        <v>134</v>
      </c>
      <c r="Z49" s="112">
        <v>132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Yankalilla (2021-22)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127</v>
      </c>
      <c r="W50" s="112">
        <v>125</v>
      </c>
      <c r="X50" s="112">
        <v>135</v>
      </c>
      <c r="Y50" s="112">
        <v>151</v>
      </c>
      <c r="Z50" s="112">
        <v>139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155</v>
      </c>
      <c r="W51" s="112">
        <v>132</v>
      </c>
      <c r="X51" s="112">
        <v>113</v>
      </c>
      <c r="Y51" s="112">
        <v>142</v>
      </c>
      <c r="Z51" s="112">
        <v>127</v>
      </c>
    </row>
    <row r="52" spans="1:26" ht="15" customHeight="1" x14ac:dyDescent="0.25">
      <c r="S52" s="115" t="s">
        <v>44</v>
      </c>
      <c r="T52" s="115"/>
      <c r="U52" s="112"/>
      <c r="V52" s="112">
        <v>160</v>
      </c>
      <c r="W52" s="112">
        <v>148</v>
      </c>
      <c r="X52" s="112">
        <v>173</v>
      </c>
      <c r="Y52" s="112">
        <v>162</v>
      </c>
      <c r="Z52" s="112">
        <v>171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183</v>
      </c>
      <c r="W53" s="112">
        <v>158</v>
      </c>
      <c r="X53" s="112">
        <v>168</v>
      </c>
      <c r="Y53" s="112">
        <v>174</v>
      </c>
      <c r="Z53" s="112">
        <v>204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226</v>
      </c>
      <c r="W54" s="112">
        <v>189</v>
      </c>
      <c r="X54" s="112">
        <v>228</v>
      </c>
      <c r="Y54" s="112">
        <v>251</v>
      </c>
      <c r="Z54" s="112">
        <v>241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207</v>
      </c>
      <c r="W55" s="112">
        <v>197</v>
      </c>
      <c r="X55" s="112">
        <v>210</v>
      </c>
      <c r="Y55" s="112">
        <v>234</v>
      </c>
      <c r="Z55" s="112">
        <v>248</v>
      </c>
    </row>
    <row r="56" spans="1:26" ht="15" customHeight="1" x14ac:dyDescent="0.25">
      <c r="S56" s="115" t="s">
        <v>48</v>
      </c>
      <c r="T56" s="115"/>
      <c r="U56" s="112"/>
      <c r="V56" s="112">
        <v>103</v>
      </c>
      <c r="W56" s="112">
        <v>119</v>
      </c>
      <c r="X56" s="112">
        <v>130</v>
      </c>
      <c r="Y56" s="112">
        <v>146</v>
      </c>
      <c r="Z56" s="112">
        <v>172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55</v>
      </c>
      <c r="W57" s="112">
        <v>39</v>
      </c>
      <c r="X57" s="112">
        <v>57</v>
      </c>
      <c r="Y57" s="112">
        <v>58</v>
      </c>
      <c r="Z57" s="112">
        <v>65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17</v>
      </c>
      <c r="W58" s="112">
        <v>19</v>
      </c>
      <c r="X58" s="112">
        <v>24</v>
      </c>
      <c r="Y58" s="112">
        <v>26</v>
      </c>
      <c r="Z58" s="112">
        <v>32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10</v>
      </c>
      <c r="W59" s="112">
        <v>6</v>
      </c>
      <c r="X59" s="112">
        <v>8</v>
      </c>
      <c r="Y59" s="112">
        <v>11</v>
      </c>
      <c r="Z59" s="112">
        <v>12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5</v>
      </c>
      <c r="W60" s="112">
        <v>0</v>
      </c>
      <c r="X60" s="112">
        <v>6</v>
      </c>
      <c r="Y60" s="112">
        <v>6</v>
      </c>
      <c r="Z60" s="112">
        <v>8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1689</v>
      </c>
      <c r="W61" s="112">
        <v>1602</v>
      </c>
      <c r="X61" s="112">
        <v>1762</v>
      </c>
      <c r="Y61" s="112">
        <v>1932</v>
      </c>
      <c r="Z61" s="112">
        <v>2023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6</v>
      </c>
      <c r="W63" s="112">
        <v>4</v>
      </c>
      <c r="X63" s="112">
        <v>0</v>
      </c>
      <c r="Y63" s="112">
        <v>10</v>
      </c>
      <c r="Z63" s="112">
        <v>13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27</v>
      </c>
      <c r="W64" s="112">
        <v>44</v>
      </c>
      <c r="X64" s="112">
        <v>39</v>
      </c>
      <c r="Y64" s="112">
        <v>73</v>
      </c>
      <c r="Z64" s="112">
        <v>73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Yankalilla (2021-22)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93</v>
      </c>
      <c r="W65" s="112">
        <v>88</v>
      </c>
      <c r="X65" s="112">
        <v>82</v>
      </c>
      <c r="Y65" s="112">
        <v>106</v>
      </c>
      <c r="Z65" s="112">
        <v>126</v>
      </c>
    </row>
    <row r="66" spans="1:26" x14ac:dyDescent="0.25">
      <c r="S66" s="115" t="s">
        <v>39</v>
      </c>
      <c r="T66" s="115"/>
      <c r="U66" s="112"/>
      <c r="V66" s="112">
        <v>98</v>
      </c>
      <c r="W66" s="112">
        <v>125</v>
      </c>
      <c r="X66" s="112">
        <v>130</v>
      </c>
      <c r="Y66" s="112">
        <v>121</v>
      </c>
      <c r="Z66" s="112">
        <v>139</v>
      </c>
    </row>
    <row r="67" spans="1:26" x14ac:dyDescent="0.25">
      <c r="S67" s="115" t="s">
        <v>40</v>
      </c>
      <c r="T67" s="115"/>
      <c r="U67" s="112"/>
      <c r="V67" s="112">
        <v>123</v>
      </c>
      <c r="W67" s="112">
        <v>115</v>
      </c>
      <c r="X67" s="112">
        <v>125</v>
      </c>
      <c r="Y67" s="112">
        <v>126</v>
      </c>
      <c r="Z67" s="112">
        <v>136</v>
      </c>
    </row>
    <row r="68" spans="1:26" x14ac:dyDescent="0.25">
      <c r="S68" s="115" t="s">
        <v>41</v>
      </c>
      <c r="T68" s="115"/>
      <c r="U68" s="112"/>
      <c r="V68" s="112">
        <v>132</v>
      </c>
      <c r="W68" s="112">
        <v>148</v>
      </c>
      <c r="X68" s="112">
        <v>130</v>
      </c>
      <c r="Y68" s="112">
        <v>141</v>
      </c>
      <c r="Z68" s="112">
        <v>175</v>
      </c>
    </row>
    <row r="69" spans="1:26" x14ac:dyDescent="0.25">
      <c r="S69" s="115" t="s">
        <v>42</v>
      </c>
      <c r="T69" s="115"/>
      <c r="U69" s="112"/>
      <c r="V69" s="112">
        <v>117</v>
      </c>
      <c r="W69" s="112">
        <v>107</v>
      </c>
      <c r="X69" s="112">
        <v>127</v>
      </c>
      <c r="Y69" s="112">
        <v>149</v>
      </c>
      <c r="Z69" s="112">
        <v>169</v>
      </c>
    </row>
    <row r="70" spans="1:26" x14ac:dyDescent="0.25">
      <c r="S70" s="115" t="s">
        <v>43</v>
      </c>
      <c r="T70" s="115"/>
      <c r="U70" s="112"/>
      <c r="V70" s="112">
        <v>124</v>
      </c>
      <c r="W70" s="112">
        <v>130</v>
      </c>
      <c r="X70" s="112">
        <v>121</v>
      </c>
      <c r="Y70" s="112">
        <v>137</v>
      </c>
      <c r="Z70" s="112">
        <v>152</v>
      </c>
    </row>
    <row r="71" spans="1:26" x14ac:dyDescent="0.25">
      <c r="S71" s="115" t="s">
        <v>44</v>
      </c>
      <c r="T71" s="115"/>
      <c r="U71" s="112"/>
      <c r="V71" s="112">
        <v>190</v>
      </c>
      <c r="W71" s="112">
        <v>198</v>
      </c>
      <c r="X71" s="112">
        <v>180</v>
      </c>
      <c r="Y71" s="112">
        <v>207</v>
      </c>
      <c r="Z71" s="112">
        <v>171</v>
      </c>
    </row>
    <row r="72" spans="1:26" x14ac:dyDescent="0.25">
      <c r="S72" s="115" t="s">
        <v>45</v>
      </c>
      <c r="T72" s="115"/>
      <c r="U72" s="112"/>
      <c r="V72" s="112">
        <v>197</v>
      </c>
      <c r="W72" s="112">
        <v>207</v>
      </c>
      <c r="X72" s="112">
        <v>208</v>
      </c>
      <c r="Y72" s="112">
        <v>210</v>
      </c>
      <c r="Z72" s="112">
        <v>217</v>
      </c>
    </row>
    <row r="73" spans="1:26" x14ac:dyDescent="0.25">
      <c r="S73" s="115" t="s">
        <v>46</v>
      </c>
      <c r="T73" s="115"/>
      <c r="U73" s="112"/>
      <c r="V73" s="112">
        <v>235</v>
      </c>
      <c r="W73" s="112">
        <v>213</v>
      </c>
      <c r="X73" s="112">
        <v>251</v>
      </c>
      <c r="Y73" s="112">
        <v>257</v>
      </c>
      <c r="Z73" s="112">
        <v>266</v>
      </c>
    </row>
    <row r="74" spans="1:26" x14ac:dyDescent="0.25">
      <c r="S74" s="115" t="s">
        <v>47</v>
      </c>
      <c r="T74" s="115"/>
      <c r="U74" s="112"/>
      <c r="V74" s="112">
        <v>173</v>
      </c>
      <c r="W74" s="112">
        <v>171</v>
      </c>
      <c r="X74" s="112">
        <v>204</v>
      </c>
      <c r="Y74" s="112">
        <v>215</v>
      </c>
      <c r="Z74" s="112">
        <v>265</v>
      </c>
    </row>
    <row r="75" spans="1:26" x14ac:dyDescent="0.25">
      <c r="S75" s="115" t="s">
        <v>48</v>
      </c>
      <c r="T75" s="115"/>
      <c r="U75" s="112"/>
      <c r="V75" s="112">
        <v>76</v>
      </c>
      <c r="W75" s="112">
        <v>77</v>
      </c>
      <c r="X75" s="112">
        <v>100</v>
      </c>
      <c r="Y75" s="112">
        <v>112</v>
      </c>
      <c r="Z75" s="112">
        <v>133</v>
      </c>
    </row>
    <row r="76" spans="1:26" x14ac:dyDescent="0.25">
      <c r="S76" s="115" t="s">
        <v>49</v>
      </c>
      <c r="T76" s="115"/>
      <c r="U76" s="112"/>
      <c r="V76" s="112">
        <v>32</v>
      </c>
      <c r="W76" s="112">
        <v>25</v>
      </c>
      <c r="X76" s="112">
        <v>43</v>
      </c>
      <c r="Y76" s="112">
        <v>47</v>
      </c>
      <c r="Z76" s="112">
        <v>43</v>
      </c>
    </row>
    <row r="77" spans="1:26" x14ac:dyDescent="0.25">
      <c r="S77" s="115" t="s">
        <v>50</v>
      </c>
      <c r="T77" s="115"/>
      <c r="U77" s="112"/>
      <c r="V77" s="112">
        <v>18</v>
      </c>
      <c r="W77" s="112">
        <v>16</v>
      </c>
      <c r="X77" s="112">
        <v>22</v>
      </c>
      <c r="Y77" s="112">
        <v>20</v>
      </c>
      <c r="Z77" s="112">
        <v>22</v>
      </c>
    </row>
    <row r="78" spans="1:26" x14ac:dyDescent="0.25">
      <c r="S78" s="115" t="s">
        <v>51</v>
      </c>
      <c r="T78" s="115"/>
      <c r="U78" s="112"/>
      <c r="V78" s="112">
        <v>7</v>
      </c>
      <c r="W78" s="112">
        <v>7</v>
      </c>
      <c r="X78" s="112">
        <v>9</v>
      </c>
      <c r="Y78" s="112">
        <v>8</v>
      </c>
      <c r="Z78" s="112">
        <v>10</v>
      </c>
    </row>
    <row r="79" spans="1:26" x14ac:dyDescent="0.25">
      <c r="S79" s="115" t="s">
        <v>52</v>
      </c>
      <c r="T79" s="115"/>
      <c r="U79" s="112"/>
      <c r="V79" s="112">
        <v>8</v>
      </c>
      <c r="W79" s="112">
        <v>5</v>
      </c>
      <c r="X79" s="112">
        <v>6</v>
      </c>
      <c r="Y79" s="112">
        <v>5</v>
      </c>
      <c r="Z79" s="112">
        <v>4</v>
      </c>
    </row>
    <row r="80" spans="1:26" x14ac:dyDescent="0.25">
      <c r="S80" s="118" t="s">
        <v>53</v>
      </c>
      <c r="T80" s="118"/>
      <c r="U80" s="112"/>
      <c r="V80" s="112">
        <v>1643</v>
      </c>
      <c r="W80" s="112">
        <v>1668</v>
      </c>
      <c r="X80" s="112">
        <v>1779</v>
      </c>
      <c r="Y80" s="112">
        <v>1944</v>
      </c>
      <c r="Z80" s="112">
        <v>2126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Yankalilla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125</v>
      </c>
      <c r="W83" s="112">
        <v>134</v>
      </c>
      <c r="X83" s="112">
        <v>154</v>
      </c>
      <c r="Y83" s="112">
        <v>160</v>
      </c>
      <c r="Z83" s="112">
        <v>161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190</v>
      </c>
      <c r="G84" s="140"/>
      <c r="H84" s="48"/>
      <c r="I84" s="48"/>
      <c r="J84" s="48"/>
      <c r="K84" s="48"/>
      <c r="L84" s="140" t="s">
        <v>0</v>
      </c>
      <c r="M84" s="140"/>
      <c r="N84" s="140" t="s">
        <v>190</v>
      </c>
      <c r="O84" s="140"/>
      <c r="S84" s="115" t="s">
        <v>57</v>
      </c>
      <c r="T84" s="115"/>
      <c r="U84" s="112"/>
      <c r="V84" s="112">
        <v>82</v>
      </c>
      <c r="W84" s="112">
        <v>92</v>
      </c>
      <c r="X84" s="112">
        <v>87</v>
      </c>
      <c r="Y84" s="112">
        <v>92</v>
      </c>
      <c r="Z84" s="112">
        <v>109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2017-18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2017-18</v>
      </c>
      <c r="O85" s="140"/>
      <c r="S85" s="115" t="s">
        <v>185</v>
      </c>
      <c r="T85" s="115"/>
      <c r="U85" s="112"/>
      <c r="V85" s="112">
        <v>201</v>
      </c>
      <c r="W85" s="112">
        <v>192</v>
      </c>
      <c r="X85" s="112">
        <v>209</v>
      </c>
      <c r="Y85" s="112">
        <v>213</v>
      </c>
      <c r="Z85" s="112">
        <v>227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4,161</v>
      </c>
      <c r="D86" s="94">
        <f t="shared" ref="D86:D91" si="4">AD4</f>
        <v>7.0766855378280979E-2</v>
      </c>
      <c r="E86" s="95">
        <f t="shared" ref="E86:E91" si="5">AD4</f>
        <v>7.0766855378280979E-2</v>
      </c>
      <c r="F86" s="94">
        <f t="shared" ref="F86:F91" si="6">AF4</f>
        <v>0.24805038992201567</v>
      </c>
      <c r="G86" s="95">
        <f t="shared" ref="G86:G91" si="7">AF4</f>
        <v>0.24805038992201567</v>
      </c>
      <c r="H86" s="97"/>
      <c r="I86" s="97"/>
      <c r="J86" s="139" t="str">
        <f>'State data for spotlight'!J4</f>
        <v>1,514,413</v>
      </c>
      <c r="K86" s="139"/>
      <c r="L86" s="94">
        <f>'State data for spotlight'!L4</f>
        <v>9.9608707048718825E-2</v>
      </c>
      <c r="M86" s="95">
        <f>'State data for spotlight'!L4</f>
        <v>9.9608707048718825E-2</v>
      </c>
      <c r="N86" s="94">
        <f>'State data for spotlight'!N4</f>
        <v>0.18326365128713196</v>
      </c>
      <c r="O86" s="95">
        <f>'State data for spotlight'!N4</f>
        <v>0.18326365128713196</v>
      </c>
      <c r="S86" s="115" t="s">
        <v>186</v>
      </c>
      <c r="T86" s="115"/>
      <c r="U86" s="112"/>
      <c r="V86" s="112">
        <v>58</v>
      </c>
      <c r="W86" s="112">
        <v>58</v>
      </c>
      <c r="X86" s="112">
        <v>64</v>
      </c>
      <c r="Y86" s="112">
        <v>71</v>
      </c>
      <c r="Z86" s="112">
        <v>72</v>
      </c>
    </row>
    <row r="87" spans="1:30" ht="15" customHeight="1" x14ac:dyDescent="0.25">
      <c r="A87" s="96" t="s">
        <v>4</v>
      </c>
      <c r="B87" s="49"/>
      <c r="C87" s="97" t="str">
        <f t="shared" si="3"/>
        <v>2,023</v>
      </c>
      <c r="D87" s="94">
        <f t="shared" si="4"/>
        <v>4.7101449275362306E-2</v>
      </c>
      <c r="E87" s="95">
        <f t="shared" si="5"/>
        <v>4.7101449275362306E-2</v>
      </c>
      <c r="F87" s="94">
        <f t="shared" si="6"/>
        <v>0.19775014801657775</v>
      </c>
      <c r="G87" s="95">
        <f t="shared" si="7"/>
        <v>0.19775014801657775</v>
      </c>
      <c r="H87" s="97"/>
      <c r="I87" s="97"/>
      <c r="J87" s="139" t="str">
        <f>'State data for spotlight'!J5</f>
        <v>761,173</v>
      </c>
      <c r="K87" s="139"/>
      <c r="L87" s="94">
        <f>'State data for spotlight'!L5</f>
        <v>8.820771036521724E-2</v>
      </c>
      <c r="M87" s="95">
        <f>'State data for spotlight'!L5</f>
        <v>8.820771036521724E-2</v>
      </c>
      <c r="N87" s="94">
        <f>'State data for spotlight'!N5</f>
        <v>0.15461673464868042</v>
      </c>
      <c r="O87" s="95">
        <f>'State data for spotlight'!N5</f>
        <v>0.15461673464868042</v>
      </c>
      <c r="S87" s="115" t="s">
        <v>187</v>
      </c>
      <c r="T87" s="115"/>
      <c r="U87" s="112"/>
      <c r="V87" s="112">
        <v>32</v>
      </c>
      <c r="W87" s="112">
        <v>28</v>
      </c>
      <c r="X87" s="112">
        <v>35</v>
      </c>
      <c r="Y87" s="112">
        <v>31</v>
      </c>
      <c r="Z87" s="112">
        <v>37</v>
      </c>
    </row>
    <row r="88" spans="1:30" ht="15" customHeight="1" x14ac:dyDescent="0.25">
      <c r="A88" s="96" t="s">
        <v>5</v>
      </c>
      <c r="B88" s="49"/>
      <c r="C88" s="97" t="str">
        <f t="shared" si="3"/>
        <v>2,126</v>
      </c>
      <c r="D88" s="94">
        <f t="shared" si="4"/>
        <v>9.3621399176954778E-2</v>
      </c>
      <c r="E88" s="95">
        <f t="shared" si="5"/>
        <v>9.3621399176954778E-2</v>
      </c>
      <c r="F88" s="94">
        <f t="shared" si="6"/>
        <v>0.2931873479318734</v>
      </c>
      <c r="G88" s="95">
        <f t="shared" si="7"/>
        <v>0.2931873479318734</v>
      </c>
      <c r="H88" s="97"/>
      <c r="I88" s="97"/>
      <c r="J88" s="139" t="str">
        <f>'State data for spotlight'!J6</f>
        <v>752,279</v>
      </c>
      <c r="K88" s="139"/>
      <c r="L88" s="94">
        <f>'State data for spotlight'!L6</f>
        <v>0.11150035312508311</v>
      </c>
      <c r="M88" s="95">
        <f>'State data for spotlight'!L6</f>
        <v>0.11150035312508311</v>
      </c>
      <c r="N88" s="94">
        <f>'State data for spotlight'!N6</f>
        <v>0.212174288554841</v>
      </c>
      <c r="O88" s="95">
        <f>'State data for spotlight'!N6</f>
        <v>0.212174288554841</v>
      </c>
      <c r="S88" s="115" t="s">
        <v>188</v>
      </c>
      <c r="T88" s="115"/>
      <c r="U88" s="112"/>
      <c r="V88" s="112">
        <v>56</v>
      </c>
      <c r="W88" s="112">
        <v>62</v>
      </c>
      <c r="X88" s="112">
        <v>55</v>
      </c>
      <c r="Y88" s="112">
        <v>53</v>
      </c>
      <c r="Z88" s="112">
        <v>51</v>
      </c>
    </row>
    <row r="89" spans="1:30" ht="15" customHeight="1" x14ac:dyDescent="0.25">
      <c r="A89" s="49" t="s">
        <v>6</v>
      </c>
      <c r="B89" s="49"/>
      <c r="C89" s="97" t="str">
        <f t="shared" si="3"/>
        <v>2,868</v>
      </c>
      <c r="D89" s="94">
        <f t="shared" si="4"/>
        <v>3.8754074610648281E-2</v>
      </c>
      <c r="E89" s="95">
        <f t="shared" si="5"/>
        <v>3.8754074610648281E-2</v>
      </c>
      <c r="F89" s="94">
        <f t="shared" si="6"/>
        <v>0.19301164725457576</v>
      </c>
      <c r="G89" s="95">
        <f t="shared" si="7"/>
        <v>0.19301164725457576</v>
      </c>
      <c r="H89" s="97"/>
      <c r="I89" s="97"/>
      <c r="J89" s="139" t="str">
        <f>'State data for spotlight'!J7</f>
        <v>1,001,542</v>
      </c>
      <c r="K89" s="139"/>
      <c r="L89" s="94">
        <f>'State data for spotlight'!L7</f>
        <v>4.4621130813623067E-2</v>
      </c>
      <c r="M89" s="95">
        <f>'State data for spotlight'!L7</f>
        <v>4.4621130813623067E-2</v>
      </c>
      <c r="N89" s="94">
        <f>'State data for spotlight'!N7</f>
        <v>9.6689701842120446E-2</v>
      </c>
      <c r="O89" s="95">
        <f>'State data for spotlight'!N7</f>
        <v>9.6689701842120446E-2</v>
      </c>
      <c r="S89" s="115" t="s">
        <v>189</v>
      </c>
      <c r="T89" s="115"/>
      <c r="U89" s="112"/>
      <c r="V89" s="112">
        <v>107</v>
      </c>
      <c r="W89" s="112">
        <v>98</v>
      </c>
      <c r="X89" s="112">
        <v>103</v>
      </c>
      <c r="Y89" s="112">
        <v>108</v>
      </c>
      <c r="Z89" s="112">
        <v>121</v>
      </c>
    </row>
    <row r="90" spans="1:30" ht="15" customHeight="1" x14ac:dyDescent="0.25">
      <c r="A90" s="49" t="s">
        <v>96</v>
      </c>
      <c r="B90" s="49"/>
      <c r="C90" s="97" t="str">
        <f t="shared" si="3"/>
        <v>$37,677</v>
      </c>
      <c r="D90" s="94">
        <f t="shared" si="4"/>
        <v>3.6392418991032738E-2</v>
      </c>
      <c r="E90" s="95">
        <f t="shared" si="5"/>
        <v>3.6392418991032738E-2</v>
      </c>
      <c r="F90" s="94">
        <f t="shared" si="6"/>
        <v>6.6845073477423522E-2</v>
      </c>
      <c r="G90" s="95">
        <f t="shared" si="7"/>
        <v>6.6845073477423522E-2</v>
      </c>
      <c r="H90" s="97"/>
      <c r="I90" s="97"/>
      <c r="J90" s="97"/>
      <c r="K90" s="97" t="str">
        <f>'State data for spotlight'!J8</f>
        <v>$45,481</v>
      </c>
      <c r="L90" s="94">
        <f>'State data for spotlight'!L8</f>
        <v>-7.6896036558571357E-4</v>
      </c>
      <c r="M90" s="95">
        <f>'State data for spotlight'!L8</f>
        <v>-7.6896036558571357E-4</v>
      </c>
      <c r="N90" s="94">
        <f>'State data for spotlight'!N8</f>
        <v>6.4433558502420718E-2</v>
      </c>
      <c r="O90" s="95">
        <f>'State data for spotlight'!N8</f>
        <v>6.4433558502420718E-2</v>
      </c>
      <c r="S90" s="115" t="s">
        <v>58</v>
      </c>
      <c r="T90" s="115"/>
      <c r="U90" s="112"/>
      <c r="V90" s="112">
        <v>178</v>
      </c>
      <c r="W90" s="112">
        <v>180</v>
      </c>
      <c r="X90" s="112">
        <v>191</v>
      </c>
      <c r="Y90" s="112">
        <v>192</v>
      </c>
      <c r="Z90" s="112">
        <v>186</v>
      </c>
    </row>
    <row r="91" spans="1:30" ht="15" customHeight="1" x14ac:dyDescent="0.25">
      <c r="A91" s="49" t="s">
        <v>7</v>
      </c>
      <c r="B91" s="49"/>
      <c r="C91" s="97" t="str">
        <f t="shared" si="3"/>
        <v>$142.4 mil</v>
      </c>
      <c r="D91" s="94">
        <f t="shared" si="4"/>
        <v>7.581158708225777E-2</v>
      </c>
      <c r="E91" s="95">
        <f t="shared" si="5"/>
        <v>7.581158708225777E-2</v>
      </c>
      <c r="F91" s="94">
        <f t="shared" si="6"/>
        <v>0.37887101237852217</v>
      </c>
      <c r="G91" s="95">
        <f t="shared" si="7"/>
        <v>0.37887101237852217</v>
      </c>
      <c r="H91" s="97"/>
      <c r="I91" s="97"/>
      <c r="J91" s="97"/>
      <c r="K91" s="97" t="str">
        <f>'State data for spotlight'!J9</f>
        <v>$63.1 bil</v>
      </c>
      <c r="L91" s="94">
        <f>'State data for spotlight'!L9</f>
        <v>8.5795971195826271E-2</v>
      </c>
      <c r="M91" s="95">
        <f>'State data for spotlight'!L9</f>
        <v>8.5795971195826271E-2</v>
      </c>
      <c r="N91" s="94">
        <f>'State data for spotlight'!N9</f>
        <v>0.25141602644572436</v>
      </c>
      <c r="O91" s="95">
        <f>'State data for spotlight'!N9</f>
        <v>0.25141602644572436</v>
      </c>
      <c r="S91" s="118" t="s">
        <v>53</v>
      </c>
      <c r="T91" s="118"/>
      <c r="U91" s="112"/>
      <c r="V91" s="112">
        <v>1242</v>
      </c>
      <c r="W91" s="112">
        <v>1165</v>
      </c>
      <c r="X91" s="112">
        <v>1307</v>
      </c>
      <c r="Y91" s="112">
        <v>1399</v>
      </c>
      <c r="Z91" s="112">
        <v>1441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191</v>
      </c>
      <c r="S93" s="115" t="s">
        <v>56</v>
      </c>
      <c r="T93" s="115"/>
      <c r="U93" s="112"/>
      <c r="V93" s="112">
        <v>79</v>
      </c>
      <c r="W93" s="112">
        <v>76</v>
      </c>
      <c r="X93" s="112">
        <v>85</v>
      </c>
      <c r="Y93" s="112">
        <v>96</v>
      </c>
      <c r="Z93" s="112">
        <v>116</v>
      </c>
    </row>
    <row r="94" spans="1:30" ht="15" customHeight="1" x14ac:dyDescent="0.25">
      <c r="A94" s="135" t="s">
        <v>192</v>
      </c>
      <c r="S94" s="115" t="s">
        <v>57</v>
      </c>
      <c r="T94" s="115"/>
      <c r="U94" s="112"/>
      <c r="V94" s="112">
        <v>180</v>
      </c>
      <c r="W94" s="112">
        <v>192</v>
      </c>
      <c r="X94" s="112">
        <v>205</v>
      </c>
      <c r="Y94" s="112">
        <v>205</v>
      </c>
      <c r="Z94" s="112">
        <v>209</v>
      </c>
    </row>
    <row r="95" spans="1:30" ht="15" customHeight="1" x14ac:dyDescent="0.25">
      <c r="A95" s="136" t="s">
        <v>266</v>
      </c>
      <c r="S95" s="115" t="s">
        <v>185</v>
      </c>
      <c r="T95" s="115"/>
      <c r="U95" s="112"/>
      <c r="V95" s="112">
        <v>38</v>
      </c>
      <c r="W95" s="112">
        <v>32</v>
      </c>
      <c r="X95" s="112">
        <v>35</v>
      </c>
      <c r="Y95" s="112">
        <v>37</v>
      </c>
      <c r="Z95" s="112">
        <v>50</v>
      </c>
    </row>
    <row r="96" spans="1:30" ht="15" customHeight="1" x14ac:dyDescent="0.25">
      <c r="A96" s="134" t="s">
        <v>258</v>
      </c>
      <c r="S96" s="115" t="s">
        <v>186</v>
      </c>
      <c r="T96" s="115"/>
      <c r="U96" s="112"/>
      <c r="V96" s="112">
        <v>206</v>
      </c>
      <c r="W96" s="112">
        <v>213</v>
      </c>
      <c r="X96" s="112">
        <v>220</v>
      </c>
      <c r="Y96" s="112">
        <v>234</v>
      </c>
      <c r="Z96" s="112">
        <v>242</v>
      </c>
    </row>
    <row r="97" spans="1:32" ht="15" customHeight="1" x14ac:dyDescent="0.25">
      <c r="A97" s="136" t="s">
        <v>269</v>
      </c>
      <c r="S97" s="115" t="s">
        <v>187</v>
      </c>
      <c r="T97" s="115"/>
      <c r="U97" s="112"/>
      <c r="V97" s="112">
        <v>165</v>
      </c>
      <c r="W97" s="112">
        <v>163</v>
      </c>
      <c r="X97" s="112">
        <v>179</v>
      </c>
      <c r="Y97" s="112">
        <v>188</v>
      </c>
      <c r="Z97" s="112">
        <v>199</v>
      </c>
    </row>
    <row r="98" spans="1:32" ht="15" customHeight="1" x14ac:dyDescent="0.25">
      <c r="A98" s="136" t="s">
        <v>275</v>
      </c>
      <c r="S98" s="115" t="s">
        <v>188</v>
      </c>
      <c r="T98" s="115"/>
      <c r="U98" s="112"/>
      <c r="V98" s="112">
        <v>128</v>
      </c>
      <c r="W98" s="112">
        <v>126</v>
      </c>
      <c r="X98" s="112">
        <v>145</v>
      </c>
      <c r="Y98" s="112">
        <v>149</v>
      </c>
      <c r="Z98" s="112">
        <v>144</v>
      </c>
    </row>
    <row r="99" spans="1:32" ht="15" customHeight="1" x14ac:dyDescent="0.25">
      <c r="S99" s="115" t="s">
        <v>189</v>
      </c>
      <c r="T99" s="115"/>
      <c r="U99" s="112"/>
      <c r="V99" s="112">
        <v>6</v>
      </c>
      <c r="W99" s="112">
        <v>7</v>
      </c>
      <c r="X99" s="112">
        <v>4</v>
      </c>
      <c r="Y99" s="112">
        <v>5</v>
      </c>
      <c r="Z99" s="112">
        <v>6</v>
      </c>
    </row>
    <row r="100" spans="1:32" ht="15" customHeight="1" x14ac:dyDescent="0.25">
      <c r="S100" s="115" t="s">
        <v>58</v>
      </c>
      <c r="T100" s="115"/>
      <c r="U100" s="112"/>
      <c r="V100" s="112">
        <v>87</v>
      </c>
      <c r="W100" s="112">
        <v>81</v>
      </c>
      <c r="X100" s="112">
        <v>92</v>
      </c>
      <c r="Y100" s="112">
        <v>105</v>
      </c>
      <c r="Z100" s="112">
        <v>116</v>
      </c>
    </row>
    <row r="101" spans="1:32" x14ac:dyDescent="0.25">
      <c r="A101" s="18"/>
      <c r="S101" s="118" t="s">
        <v>53</v>
      </c>
      <c r="T101" s="118"/>
      <c r="U101" s="112"/>
      <c r="V101" s="112">
        <v>1162</v>
      </c>
      <c r="W101" s="112">
        <v>1145</v>
      </c>
      <c r="X101" s="112">
        <v>1266</v>
      </c>
      <c r="Y101" s="112">
        <v>1347</v>
      </c>
      <c r="Z101" s="112">
        <v>1421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184</v>
      </c>
      <c r="W103" s="106" t="s">
        <v>193</v>
      </c>
      <c r="X103" s="106" t="s">
        <v>261</v>
      </c>
      <c r="Y103" s="106" t="s">
        <v>267</v>
      </c>
      <c r="Z103" s="106" t="s">
        <v>273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2216</v>
      </c>
      <c r="W104" s="112">
        <v>2338</v>
      </c>
      <c r="X104" s="112">
        <v>2706</v>
      </c>
      <c r="Y104" s="112">
        <v>2825</v>
      </c>
      <c r="Z104" s="112">
        <v>2989</v>
      </c>
      <c r="AB104" s="109" t="str">
        <f>TEXT(Z104,"###,###")</f>
        <v>2,989</v>
      </c>
      <c r="AD104" s="130">
        <f>Z104/($Z$4)*100</f>
        <v>71.8336938236001</v>
      </c>
      <c r="AF104" s="109"/>
    </row>
    <row r="105" spans="1:32" x14ac:dyDescent="0.25">
      <c r="S105" s="115" t="s">
        <v>17</v>
      </c>
      <c r="T105" s="115"/>
      <c r="U105" s="112"/>
      <c r="V105" s="112">
        <v>483</v>
      </c>
      <c r="W105" s="112">
        <v>485</v>
      </c>
      <c r="X105" s="112">
        <v>499</v>
      </c>
      <c r="Y105" s="112">
        <v>504</v>
      </c>
      <c r="Z105" s="112">
        <v>606</v>
      </c>
      <c r="AB105" s="109" t="str">
        <f>TEXT(Z105,"###,###")</f>
        <v>606</v>
      </c>
      <c r="AD105" s="130">
        <f>Z105/($Z$4)*100</f>
        <v>14.563806777217014</v>
      </c>
      <c r="AF105" s="109"/>
    </row>
    <row r="106" spans="1:32" x14ac:dyDescent="0.25">
      <c r="S106" s="118" t="s">
        <v>53</v>
      </c>
      <c r="T106" s="118"/>
      <c r="U106" s="120"/>
      <c r="V106" s="120">
        <v>2699</v>
      </c>
      <c r="W106" s="120">
        <v>2823</v>
      </c>
      <c r="X106" s="120">
        <v>3205</v>
      </c>
      <c r="Y106" s="120">
        <v>3329</v>
      </c>
      <c r="Z106" s="120">
        <v>3595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727</v>
      </c>
      <c r="W108" s="112">
        <v>612</v>
      </c>
      <c r="X108" s="112">
        <v>692</v>
      </c>
      <c r="Y108" s="112">
        <v>807</v>
      </c>
      <c r="Z108" s="112">
        <v>829</v>
      </c>
      <c r="AB108" s="109" t="str">
        <f>TEXT(Z108,"###,###")</f>
        <v>829</v>
      </c>
      <c r="AD108" s="130">
        <f>Z108/($Z$4)*100</f>
        <v>19.92309540975727</v>
      </c>
      <c r="AF108" s="109"/>
    </row>
    <row r="109" spans="1:32" x14ac:dyDescent="0.25">
      <c r="S109" s="115" t="s">
        <v>20</v>
      </c>
      <c r="T109" s="115"/>
      <c r="U109" s="112"/>
      <c r="V109" s="112">
        <v>538</v>
      </c>
      <c r="W109" s="112">
        <v>643</v>
      </c>
      <c r="X109" s="112">
        <v>685</v>
      </c>
      <c r="Y109" s="112">
        <v>733</v>
      </c>
      <c r="Z109" s="112">
        <v>673</v>
      </c>
      <c r="AB109" s="109" t="str">
        <f>TEXT(Z109,"###,###")</f>
        <v>673</v>
      </c>
      <c r="AD109" s="130">
        <f>Z109/($Z$4)*100</f>
        <v>16.173996635424174</v>
      </c>
      <c r="AF109" s="109"/>
    </row>
    <row r="110" spans="1:32" x14ac:dyDescent="0.25">
      <c r="S110" s="115" t="s">
        <v>21</v>
      </c>
      <c r="T110" s="115"/>
      <c r="U110" s="112"/>
      <c r="V110" s="112">
        <v>487</v>
      </c>
      <c r="W110" s="112">
        <v>530</v>
      </c>
      <c r="X110" s="112">
        <v>558</v>
      </c>
      <c r="Y110" s="112">
        <v>663</v>
      </c>
      <c r="Z110" s="112">
        <v>845</v>
      </c>
      <c r="AB110" s="109" t="str">
        <f>TEXT(Z110,"###,###")</f>
        <v>845</v>
      </c>
      <c r="AD110" s="130">
        <f>Z110/($Z$4)*100</f>
        <v>20.30761836097092</v>
      </c>
      <c r="AF110" s="109"/>
    </row>
    <row r="111" spans="1:32" x14ac:dyDescent="0.25">
      <c r="S111" s="115" t="s">
        <v>22</v>
      </c>
      <c r="T111" s="115"/>
      <c r="U111" s="112"/>
      <c r="V111" s="112">
        <v>934</v>
      </c>
      <c r="W111" s="112">
        <v>978</v>
      </c>
      <c r="X111" s="112">
        <v>1048</v>
      </c>
      <c r="Y111" s="112">
        <v>1126</v>
      </c>
      <c r="Z111" s="112">
        <v>1255</v>
      </c>
      <c r="AB111" s="109" t="str">
        <f>TEXT(Z111,"###,###")</f>
        <v>1,255</v>
      </c>
      <c r="AD111" s="130">
        <f>Z111/($Z$4)*100</f>
        <v>30.161018985820714</v>
      </c>
      <c r="AF111" s="109"/>
    </row>
    <row r="112" spans="1:32" x14ac:dyDescent="0.25">
      <c r="S112" s="118" t="s">
        <v>53</v>
      </c>
      <c r="T112" s="118"/>
      <c r="U112" s="112"/>
      <c r="V112" s="112">
        <v>3331</v>
      </c>
      <c r="W112" s="112">
        <v>3274</v>
      </c>
      <c r="X112" s="112">
        <v>3539</v>
      </c>
      <c r="Y112" s="112">
        <v>3886</v>
      </c>
      <c r="Z112" s="112">
        <v>4158</v>
      </c>
    </row>
    <row r="113" spans="19:32" x14ac:dyDescent="0.25">
      <c r="AB113" s="125" t="s">
        <v>24</v>
      </c>
      <c r="AC113" s="106"/>
      <c r="AD113" s="106" t="s">
        <v>182</v>
      </c>
      <c r="AF113" s="106" t="s">
        <v>183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47.08</v>
      </c>
      <c r="W118" s="131">
        <v>46.41</v>
      </c>
      <c r="X118" s="131">
        <v>47.21</v>
      </c>
      <c r="Y118" s="131">
        <v>46.97</v>
      </c>
      <c r="Z118" s="131">
        <v>46.82</v>
      </c>
      <c r="AB118" s="109" t="str">
        <f>TEXT(Z118,"##.0")</f>
        <v>46.8</v>
      </c>
    </row>
    <row r="120" spans="19:32" x14ac:dyDescent="0.25">
      <c r="S120" s="101" t="s">
        <v>98</v>
      </c>
      <c r="T120" s="112"/>
      <c r="U120" s="112"/>
      <c r="V120" s="112">
        <v>1672</v>
      </c>
      <c r="W120" s="112">
        <v>1657</v>
      </c>
      <c r="X120" s="112">
        <v>1837</v>
      </c>
      <c r="Y120" s="112">
        <v>1947</v>
      </c>
      <c r="Z120" s="112">
        <v>2032</v>
      </c>
      <c r="AB120" s="109" t="str">
        <f>TEXT(Z120,"###,###")</f>
        <v>2,032</v>
      </c>
    </row>
    <row r="121" spans="19:32" x14ac:dyDescent="0.25">
      <c r="S121" s="101" t="s">
        <v>99</v>
      </c>
      <c r="T121" s="112"/>
      <c r="U121" s="112"/>
      <c r="V121" s="112">
        <v>458</v>
      </c>
      <c r="W121" s="112">
        <v>382</v>
      </c>
      <c r="X121" s="112">
        <v>460</v>
      </c>
      <c r="Y121" s="112">
        <v>513</v>
      </c>
      <c r="Z121" s="112">
        <v>505</v>
      </c>
      <c r="AB121" s="109" t="str">
        <f>TEXT(Z121,"###,###")</f>
        <v>505</v>
      </c>
    </row>
    <row r="122" spans="19:32" x14ac:dyDescent="0.25">
      <c r="S122" s="101" t="s">
        <v>100</v>
      </c>
      <c r="T122" s="112"/>
      <c r="U122" s="112"/>
      <c r="V122" s="112">
        <v>281</v>
      </c>
      <c r="W122" s="112">
        <v>271</v>
      </c>
      <c r="X122" s="112">
        <v>277</v>
      </c>
      <c r="Y122" s="112">
        <v>297</v>
      </c>
      <c r="Z122" s="112">
        <v>327</v>
      </c>
      <c r="AB122" s="109" t="str">
        <f>TEXT(Z122,"###,###")</f>
        <v>327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1953</v>
      </c>
      <c r="W124" s="112">
        <v>1928</v>
      </c>
      <c r="X124" s="112">
        <v>2114</v>
      </c>
      <c r="Y124" s="112">
        <v>2244</v>
      </c>
      <c r="Z124" s="112">
        <v>2359</v>
      </c>
      <c r="AB124" s="109" t="str">
        <f>TEXT(Z124,"###,###")</f>
        <v>2,359</v>
      </c>
      <c r="AD124" s="127">
        <f>Z124/$Z$7*100</f>
        <v>82.252440725244071</v>
      </c>
    </row>
    <row r="125" spans="19:32" x14ac:dyDescent="0.25">
      <c r="S125" s="101" t="s">
        <v>102</v>
      </c>
      <c r="T125" s="112"/>
      <c r="U125" s="112"/>
      <c r="V125" s="112">
        <v>739</v>
      </c>
      <c r="W125" s="112">
        <v>653</v>
      </c>
      <c r="X125" s="112">
        <v>737</v>
      </c>
      <c r="Y125" s="112">
        <v>810</v>
      </c>
      <c r="Z125" s="112">
        <v>832</v>
      </c>
      <c r="AB125" s="109" t="str">
        <f>TEXT(Z125,"###,###")</f>
        <v>832</v>
      </c>
      <c r="AD125" s="127">
        <f>Z125/$Z$7*100</f>
        <v>29.009762900976288</v>
      </c>
    </row>
    <row r="127" spans="19:32" x14ac:dyDescent="0.25">
      <c r="S127" s="101" t="s">
        <v>103</v>
      </c>
      <c r="T127" s="112"/>
      <c r="U127" s="112"/>
      <c r="V127" s="112">
        <v>1241</v>
      </c>
      <c r="W127" s="112">
        <v>1168</v>
      </c>
      <c r="X127" s="112">
        <v>1310</v>
      </c>
      <c r="Y127" s="112">
        <v>1405</v>
      </c>
      <c r="Z127" s="112">
        <v>1440</v>
      </c>
      <c r="AB127" s="109" t="str">
        <f>TEXT(Z127,"###,###")</f>
        <v>1,440</v>
      </c>
      <c r="AD127" s="127">
        <f>Z127/$Z$7*100</f>
        <v>50.2092050209205</v>
      </c>
    </row>
    <row r="128" spans="19:32" x14ac:dyDescent="0.25">
      <c r="S128" s="101" t="s">
        <v>104</v>
      </c>
      <c r="T128" s="112"/>
      <c r="U128" s="112"/>
      <c r="V128" s="112">
        <v>1160</v>
      </c>
      <c r="W128" s="112">
        <v>1145</v>
      </c>
      <c r="X128" s="112">
        <v>1268</v>
      </c>
      <c r="Y128" s="112">
        <v>1345</v>
      </c>
      <c r="Z128" s="112">
        <v>1422</v>
      </c>
      <c r="AB128" s="109" t="str">
        <f>TEXT(Z128,"###,###")</f>
        <v>1,422</v>
      </c>
      <c r="AD128" s="127">
        <f>Z128/$Z$7*100</f>
        <v>49.581589958158993</v>
      </c>
    </row>
    <row r="130" spans="19:20" x14ac:dyDescent="0.25">
      <c r="S130" s="101" t="s">
        <v>262</v>
      </c>
      <c r="T130" s="127">
        <v>70.850767085076711</v>
      </c>
    </row>
    <row r="131" spans="19:20" x14ac:dyDescent="0.25">
      <c r="S131" s="101" t="s">
        <v>263</v>
      </c>
      <c r="T131" s="127">
        <v>17.608089260808928</v>
      </c>
    </row>
    <row r="132" spans="19:20" x14ac:dyDescent="0.25">
      <c r="S132" s="101" t="s">
        <v>264</v>
      </c>
      <c r="T132" s="127">
        <v>11.401673640167365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9F0AA57-E0BC-4151-8516-4D26E6E1F6A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E19223A5-8811-45BB-8739-7B1E822D235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298D7EAE-F61D-42A2-A8EE-68EA1BCA2D2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6559F229-3CE8-421F-BE63-976E2B54C23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4C82C-B7C4-4304-A051-B1C929C42257}">
  <sheetPr codeName="Sheet134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180</v>
      </c>
      <c r="T1" s="99"/>
      <c r="U1" s="99"/>
      <c r="V1" s="99"/>
      <c r="W1" s="99"/>
      <c r="X1" s="99"/>
      <c r="Y1" s="100" t="s">
        <v>181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184</v>
      </c>
      <c r="W2" s="103" t="s">
        <v>193</v>
      </c>
      <c r="X2" s="103" t="s">
        <v>261</v>
      </c>
      <c r="Y2" s="103" t="s">
        <v>267</v>
      </c>
      <c r="Z2" s="103" t="s">
        <v>273</v>
      </c>
      <c r="AB2" s="141" t="str">
        <f>$Z$2</f>
        <v>2021-22</v>
      </c>
      <c r="AC2" s="141"/>
      <c r="AD2" s="141"/>
      <c r="AE2" s="141"/>
      <c r="AF2" s="141"/>
    </row>
    <row r="3" spans="1:32" ht="15" customHeight="1" x14ac:dyDescent="0.25">
      <c r="A3" s="58" t="s">
        <v>272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180</v>
      </c>
      <c r="Y3" s="105" t="s">
        <v>181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10.70 Yorke Peninsula, South Australia,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6831</v>
      </c>
      <c r="W4" s="108">
        <v>6483</v>
      </c>
      <c r="X4" s="108">
        <v>6737</v>
      </c>
      <c r="Y4" s="108">
        <v>7120</v>
      </c>
      <c r="Z4" s="108">
        <v>7739</v>
      </c>
      <c r="AB4" s="109" t="str">
        <f>TEXT(Z4,"###,###")</f>
        <v>7,739</v>
      </c>
      <c r="AD4" s="110">
        <f>Z4/Y4-1</f>
        <v>8.6938202247190954E-2</v>
      </c>
      <c r="AF4" s="110">
        <f>Z4/V4-1</f>
        <v>0.13292343727126332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3597</v>
      </c>
      <c r="W5" s="108">
        <v>3357</v>
      </c>
      <c r="X5" s="108">
        <v>3496</v>
      </c>
      <c r="Y5" s="108">
        <v>3643</v>
      </c>
      <c r="Z5" s="108">
        <v>3889</v>
      </c>
      <c r="AB5" s="109" t="str">
        <f>TEXT(Z5,"###,###")</f>
        <v>3,889</v>
      </c>
      <c r="AD5" s="110">
        <f t="shared" ref="AD5:AD9" si="0">Z5/Y5-1</f>
        <v>6.752676365632726E-2</v>
      </c>
      <c r="AF5" s="110">
        <f t="shared" ref="AF5:AF9" si="1">Z5/V5-1</f>
        <v>8.1178760077842638E-2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3229</v>
      </c>
      <c r="W6" s="108">
        <v>3120</v>
      </c>
      <c r="X6" s="108">
        <v>3242</v>
      </c>
      <c r="Y6" s="108">
        <v>3465</v>
      </c>
      <c r="Z6" s="108">
        <v>3843</v>
      </c>
      <c r="AB6" s="109" t="str">
        <f>TEXT(Z6,"###,###")</f>
        <v>3,843</v>
      </c>
      <c r="AD6" s="110">
        <f t="shared" si="0"/>
        <v>0.10909090909090913</v>
      </c>
      <c r="AF6" s="110">
        <f t="shared" si="1"/>
        <v>0.19015174976772986</v>
      </c>
    </row>
    <row r="7" spans="1:32" ht="16.5" customHeight="1" thickBot="1" x14ac:dyDescent="0.3">
      <c r="A7" s="61" t="str">
        <f>"QUICK STATS for "&amp;Z2&amp;" *"</f>
        <v>QUICK STATS for 2021-22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4882</v>
      </c>
      <c r="W7" s="108">
        <v>4571</v>
      </c>
      <c r="X7" s="108">
        <v>4900</v>
      </c>
      <c r="Y7" s="108">
        <v>5089</v>
      </c>
      <c r="Z7" s="108">
        <v>5301</v>
      </c>
      <c r="AB7" s="109" t="str">
        <f>TEXT(Z7,"###,###")</f>
        <v>5,301</v>
      </c>
      <c r="AD7" s="110">
        <f t="shared" si="0"/>
        <v>4.1658479072509413E-2</v>
      </c>
      <c r="AF7" s="110">
        <f t="shared" si="1"/>
        <v>8.5825481360098266E-2</v>
      </c>
    </row>
    <row r="8" spans="1:32" ht="17.25" customHeight="1" x14ac:dyDescent="0.25">
      <c r="A8" s="62" t="s">
        <v>12</v>
      </c>
      <c r="B8" s="63"/>
      <c r="C8" s="29"/>
      <c r="D8" s="64" t="str">
        <f>AB4</f>
        <v>7,739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5,301</v>
      </c>
      <c r="P8" s="65"/>
      <c r="S8" s="107" t="s">
        <v>83</v>
      </c>
      <c r="T8" s="108"/>
      <c r="U8" s="108"/>
      <c r="V8" s="108">
        <v>30019.5</v>
      </c>
      <c r="W8" s="108">
        <v>30621.5</v>
      </c>
      <c r="X8" s="108">
        <v>31385.01</v>
      </c>
      <c r="Y8" s="108">
        <v>34593</v>
      </c>
      <c r="Z8" s="108">
        <v>32344.62</v>
      </c>
      <c r="AB8" s="109" t="str">
        <f>TEXT(Z8,"$###,###")</f>
        <v>$32,345</v>
      </c>
      <c r="AD8" s="110">
        <f t="shared" si="0"/>
        <v>-6.4995230248894309E-2</v>
      </c>
      <c r="AF8" s="110">
        <f t="shared" si="1"/>
        <v>7.7453655124169352E-2</v>
      </c>
    </row>
    <row r="9" spans="1:32" x14ac:dyDescent="0.25">
      <c r="A9" s="30" t="s">
        <v>14</v>
      </c>
      <c r="B9" s="69"/>
      <c r="C9" s="70"/>
      <c r="D9" s="71">
        <f>AD104</f>
        <v>65.434810699056726</v>
      </c>
      <c r="E9" s="72" t="s">
        <v>84</v>
      </c>
      <c r="F9" s="24"/>
      <c r="G9" s="73" t="s">
        <v>81</v>
      </c>
      <c r="H9" s="70"/>
      <c r="I9" s="69"/>
      <c r="J9" s="70"/>
      <c r="K9" s="69"/>
      <c r="L9" s="69"/>
      <c r="M9" s="74"/>
      <c r="N9" s="70"/>
      <c r="O9" s="71">
        <f>AD127</f>
        <v>52.593850216940197</v>
      </c>
      <c r="P9" s="72" t="s">
        <v>84</v>
      </c>
      <c r="S9" s="107" t="s">
        <v>7</v>
      </c>
      <c r="T9" s="108"/>
      <c r="U9" s="108"/>
      <c r="V9" s="108">
        <v>224405623</v>
      </c>
      <c r="W9" s="108">
        <v>215506422</v>
      </c>
      <c r="X9" s="108">
        <v>214038911</v>
      </c>
      <c r="Y9" s="108">
        <v>230332180</v>
      </c>
      <c r="Z9" s="108">
        <v>282794681</v>
      </c>
      <c r="AB9" s="109" t="str">
        <f>TEXT(Z9/1000000,"$#,###.0")&amp;" mil"</f>
        <v>$282.8 mil</v>
      </c>
      <c r="AD9" s="110">
        <f t="shared" si="0"/>
        <v>0.22776887276454372</v>
      </c>
      <c r="AF9" s="110">
        <f t="shared" si="1"/>
        <v>0.26019427329590572</v>
      </c>
    </row>
    <row r="10" spans="1:32" x14ac:dyDescent="0.25">
      <c r="A10" s="30" t="s">
        <v>17</v>
      </c>
      <c r="B10" s="69"/>
      <c r="C10" s="70"/>
      <c r="D10" s="71">
        <f>AD105</f>
        <v>15.299134255071714</v>
      </c>
      <c r="E10" s="72" t="s">
        <v>84</v>
      </c>
      <c r="F10" s="24"/>
      <c r="G10" s="73" t="s">
        <v>82</v>
      </c>
      <c r="H10" s="70"/>
      <c r="I10" s="69"/>
      <c r="J10" s="70"/>
      <c r="K10" s="69"/>
      <c r="L10" s="69"/>
      <c r="M10" s="74"/>
      <c r="N10" s="70"/>
      <c r="O10" s="71">
        <f>AD128</f>
        <v>47.330692322203362</v>
      </c>
      <c r="P10" s="72" t="s">
        <v>84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85</v>
      </c>
      <c r="H11" s="77"/>
      <c r="I11" s="78"/>
      <c r="J11" s="78"/>
      <c r="K11" s="78"/>
      <c r="L11" s="78"/>
      <c r="M11" s="69"/>
      <c r="N11" s="70"/>
      <c r="O11" s="71">
        <f>T130</f>
        <v>65.119788719109607</v>
      </c>
      <c r="P11" s="72" t="s">
        <v>84</v>
      </c>
      <c r="S11" s="107" t="s">
        <v>29</v>
      </c>
      <c r="T11" s="112"/>
      <c r="U11" s="112"/>
      <c r="V11" s="112">
        <v>5025</v>
      </c>
      <c r="W11" s="112">
        <v>4925</v>
      </c>
      <c r="X11" s="112">
        <v>5015</v>
      </c>
      <c r="Y11" s="112">
        <v>5337</v>
      </c>
      <c r="Z11" s="112">
        <v>5885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22.599509526504434</v>
      </c>
      <c r="P12" s="72" t="s">
        <v>84</v>
      </c>
      <c r="S12" s="107" t="s">
        <v>30</v>
      </c>
      <c r="T12" s="112"/>
      <c r="U12" s="112"/>
      <c r="V12" s="112">
        <v>1802</v>
      </c>
      <c r="W12" s="112">
        <v>1559</v>
      </c>
      <c r="X12" s="112">
        <v>1726</v>
      </c>
      <c r="Y12" s="112">
        <v>1783</v>
      </c>
      <c r="Z12" s="112">
        <v>1852</v>
      </c>
    </row>
    <row r="13" spans="1:32" ht="15" customHeight="1" x14ac:dyDescent="0.25">
      <c r="A13" s="30" t="s">
        <v>19</v>
      </c>
      <c r="B13" s="70"/>
      <c r="C13" s="70"/>
      <c r="D13" s="71">
        <f>AD108</f>
        <v>20.105956841969245</v>
      </c>
      <c r="E13" s="72" t="s">
        <v>84</v>
      </c>
      <c r="F13" s="24"/>
      <c r="G13" s="142" t="s">
        <v>265</v>
      </c>
      <c r="H13" s="143"/>
      <c r="I13" s="143"/>
      <c r="J13" s="143"/>
      <c r="K13" s="143"/>
      <c r="L13" s="143"/>
      <c r="M13" s="79"/>
      <c r="N13" s="70"/>
      <c r="O13" s="71">
        <f>T132</f>
        <v>12.242973023957743</v>
      </c>
      <c r="P13" s="72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16.281173278201319</v>
      </c>
      <c r="E14" s="72" t="s">
        <v>84</v>
      </c>
      <c r="F14" s="24"/>
      <c r="G14" s="76" t="s">
        <v>94</v>
      </c>
      <c r="H14" s="69"/>
      <c r="I14" s="69"/>
      <c r="J14" s="69"/>
      <c r="K14" s="75"/>
      <c r="L14" s="70"/>
      <c r="M14" s="69"/>
      <c r="N14" s="70"/>
      <c r="O14" s="75" t="str">
        <f>AB118</f>
        <v>47.2</v>
      </c>
      <c r="P14" s="72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17.185682904768058</v>
      </c>
      <c r="E15" s="72" t="s">
        <v>84</v>
      </c>
      <c r="F15" s="24"/>
      <c r="G15" s="33" t="s">
        <v>259</v>
      </c>
      <c r="H15" s="70"/>
      <c r="I15" s="70"/>
      <c r="J15" s="70"/>
      <c r="K15" s="80"/>
      <c r="L15" s="70"/>
      <c r="M15" s="70"/>
      <c r="N15" s="70"/>
      <c r="O15" s="71">
        <f>AB38</f>
        <v>16.704416761041902</v>
      </c>
      <c r="P15" s="72" t="s">
        <v>84</v>
      </c>
      <c r="S15" s="115" t="s">
        <v>60</v>
      </c>
      <c r="T15" s="115"/>
      <c r="U15" s="116"/>
      <c r="V15" s="116">
        <v>796</v>
      </c>
      <c r="W15" s="116">
        <v>863</v>
      </c>
      <c r="X15" s="116">
        <v>889</v>
      </c>
      <c r="Y15" s="112">
        <v>911</v>
      </c>
      <c r="Z15" s="112">
        <v>877</v>
      </c>
      <c r="AB15" s="117">
        <f t="shared" ref="AB15:AB34" si="2">IF(Z15="np",0,Z15/$Z$34)</f>
        <v>0.1133221346427187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27.161131929189818</v>
      </c>
      <c r="E16" s="83" t="s">
        <v>84</v>
      </c>
      <c r="F16" s="24"/>
      <c r="G16" s="84" t="s">
        <v>260</v>
      </c>
      <c r="H16" s="35"/>
      <c r="I16" s="35"/>
      <c r="J16" s="35"/>
      <c r="K16" s="36"/>
      <c r="L16" s="35"/>
      <c r="M16" s="35"/>
      <c r="N16" s="35"/>
      <c r="O16" s="82">
        <f>AB37</f>
        <v>83.295583238958088</v>
      </c>
      <c r="P16" s="37" t="s">
        <v>84</v>
      </c>
      <c r="S16" s="115" t="s">
        <v>61</v>
      </c>
      <c r="T16" s="115"/>
      <c r="U16" s="116"/>
      <c r="V16" s="116">
        <v>89</v>
      </c>
      <c r="W16" s="116">
        <v>88</v>
      </c>
      <c r="X16" s="116">
        <v>104</v>
      </c>
      <c r="Y16" s="112">
        <v>110</v>
      </c>
      <c r="Z16" s="112">
        <v>117</v>
      </c>
      <c r="AB16" s="117">
        <f t="shared" si="2"/>
        <v>1.5118232329758367E-2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380</v>
      </c>
      <c r="W17" s="116">
        <v>297</v>
      </c>
      <c r="X17" s="116">
        <v>298</v>
      </c>
      <c r="Y17" s="112">
        <v>323</v>
      </c>
      <c r="Z17" s="112">
        <v>371</v>
      </c>
      <c r="AB17" s="117">
        <f t="shared" si="2"/>
        <v>4.7939010208037217E-2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268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63</v>
      </c>
      <c r="T18" s="115"/>
      <c r="U18" s="116"/>
      <c r="V18" s="116">
        <v>27</v>
      </c>
      <c r="W18" s="116">
        <v>23</v>
      </c>
      <c r="X18" s="116">
        <v>29</v>
      </c>
      <c r="Y18" s="112">
        <v>31</v>
      </c>
      <c r="Z18" s="112">
        <v>30</v>
      </c>
      <c r="AB18" s="117">
        <f t="shared" si="2"/>
        <v>3.8764698281431708E-3</v>
      </c>
    </row>
    <row r="19" spans="1:28" x14ac:dyDescent="0.25">
      <c r="A19" s="61" t="str">
        <f>$S$1&amp;" ("&amp;$V$2&amp;" to "&amp;$Z$2&amp;")"</f>
        <v>Yorke Peninsula (2017-18 to 2021-22)</v>
      </c>
      <c r="B19" s="61"/>
      <c r="C19" s="61"/>
      <c r="D19" s="61"/>
      <c r="E19" s="61"/>
      <c r="F19" s="61"/>
      <c r="G19" s="61" t="str">
        <f>$S$1&amp;" ("&amp;$V$2&amp;" to "&amp;$Z$2&amp;")"</f>
        <v>Yorke Peninsula (2017-18 to 2021-22)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64</v>
      </c>
      <c r="T19" s="115"/>
      <c r="U19" s="116"/>
      <c r="V19" s="116">
        <v>354</v>
      </c>
      <c r="W19" s="116">
        <v>345</v>
      </c>
      <c r="X19" s="116">
        <v>371</v>
      </c>
      <c r="Y19" s="112">
        <v>418</v>
      </c>
      <c r="Z19" s="112">
        <v>429</v>
      </c>
      <c r="AB19" s="117">
        <f t="shared" si="2"/>
        <v>5.5433518542447345E-2</v>
      </c>
    </row>
    <row r="20" spans="1:28" x14ac:dyDescent="0.25">
      <c r="S20" s="115" t="s">
        <v>65</v>
      </c>
      <c r="T20" s="115"/>
      <c r="U20" s="116"/>
      <c r="V20" s="116">
        <v>168</v>
      </c>
      <c r="W20" s="116">
        <v>161</v>
      </c>
      <c r="X20" s="116">
        <v>179</v>
      </c>
      <c r="Y20" s="112">
        <v>203</v>
      </c>
      <c r="Z20" s="112">
        <v>183</v>
      </c>
      <c r="AB20" s="117">
        <f t="shared" si="2"/>
        <v>2.3646465951673343E-2</v>
      </c>
    </row>
    <row r="21" spans="1:28" x14ac:dyDescent="0.25">
      <c r="S21" s="115" t="s">
        <v>66</v>
      </c>
      <c r="T21" s="115"/>
      <c r="U21" s="116"/>
      <c r="V21" s="116">
        <v>526</v>
      </c>
      <c r="W21" s="116">
        <v>473</v>
      </c>
      <c r="X21" s="116">
        <v>490</v>
      </c>
      <c r="Y21" s="112">
        <v>551</v>
      </c>
      <c r="Z21" s="112">
        <v>570</v>
      </c>
      <c r="AB21" s="117">
        <f t="shared" si="2"/>
        <v>7.365292673472025E-2</v>
      </c>
    </row>
    <row r="22" spans="1:28" x14ac:dyDescent="0.25">
      <c r="S22" s="115" t="s">
        <v>67</v>
      </c>
      <c r="T22" s="115"/>
      <c r="U22" s="116"/>
      <c r="V22" s="116">
        <v>465</v>
      </c>
      <c r="W22" s="116">
        <v>441</v>
      </c>
      <c r="X22" s="116">
        <v>457</v>
      </c>
      <c r="Y22" s="112">
        <v>528</v>
      </c>
      <c r="Z22" s="112">
        <v>654</v>
      </c>
      <c r="AB22" s="117">
        <f t="shared" si="2"/>
        <v>8.4507042253521125E-2</v>
      </c>
    </row>
    <row r="23" spans="1:28" x14ac:dyDescent="0.25">
      <c r="S23" s="115" t="s">
        <v>68</v>
      </c>
      <c r="T23" s="115"/>
      <c r="U23" s="116"/>
      <c r="V23" s="116">
        <v>354</v>
      </c>
      <c r="W23" s="116">
        <v>321</v>
      </c>
      <c r="X23" s="116">
        <v>347</v>
      </c>
      <c r="Y23" s="112">
        <v>337</v>
      </c>
      <c r="Z23" s="112">
        <v>387</v>
      </c>
      <c r="AB23" s="117">
        <f t="shared" si="2"/>
        <v>5.0006460783046908E-2</v>
      </c>
    </row>
    <row r="24" spans="1:28" x14ac:dyDescent="0.25">
      <c r="S24" s="115" t="s">
        <v>69</v>
      </c>
      <c r="T24" s="115"/>
      <c r="U24" s="116"/>
      <c r="V24" s="116">
        <v>4</v>
      </c>
      <c r="W24" s="116">
        <v>12</v>
      </c>
      <c r="X24" s="116">
        <v>8</v>
      </c>
      <c r="Y24" s="112">
        <v>7</v>
      </c>
      <c r="Z24" s="112">
        <v>15</v>
      </c>
      <c r="AB24" s="117">
        <f t="shared" si="2"/>
        <v>1.9382349140715854E-3</v>
      </c>
    </row>
    <row r="25" spans="1:28" x14ac:dyDescent="0.25">
      <c r="S25" s="115" t="s">
        <v>70</v>
      </c>
      <c r="T25" s="115"/>
      <c r="U25" s="116"/>
      <c r="V25" s="116">
        <v>168</v>
      </c>
      <c r="W25" s="116">
        <v>137</v>
      </c>
      <c r="X25" s="116">
        <v>153</v>
      </c>
      <c r="Y25" s="112">
        <v>166</v>
      </c>
      <c r="Z25" s="112">
        <v>170</v>
      </c>
      <c r="AB25" s="117">
        <f t="shared" si="2"/>
        <v>2.196666235947797E-2</v>
      </c>
    </row>
    <row r="26" spans="1:28" x14ac:dyDescent="0.25">
      <c r="S26" s="115" t="s">
        <v>71</v>
      </c>
      <c r="T26" s="115"/>
      <c r="U26" s="116"/>
      <c r="V26" s="116">
        <v>153</v>
      </c>
      <c r="W26" s="116">
        <v>147</v>
      </c>
      <c r="X26" s="116">
        <v>188</v>
      </c>
      <c r="Y26" s="112">
        <v>182</v>
      </c>
      <c r="Z26" s="112">
        <v>203</v>
      </c>
      <c r="AB26" s="117">
        <f t="shared" si="2"/>
        <v>2.6230779170435457E-2</v>
      </c>
    </row>
    <row r="27" spans="1:28" x14ac:dyDescent="0.25">
      <c r="S27" s="115" t="s">
        <v>72</v>
      </c>
      <c r="T27" s="115"/>
      <c r="U27" s="116"/>
      <c r="V27" s="116">
        <v>221</v>
      </c>
      <c r="W27" s="116">
        <v>234</v>
      </c>
      <c r="X27" s="116">
        <v>226</v>
      </c>
      <c r="Y27" s="112">
        <v>288</v>
      </c>
      <c r="Z27" s="112">
        <v>320</v>
      </c>
      <c r="AB27" s="117">
        <f t="shared" si="2"/>
        <v>4.1349011500193822E-2</v>
      </c>
    </row>
    <row r="28" spans="1:28" x14ac:dyDescent="0.25">
      <c r="S28" s="115" t="s">
        <v>73</v>
      </c>
      <c r="T28" s="115"/>
      <c r="U28" s="116"/>
      <c r="V28" s="116">
        <v>331</v>
      </c>
      <c r="W28" s="116">
        <v>322</v>
      </c>
      <c r="X28" s="116">
        <v>348</v>
      </c>
      <c r="Y28" s="112">
        <v>388</v>
      </c>
      <c r="Z28" s="112">
        <v>460</v>
      </c>
      <c r="AB28" s="117">
        <f t="shared" si="2"/>
        <v>5.9439204031528622E-2</v>
      </c>
    </row>
    <row r="29" spans="1:28" x14ac:dyDescent="0.25">
      <c r="S29" s="115" t="s">
        <v>74</v>
      </c>
      <c r="T29" s="115"/>
      <c r="U29" s="116"/>
      <c r="V29" s="116">
        <v>287</v>
      </c>
      <c r="W29" s="116">
        <v>305</v>
      </c>
      <c r="X29" s="116">
        <v>236</v>
      </c>
      <c r="Y29" s="112">
        <v>225</v>
      </c>
      <c r="Z29" s="112">
        <v>433</v>
      </c>
      <c r="AB29" s="117">
        <f t="shared" si="2"/>
        <v>5.5950381186199764E-2</v>
      </c>
    </row>
    <row r="30" spans="1:28" x14ac:dyDescent="0.25">
      <c r="S30" s="115" t="s">
        <v>75</v>
      </c>
      <c r="T30" s="115"/>
      <c r="U30" s="116"/>
      <c r="V30" s="116">
        <v>454</v>
      </c>
      <c r="W30" s="116">
        <v>451</v>
      </c>
      <c r="X30" s="116">
        <v>479</v>
      </c>
      <c r="Y30" s="112">
        <v>504</v>
      </c>
      <c r="Z30" s="112">
        <v>545</v>
      </c>
      <c r="AB30" s="117">
        <f t="shared" si="2"/>
        <v>7.0422535211267609E-2</v>
      </c>
    </row>
    <row r="31" spans="1:28" x14ac:dyDescent="0.25">
      <c r="S31" s="115" t="s">
        <v>76</v>
      </c>
      <c r="T31" s="115"/>
      <c r="U31" s="116"/>
      <c r="V31" s="116">
        <v>621</v>
      </c>
      <c r="W31" s="116">
        <v>671</v>
      </c>
      <c r="X31" s="116">
        <v>685</v>
      </c>
      <c r="Y31" s="112">
        <v>737</v>
      </c>
      <c r="Z31" s="112">
        <v>738</v>
      </c>
      <c r="AB31" s="117">
        <f t="shared" si="2"/>
        <v>9.5361157772322E-2</v>
      </c>
    </row>
    <row r="32" spans="1:28" ht="15.75" customHeight="1" x14ac:dyDescent="0.25">
      <c r="A32" s="61" t="str">
        <f>"Distribution of jobs per industry "&amp;"("&amp;Z2&amp;") *"</f>
        <v>Distribution of jobs per industry (2021-22)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77</v>
      </c>
      <c r="T32" s="115"/>
      <c r="U32" s="116"/>
      <c r="V32" s="116">
        <v>43</v>
      </c>
      <c r="W32" s="116">
        <v>50</v>
      </c>
      <c r="X32" s="116">
        <v>48</v>
      </c>
      <c r="Y32" s="112">
        <v>57</v>
      </c>
      <c r="Z32" s="112">
        <v>62</v>
      </c>
      <c r="AB32" s="117">
        <f t="shared" si="2"/>
        <v>8.011370978162553E-3</v>
      </c>
    </row>
    <row r="33" spans="19:32" x14ac:dyDescent="0.25">
      <c r="S33" s="115" t="s">
        <v>78</v>
      </c>
      <c r="T33" s="115"/>
      <c r="U33" s="116"/>
      <c r="V33" s="116">
        <v>219</v>
      </c>
      <c r="W33" s="116">
        <v>192</v>
      </c>
      <c r="X33" s="116">
        <v>196</v>
      </c>
      <c r="Y33" s="112">
        <v>203</v>
      </c>
      <c r="Z33" s="112">
        <v>212</v>
      </c>
      <c r="AB33" s="117">
        <f t="shared" si="2"/>
        <v>2.7393720118878407E-2</v>
      </c>
    </row>
    <row r="34" spans="19:32" x14ac:dyDescent="0.25">
      <c r="S34" s="118" t="s">
        <v>53</v>
      </c>
      <c r="T34" s="118"/>
      <c r="U34" s="119"/>
      <c r="V34" s="119">
        <v>6831</v>
      </c>
      <c r="W34" s="119">
        <v>6483</v>
      </c>
      <c r="X34" s="119">
        <v>6738</v>
      </c>
      <c r="Y34" s="120">
        <v>7120</v>
      </c>
      <c r="Z34" s="120">
        <v>7739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4186</v>
      </c>
      <c r="W37" s="112">
        <v>3891</v>
      </c>
      <c r="X37" s="112">
        <v>4218</v>
      </c>
      <c r="Y37" s="112">
        <v>4342</v>
      </c>
      <c r="Z37" s="112">
        <v>4413</v>
      </c>
      <c r="AB37" s="132">
        <f>Z37/Z40*100</f>
        <v>83.295583238958088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688</v>
      </c>
      <c r="W38" s="112">
        <v>682</v>
      </c>
      <c r="X38" s="112">
        <v>680</v>
      </c>
      <c r="Y38" s="112">
        <v>748</v>
      </c>
      <c r="Z38" s="112">
        <v>885</v>
      </c>
      <c r="AB38" s="132">
        <f>Z38/Z40*100</f>
        <v>16.704416761041902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4874</v>
      </c>
      <c r="W40" s="112">
        <v>4573</v>
      </c>
      <c r="X40" s="112">
        <v>4898</v>
      </c>
      <c r="Y40" s="112">
        <v>5090</v>
      </c>
      <c r="Z40" s="112">
        <v>5298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4</v>
      </c>
      <c r="W44" s="112">
        <v>0</v>
      </c>
      <c r="X44" s="112">
        <v>10</v>
      </c>
      <c r="Y44" s="112">
        <v>7</v>
      </c>
      <c r="Z44" s="112">
        <v>9</v>
      </c>
    </row>
    <row r="45" spans="19:32" x14ac:dyDescent="0.25">
      <c r="S45" s="115" t="s">
        <v>37</v>
      </c>
      <c r="T45" s="115"/>
      <c r="U45" s="112"/>
      <c r="V45" s="112">
        <v>66</v>
      </c>
      <c r="W45" s="112">
        <v>69</v>
      </c>
      <c r="X45" s="112">
        <v>75</v>
      </c>
      <c r="Y45" s="112">
        <v>69</v>
      </c>
      <c r="Z45" s="112">
        <v>90</v>
      </c>
    </row>
    <row r="46" spans="19:32" x14ac:dyDescent="0.25">
      <c r="S46" s="115" t="s">
        <v>38</v>
      </c>
      <c r="T46" s="115"/>
      <c r="U46" s="112"/>
      <c r="V46" s="112">
        <v>239</v>
      </c>
      <c r="W46" s="112">
        <v>242</v>
      </c>
      <c r="X46" s="112">
        <v>198</v>
      </c>
      <c r="Y46" s="112">
        <v>238</v>
      </c>
      <c r="Z46" s="112">
        <v>178</v>
      </c>
    </row>
    <row r="47" spans="19:32" x14ac:dyDescent="0.25">
      <c r="S47" s="115" t="s">
        <v>39</v>
      </c>
      <c r="T47" s="115"/>
      <c r="U47" s="112"/>
      <c r="V47" s="112">
        <v>282</v>
      </c>
      <c r="W47" s="112">
        <v>252</v>
      </c>
      <c r="X47" s="112">
        <v>281</v>
      </c>
      <c r="Y47" s="112">
        <v>293</v>
      </c>
      <c r="Z47" s="112">
        <v>307</v>
      </c>
    </row>
    <row r="48" spans="19:32" x14ac:dyDescent="0.25">
      <c r="S48" s="115" t="s">
        <v>40</v>
      </c>
      <c r="T48" s="115"/>
      <c r="U48" s="112"/>
      <c r="V48" s="112">
        <v>267</v>
      </c>
      <c r="W48" s="112">
        <v>276</v>
      </c>
      <c r="X48" s="112">
        <v>270</v>
      </c>
      <c r="Y48" s="112">
        <v>290</v>
      </c>
      <c r="Z48" s="112">
        <v>374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280</v>
      </c>
      <c r="W49" s="112">
        <v>244</v>
      </c>
      <c r="X49" s="112">
        <v>285</v>
      </c>
      <c r="Y49" s="112">
        <v>254</v>
      </c>
      <c r="Z49" s="112">
        <v>279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Yorke Peninsula (2021-22)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276</v>
      </c>
      <c r="W50" s="112">
        <v>293</v>
      </c>
      <c r="X50" s="112">
        <v>289</v>
      </c>
      <c r="Y50" s="112">
        <v>332</v>
      </c>
      <c r="Z50" s="112">
        <v>338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245</v>
      </c>
      <c r="W51" s="112">
        <v>227</v>
      </c>
      <c r="X51" s="112">
        <v>221</v>
      </c>
      <c r="Y51" s="112">
        <v>227</v>
      </c>
      <c r="Z51" s="112">
        <v>270</v>
      </c>
    </row>
    <row r="52" spans="1:26" ht="15" customHeight="1" x14ac:dyDescent="0.25">
      <c r="S52" s="115" t="s">
        <v>44</v>
      </c>
      <c r="T52" s="115"/>
      <c r="U52" s="112"/>
      <c r="V52" s="112">
        <v>255</v>
      </c>
      <c r="W52" s="112">
        <v>225</v>
      </c>
      <c r="X52" s="112">
        <v>240</v>
      </c>
      <c r="Y52" s="112">
        <v>241</v>
      </c>
      <c r="Z52" s="112">
        <v>264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378</v>
      </c>
      <c r="W53" s="112">
        <v>350</v>
      </c>
      <c r="X53" s="112">
        <v>343</v>
      </c>
      <c r="Y53" s="112">
        <v>335</v>
      </c>
      <c r="Z53" s="112">
        <v>335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464</v>
      </c>
      <c r="W54" s="112">
        <v>410</v>
      </c>
      <c r="X54" s="112">
        <v>421</v>
      </c>
      <c r="Y54" s="112">
        <v>413</v>
      </c>
      <c r="Z54" s="112">
        <v>440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370</v>
      </c>
      <c r="W55" s="112">
        <v>357</v>
      </c>
      <c r="X55" s="112">
        <v>381</v>
      </c>
      <c r="Y55" s="112">
        <v>422</v>
      </c>
      <c r="Z55" s="112">
        <v>407</v>
      </c>
    </row>
    <row r="56" spans="1:26" ht="15" customHeight="1" x14ac:dyDescent="0.25">
      <c r="S56" s="115" t="s">
        <v>48</v>
      </c>
      <c r="T56" s="115"/>
      <c r="U56" s="112"/>
      <c r="V56" s="112">
        <v>231</v>
      </c>
      <c r="W56" s="112">
        <v>229</v>
      </c>
      <c r="X56" s="112">
        <v>261</v>
      </c>
      <c r="Y56" s="112">
        <v>286</v>
      </c>
      <c r="Z56" s="112">
        <v>319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129</v>
      </c>
      <c r="W57" s="112">
        <v>96</v>
      </c>
      <c r="X57" s="112">
        <v>120</v>
      </c>
      <c r="Y57" s="112">
        <v>112</v>
      </c>
      <c r="Z57" s="112">
        <v>134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65</v>
      </c>
      <c r="W58" s="112">
        <v>49</v>
      </c>
      <c r="X58" s="112">
        <v>60</v>
      </c>
      <c r="Y58" s="112">
        <v>69</v>
      </c>
      <c r="Z58" s="112">
        <v>78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31</v>
      </c>
      <c r="W59" s="112">
        <v>24</v>
      </c>
      <c r="X59" s="112">
        <v>34</v>
      </c>
      <c r="Y59" s="112">
        <v>31</v>
      </c>
      <c r="Z59" s="112">
        <v>33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23</v>
      </c>
      <c r="W60" s="112">
        <v>8</v>
      </c>
      <c r="X60" s="112">
        <v>23</v>
      </c>
      <c r="Y60" s="112">
        <v>24</v>
      </c>
      <c r="Z60" s="112">
        <v>20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3600</v>
      </c>
      <c r="W61" s="112">
        <v>3359</v>
      </c>
      <c r="X61" s="112">
        <v>3493</v>
      </c>
      <c r="Y61" s="112">
        <v>3643</v>
      </c>
      <c r="Z61" s="112">
        <v>3892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6</v>
      </c>
      <c r="W63" s="112">
        <v>9</v>
      </c>
      <c r="X63" s="112">
        <v>9</v>
      </c>
      <c r="Y63" s="112">
        <v>11</v>
      </c>
      <c r="Z63" s="112">
        <v>10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70</v>
      </c>
      <c r="W64" s="112">
        <v>60</v>
      </c>
      <c r="X64" s="112">
        <v>55</v>
      </c>
      <c r="Y64" s="112">
        <v>73</v>
      </c>
      <c r="Z64" s="112">
        <v>101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Yorke Peninsula (2021-22)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196</v>
      </c>
      <c r="W65" s="112">
        <v>199</v>
      </c>
      <c r="X65" s="112">
        <v>226</v>
      </c>
      <c r="Y65" s="112">
        <v>237</v>
      </c>
      <c r="Z65" s="112">
        <v>201</v>
      </c>
    </row>
    <row r="66" spans="1:26" x14ac:dyDescent="0.25">
      <c r="S66" s="115" t="s">
        <v>39</v>
      </c>
      <c r="T66" s="115"/>
      <c r="U66" s="112"/>
      <c r="V66" s="112">
        <v>257</v>
      </c>
      <c r="W66" s="112">
        <v>259</v>
      </c>
      <c r="X66" s="112">
        <v>251</v>
      </c>
      <c r="Y66" s="112">
        <v>294</v>
      </c>
      <c r="Z66" s="112">
        <v>340</v>
      </c>
    </row>
    <row r="67" spans="1:26" x14ac:dyDescent="0.25">
      <c r="S67" s="115" t="s">
        <v>40</v>
      </c>
      <c r="T67" s="115"/>
      <c r="U67" s="112"/>
      <c r="V67" s="112">
        <v>217</v>
      </c>
      <c r="W67" s="112">
        <v>226</v>
      </c>
      <c r="X67" s="112">
        <v>247</v>
      </c>
      <c r="Y67" s="112">
        <v>251</v>
      </c>
      <c r="Z67" s="112">
        <v>319</v>
      </c>
    </row>
    <row r="68" spans="1:26" x14ac:dyDescent="0.25">
      <c r="S68" s="115" t="s">
        <v>41</v>
      </c>
      <c r="T68" s="115"/>
      <c r="U68" s="112"/>
      <c r="V68" s="112">
        <v>235</v>
      </c>
      <c r="W68" s="112">
        <v>241</v>
      </c>
      <c r="X68" s="112">
        <v>262</v>
      </c>
      <c r="Y68" s="112">
        <v>238</v>
      </c>
      <c r="Z68" s="112">
        <v>267</v>
      </c>
    </row>
    <row r="69" spans="1:26" x14ac:dyDescent="0.25">
      <c r="S69" s="115" t="s">
        <v>42</v>
      </c>
      <c r="T69" s="115"/>
      <c r="U69" s="112"/>
      <c r="V69" s="112">
        <v>219</v>
      </c>
      <c r="W69" s="112">
        <v>206</v>
      </c>
      <c r="X69" s="112">
        <v>225</v>
      </c>
      <c r="Y69" s="112">
        <v>269</v>
      </c>
      <c r="Z69" s="112">
        <v>272</v>
      </c>
    </row>
    <row r="70" spans="1:26" x14ac:dyDescent="0.25">
      <c r="S70" s="115" t="s">
        <v>43</v>
      </c>
      <c r="T70" s="115"/>
      <c r="U70" s="112"/>
      <c r="V70" s="112">
        <v>273</v>
      </c>
      <c r="W70" s="112">
        <v>258</v>
      </c>
      <c r="X70" s="112">
        <v>258</v>
      </c>
      <c r="Y70" s="112">
        <v>279</v>
      </c>
      <c r="Z70" s="112">
        <v>301</v>
      </c>
    </row>
    <row r="71" spans="1:26" x14ac:dyDescent="0.25">
      <c r="S71" s="115" t="s">
        <v>44</v>
      </c>
      <c r="T71" s="115"/>
      <c r="U71" s="112"/>
      <c r="V71" s="112">
        <v>283</v>
      </c>
      <c r="W71" s="112">
        <v>289</v>
      </c>
      <c r="X71" s="112">
        <v>265</v>
      </c>
      <c r="Y71" s="112">
        <v>292</v>
      </c>
      <c r="Z71" s="112">
        <v>340</v>
      </c>
    </row>
    <row r="72" spans="1:26" x14ac:dyDescent="0.25">
      <c r="S72" s="115" t="s">
        <v>45</v>
      </c>
      <c r="T72" s="115"/>
      <c r="U72" s="112"/>
      <c r="V72" s="112">
        <v>358</v>
      </c>
      <c r="W72" s="112">
        <v>332</v>
      </c>
      <c r="X72" s="112">
        <v>319</v>
      </c>
      <c r="Y72" s="112">
        <v>339</v>
      </c>
      <c r="Z72" s="112">
        <v>348</v>
      </c>
    </row>
    <row r="73" spans="1:26" x14ac:dyDescent="0.25">
      <c r="S73" s="115" t="s">
        <v>46</v>
      </c>
      <c r="T73" s="115"/>
      <c r="U73" s="112"/>
      <c r="V73" s="112">
        <v>395</v>
      </c>
      <c r="W73" s="112">
        <v>388</v>
      </c>
      <c r="X73" s="112">
        <v>400</v>
      </c>
      <c r="Y73" s="112">
        <v>392</v>
      </c>
      <c r="Z73" s="112">
        <v>431</v>
      </c>
    </row>
    <row r="74" spans="1:26" x14ac:dyDescent="0.25">
      <c r="S74" s="115" t="s">
        <v>47</v>
      </c>
      <c r="T74" s="115"/>
      <c r="U74" s="112"/>
      <c r="V74" s="112">
        <v>357</v>
      </c>
      <c r="W74" s="112">
        <v>357</v>
      </c>
      <c r="X74" s="112">
        <v>372</v>
      </c>
      <c r="Y74" s="112">
        <v>397</v>
      </c>
      <c r="Z74" s="112">
        <v>435</v>
      </c>
    </row>
    <row r="75" spans="1:26" x14ac:dyDescent="0.25">
      <c r="S75" s="115" t="s">
        <v>48</v>
      </c>
      <c r="T75" s="115"/>
      <c r="U75" s="112"/>
      <c r="V75" s="112">
        <v>179</v>
      </c>
      <c r="W75" s="112">
        <v>154</v>
      </c>
      <c r="X75" s="112">
        <v>163</v>
      </c>
      <c r="Y75" s="112">
        <v>211</v>
      </c>
      <c r="Z75" s="112">
        <v>255</v>
      </c>
    </row>
    <row r="76" spans="1:26" x14ac:dyDescent="0.25">
      <c r="S76" s="115" t="s">
        <v>49</v>
      </c>
      <c r="T76" s="115"/>
      <c r="U76" s="112"/>
      <c r="V76" s="112">
        <v>83</v>
      </c>
      <c r="W76" s="112">
        <v>78</v>
      </c>
      <c r="X76" s="112">
        <v>94</v>
      </c>
      <c r="Y76" s="112">
        <v>87</v>
      </c>
      <c r="Z76" s="112">
        <v>108</v>
      </c>
    </row>
    <row r="77" spans="1:26" x14ac:dyDescent="0.25">
      <c r="S77" s="115" t="s">
        <v>50</v>
      </c>
      <c r="T77" s="115"/>
      <c r="U77" s="112"/>
      <c r="V77" s="112">
        <v>51</v>
      </c>
      <c r="W77" s="112">
        <v>35</v>
      </c>
      <c r="X77" s="112">
        <v>42</v>
      </c>
      <c r="Y77" s="112">
        <v>48</v>
      </c>
      <c r="Z77" s="112">
        <v>50</v>
      </c>
    </row>
    <row r="78" spans="1:26" x14ac:dyDescent="0.25">
      <c r="S78" s="115" t="s">
        <v>51</v>
      </c>
      <c r="T78" s="115"/>
      <c r="U78" s="112"/>
      <c r="V78" s="112">
        <v>22</v>
      </c>
      <c r="W78" s="112">
        <v>18</v>
      </c>
      <c r="X78" s="112">
        <v>23</v>
      </c>
      <c r="Y78" s="112">
        <v>27</v>
      </c>
      <c r="Z78" s="112">
        <v>37</v>
      </c>
    </row>
    <row r="79" spans="1:26" x14ac:dyDescent="0.25">
      <c r="S79" s="115" t="s">
        <v>52</v>
      </c>
      <c r="T79" s="115"/>
      <c r="U79" s="112"/>
      <c r="V79" s="112">
        <v>27</v>
      </c>
      <c r="W79" s="112">
        <v>12</v>
      </c>
      <c r="X79" s="112">
        <v>21</v>
      </c>
      <c r="Y79" s="112">
        <v>20</v>
      </c>
      <c r="Z79" s="112">
        <v>22</v>
      </c>
    </row>
    <row r="80" spans="1:26" x14ac:dyDescent="0.25">
      <c r="S80" s="118" t="s">
        <v>53</v>
      </c>
      <c r="T80" s="118"/>
      <c r="U80" s="112"/>
      <c r="V80" s="112">
        <v>3227</v>
      </c>
      <c r="W80" s="112">
        <v>3122</v>
      </c>
      <c r="X80" s="112">
        <v>3245</v>
      </c>
      <c r="Y80" s="112">
        <v>3465</v>
      </c>
      <c r="Z80" s="112">
        <v>3841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Yorke Peninsula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179</v>
      </c>
      <c r="W83" s="112">
        <v>174</v>
      </c>
      <c r="X83" s="112">
        <v>207</v>
      </c>
      <c r="Y83" s="112">
        <v>226</v>
      </c>
      <c r="Z83" s="112">
        <v>210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190</v>
      </c>
      <c r="G84" s="140"/>
      <c r="H84" s="48"/>
      <c r="I84" s="48"/>
      <c r="J84" s="48"/>
      <c r="K84" s="48"/>
      <c r="L84" s="140" t="s">
        <v>0</v>
      </c>
      <c r="M84" s="140"/>
      <c r="N84" s="140" t="s">
        <v>190</v>
      </c>
      <c r="O84" s="140"/>
      <c r="S84" s="115" t="s">
        <v>57</v>
      </c>
      <c r="T84" s="115"/>
      <c r="U84" s="112"/>
      <c r="V84" s="112">
        <v>151</v>
      </c>
      <c r="W84" s="112">
        <v>142</v>
      </c>
      <c r="X84" s="112">
        <v>133</v>
      </c>
      <c r="Y84" s="112">
        <v>145</v>
      </c>
      <c r="Z84" s="112">
        <v>153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2017-18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2017-18</v>
      </c>
      <c r="O85" s="140"/>
      <c r="S85" s="115" t="s">
        <v>185</v>
      </c>
      <c r="T85" s="115"/>
      <c r="U85" s="112"/>
      <c r="V85" s="112">
        <v>359</v>
      </c>
      <c r="W85" s="112">
        <v>334</v>
      </c>
      <c r="X85" s="112">
        <v>355</v>
      </c>
      <c r="Y85" s="112">
        <v>343</v>
      </c>
      <c r="Z85" s="112">
        <v>378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7,739</v>
      </c>
      <c r="D86" s="94">
        <f t="shared" ref="D86:D91" si="4">AD4</f>
        <v>8.6938202247190954E-2</v>
      </c>
      <c r="E86" s="95">
        <f t="shared" ref="E86:E91" si="5">AD4</f>
        <v>8.6938202247190954E-2</v>
      </c>
      <c r="F86" s="94">
        <f t="shared" ref="F86:F91" si="6">AF4</f>
        <v>0.13292343727126332</v>
      </c>
      <c r="G86" s="95">
        <f t="shared" ref="G86:G91" si="7">AF4</f>
        <v>0.13292343727126332</v>
      </c>
      <c r="H86" s="97"/>
      <c r="I86" s="97"/>
      <c r="J86" s="139" t="str">
        <f>'State data for spotlight'!J4</f>
        <v>1,514,413</v>
      </c>
      <c r="K86" s="139"/>
      <c r="L86" s="94">
        <f>'State data for spotlight'!L4</f>
        <v>9.9608707048718825E-2</v>
      </c>
      <c r="M86" s="95">
        <f>'State data for spotlight'!L4</f>
        <v>9.9608707048718825E-2</v>
      </c>
      <c r="N86" s="94">
        <f>'State data for spotlight'!N4</f>
        <v>0.18326365128713196</v>
      </c>
      <c r="O86" s="95">
        <f>'State data for spotlight'!N4</f>
        <v>0.18326365128713196</v>
      </c>
      <c r="S86" s="115" t="s">
        <v>186</v>
      </c>
      <c r="T86" s="115"/>
      <c r="U86" s="112"/>
      <c r="V86" s="112">
        <v>83</v>
      </c>
      <c r="W86" s="112">
        <v>99</v>
      </c>
      <c r="X86" s="112">
        <v>93</v>
      </c>
      <c r="Y86" s="112">
        <v>108</v>
      </c>
      <c r="Z86" s="112">
        <v>112</v>
      </c>
    </row>
    <row r="87" spans="1:30" ht="15" customHeight="1" x14ac:dyDescent="0.25">
      <c r="A87" s="96" t="s">
        <v>4</v>
      </c>
      <c r="B87" s="49"/>
      <c r="C87" s="97" t="str">
        <f t="shared" si="3"/>
        <v>3,889</v>
      </c>
      <c r="D87" s="94">
        <f t="shared" si="4"/>
        <v>6.752676365632726E-2</v>
      </c>
      <c r="E87" s="95">
        <f t="shared" si="5"/>
        <v>6.752676365632726E-2</v>
      </c>
      <c r="F87" s="94">
        <f t="shared" si="6"/>
        <v>8.1178760077842638E-2</v>
      </c>
      <c r="G87" s="95">
        <f t="shared" si="7"/>
        <v>8.1178760077842638E-2</v>
      </c>
      <c r="H87" s="97"/>
      <c r="I87" s="97"/>
      <c r="J87" s="139" t="str">
        <f>'State data for spotlight'!J5</f>
        <v>761,173</v>
      </c>
      <c r="K87" s="139"/>
      <c r="L87" s="94">
        <f>'State data for spotlight'!L5</f>
        <v>8.820771036521724E-2</v>
      </c>
      <c r="M87" s="95">
        <f>'State data for spotlight'!L5</f>
        <v>8.820771036521724E-2</v>
      </c>
      <c r="N87" s="94">
        <f>'State data for spotlight'!N5</f>
        <v>0.15461673464868042</v>
      </c>
      <c r="O87" s="95">
        <f>'State data for spotlight'!N5</f>
        <v>0.15461673464868042</v>
      </c>
      <c r="S87" s="115" t="s">
        <v>187</v>
      </c>
      <c r="T87" s="115"/>
      <c r="U87" s="112"/>
      <c r="V87" s="112">
        <v>55</v>
      </c>
      <c r="W87" s="112">
        <v>55</v>
      </c>
      <c r="X87" s="112">
        <v>58</v>
      </c>
      <c r="Y87" s="112">
        <v>68</v>
      </c>
      <c r="Z87" s="112">
        <v>64</v>
      </c>
    </row>
    <row r="88" spans="1:30" ht="15" customHeight="1" x14ac:dyDescent="0.25">
      <c r="A88" s="96" t="s">
        <v>5</v>
      </c>
      <c r="B88" s="49"/>
      <c r="C88" s="97" t="str">
        <f t="shared" si="3"/>
        <v>3,843</v>
      </c>
      <c r="D88" s="94">
        <f t="shared" si="4"/>
        <v>0.10909090909090913</v>
      </c>
      <c r="E88" s="95">
        <f t="shared" si="5"/>
        <v>0.10909090909090913</v>
      </c>
      <c r="F88" s="94">
        <f t="shared" si="6"/>
        <v>0.19015174976772986</v>
      </c>
      <c r="G88" s="95">
        <f t="shared" si="7"/>
        <v>0.19015174976772986</v>
      </c>
      <c r="H88" s="97"/>
      <c r="I88" s="97"/>
      <c r="J88" s="139" t="str">
        <f>'State data for spotlight'!J6</f>
        <v>752,279</v>
      </c>
      <c r="K88" s="139"/>
      <c r="L88" s="94">
        <f>'State data for spotlight'!L6</f>
        <v>0.11150035312508311</v>
      </c>
      <c r="M88" s="95">
        <f>'State data for spotlight'!L6</f>
        <v>0.11150035312508311</v>
      </c>
      <c r="N88" s="94">
        <f>'State data for spotlight'!N6</f>
        <v>0.212174288554841</v>
      </c>
      <c r="O88" s="95">
        <f>'State data for spotlight'!N6</f>
        <v>0.212174288554841</v>
      </c>
      <c r="S88" s="115" t="s">
        <v>188</v>
      </c>
      <c r="T88" s="115"/>
      <c r="U88" s="112"/>
      <c r="V88" s="112">
        <v>76</v>
      </c>
      <c r="W88" s="112">
        <v>71</v>
      </c>
      <c r="X88" s="112">
        <v>68</v>
      </c>
      <c r="Y88" s="112">
        <v>74</v>
      </c>
      <c r="Z88" s="112">
        <v>83</v>
      </c>
    </row>
    <row r="89" spans="1:30" ht="15" customHeight="1" x14ac:dyDescent="0.25">
      <c r="A89" s="49" t="s">
        <v>6</v>
      </c>
      <c r="B89" s="49"/>
      <c r="C89" s="97" t="str">
        <f t="shared" si="3"/>
        <v>5,301</v>
      </c>
      <c r="D89" s="94">
        <f t="shared" si="4"/>
        <v>4.1658479072509413E-2</v>
      </c>
      <c r="E89" s="95">
        <f t="shared" si="5"/>
        <v>4.1658479072509413E-2</v>
      </c>
      <c r="F89" s="94">
        <f t="shared" si="6"/>
        <v>8.5825481360098266E-2</v>
      </c>
      <c r="G89" s="95">
        <f t="shared" si="7"/>
        <v>8.5825481360098266E-2</v>
      </c>
      <c r="H89" s="97"/>
      <c r="I89" s="97"/>
      <c r="J89" s="139" t="str">
        <f>'State data for spotlight'!J7</f>
        <v>1,001,542</v>
      </c>
      <c r="K89" s="139"/>
      <c r="L89" s="94">
        <f>'State data for spotlight'!L7</f>
        <v>4.4621130813623067E-2</v>
      </c>
      <c r="M89" s="95">
        <f>'State data for spotlight'!L7</f>
        <v>4.4621130813623067E-2</v>
      </c>
      <c r="N89" s="94">
        <f>'State data for spotlight'!N7</f>
        <v>9.6689701842120446E-2</v>
      </c>
      <c r="O89" s="95">
        <f>'State data for spotlight'!N7</f>
        <v>9.6689701842120446E-2</v>
      </c>
      <c r="S89" s="115" t="s">
        <v>189</v>
      </c>
      <c r="T89" s="115"/>
      <c r="U89" s="112"/>
      <c r="V89" s="112">
        <v>296</v>
      </c>
      <c r="W89" s="112">
        <v>275</v>
      </c>
      <c r="X89" s="112">
        <v>299</v>
      </c>
      <c r="Y89" s="112">
        <v>309</v>
      </c>
      <c r="Z89" s="112">
        <v>302</v>
      </c>
    </row>
    <row r="90" spans="1:30" ht="15" customHeight="1" x14ac:dyDescent="0.25">
      <c r="A90" s="49" t="s">
        <v>96</v>
      </c>
      <c r="B90" s="49"/>
      <c r="C90" s="97" t="str">
        <f t="shared" si="3"/>
        <v>$32,345</v>
      </c>
      <c r="D90" s="94">
        <f t="shared" si="4"/>
        <v>-6.4995230248894309E-2</v>
      </c>
      <c r="E90" s="95">
        <f t="shared" si="5"/>
        <v>-6.4995230248894309E-2</v>
      </c>
      <c r="F90" s="94">
        <f t="shared" si="6"/>
        <v>7.7453655124169352E-2</v>
      </c>
      <c r="G90" s="95">
        <f t="shared" si="7"/>
        <v>7.7453655124169352E-2</v>
      </c>
      <c r="H90" s="97"/>
      <c r="I90" s="97"/>
      <c r="J90" s="97"/>
      <c r="K90" s="97" t="str">
        <f>'State data for spotlight'!J8</f>
        <v>$45,481</v>
      </c>
      <c r="L90" s="94">
        <f>'State data for spotlight'!L8</f>
        <v>-7.6896036558571357E-4</v>
      </c>
      <c r="M90" s="95">
        <f>'State data for spotlight'!L8</f>
        <v>-7.6896036558571357E-4</v>
      </c>
      <c r="N90" s="94">
        <f>'State data for spotlight'!N8</f>
        <v>6.4433558502420718E-2</v>
      </c>
      <c r="O90" s="95">
        <f>'State data for spotlight'!N8</f>
        <v>6.4433558502420718E-2</v>
      </c>
      <c r="S90" s="115" t="s">
        <v>58</v>
      </c>
      <c r="T90" s="115"/>
      <c r="U90" s="112"/>
      <c r="V90" s="112">
        <v>455</v>
      </c>
      <c r="W90" s="112">
        <v>466</v>
      </c>
      <c r="X90" s="112">
        <v>485</v>
      </c>
      <c r="Y90" s="112">
        <v>491</v>
      </c>
      <c r="Z90" s="112">
        <v>513</v>
      </c>
    </row>
    <row r="91" spans="1:30" ht="15" customHeight="1" x14ac:dyDescent="0.25">
      <c r="A91" s="49" t="s">
        <v>7</v>
      </c>
      <c r="B91" s="49"/>
      <c r="C91" s="97" t="str">
        <f t="shared" si="3"/>
        <v>$282.8 mil</v>
      </c>
      <c r="D91" s="94">
        <f t="shared" si="4"/>
        <v>0.22776887276454372</v>
      </c>
      <c r="E91" s="95">
        <f t="shared" si="5"/>
        <v>0.22776887276454372</v>
      </c>
      <c r="F91" s="94">
        <f t="shared" si="6"/>
        <v>0.26019427329590572</v>
      </c>
      <c r="G91" s="95">
        <f t="shared" si="7"/>
        <v>0.26019427329590572</v>
      </c>
      <c r="H91" s="97"/>
      <c r="I91" s="97"/>
      <c r="J91" s="97"/>
      <c r="K91" s="97" t="str">
        <f>'State data for spotlight'!J9</f>
        <v>$63.1 bil</v>
      </c>
      <c r="L91" s="94">
        <f>'State data for spotlight'!L9</f>
        <v>8.5795971195826271E-2</v>
      </c>
      <c r="M91" s="95">
        <f>'State data for spotlight'!L9</f>
        <v>8.5795971195826271E-2</v>
      </c>
      <c r="N91" s="94">
        <f>'State data for spotlight'!N9</f>
        <v>0.25141602644572436</v>
      </c>
      <c r="O91" s="95">
        <f>'State data for spotlight'!N9</f>
        <v>0.25141602644572436</v>
      </c>
      <c r="S91" s="118" t="s">
        <v>53</v>
      </c>
      <c r="T91" s="118"/>
      <c r="U91" s="112"/>
      <c r="V91" s="112">
        <v>2615</v>
      </c>
      <c r="W91" s="112">
        <v>2408</v>
      </c>
      <c r="X91" s="112">
        <v>2621</v>
      </c>
      <c r="Y91" s="112">
        <v>2687</v>
      </c>
      <c r="Z91" s="112">
        <v>2790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191</v>
      </c>
      <c r="S93" s="115" t="s">
        <v>56</v>
      </c>
      <c r="T93" s="115"/>
      <c r="U93" s="112"/>
      <c r="V93" s="112">
        <v>122</v>
      </c>
      <c r="W93" s="112">
        <v>130</v>
      </c>
      <c r="X93" s="112">
        <v>143</v>
      </c>
      <c r="Y93" s="112">
        <v>148</v>
      </c>
      <c r="Z93" s="112">
        <v>143</v>
      </c>
    </row>
    <row r="94" spans="1:30" ht="15" customHeight="1" x14ac:dyDescent="0.25">
      <c r="A94" s="135" t="s">
        <v>192</v>
      </c>
      <c r="S94" s="115" t="s">
        <v>57</v>
      </c>
      <c r="T94" s="115"/>
      <c r="U94" s="112"/>
      <c r="V94" s="112">
        <v>328</v>
      </c>
      <c r="W94" s="112">
        <v>300</v>
      </c>
      <c r="X94" s="112">
        <v>329</v>
      </c>
      <c r="Y94" s="112">
        <v>330</v>
      </c>
      <c r="Z94" s="112">
        <v>363</v>
      </c>
    </row>
    <row r="95" spans="1:30" ht="15" customHeight="1" x14ac:dyDescent="0.25">
      <c r="A95" s="136" t="s">
        <v>266</v>
      </c>
      <c r="S95" s="115" t="s">
        <v>185</v>
      </c>
      <c r="T95" s="115"/>
      <c r="U95" s="112"/>
      <c r="V95" s="112">
        <v>60</v>
      </c>
      <c r="W95" s="112">
        <v>56</v>
      </c>
      <c r="X95" s="112">
        <v>62</v>
      </c>
      <c r="Y95" s="112">
        <v>61</v>
      </c>
      <c r="Z95" s="112">
        <v>57</v>
      </c>
    </row>
    <row r="96" spans="1:30" ht="15" customHeight="1" x14ac:dyDescent="0.25">
      <c r="A96" s="134" t="s">
        <v>258</v>
      </c>
      <c r="S96" s="115" t="s">
        <v>186</v>
      </c>
      <c r="T96" s="115"/>
      <c r="U96" s="112"/>
      <c r="V96" s="112">
        <v>366</v>
      </c>
      <c r="W96" s="112">
        <v>376</v>
      </c>
      <c r="X96" s="112">
        <v>388</v>
      </c>
      <c r="Y96" s="112">
        <v>409</v>
      </c>
      <c r="Z96" s="112">
        <v>425</v>
      </c>
    </row>
    <row r="97" spans="1:32" ht="15" customHeight="1" x14ac:dyDescent="0.25">
      <c r="A97" s="136" t="s">
        <v>269</v>
      </c>
      <c r="S97" s="115" t="s">
        <v>187</v>
      </c>
      <c r="T97" s="115"/>
      <c r="U97" s="112"/>
      <c r="V97" s="112">
        <v>251</v>
      </c>
      <c r="W97" s="112">
        <v>263</v>
      </c>
      <c r="X97" s="112">
        <v>254</v>
      </c>
      <c r="Y97" s="112">
        <v>267</v>
      </c>
      <c r="Z97" s="112">
        <v>308</v>
      </c>
    </row>
    <row r="98" spans="1:32" ht="15" customHeight="1" x14ac:dyDescent="0.25">
      <c r="A98" s="136" t="s">
        <v>275</v>
      </c>
      <c r="S98" s="115" t="s">
        <v>188</v>
      </c>
      <c r="T98" s="115"/>
      <c r="U98" s="112"/>
      <c r="V98" s="112">
        <v>240</v>
      </c>
      <c r="W98" s="112">
        <v>245</v>
      </c>
      <c r="X98" s="112">
        <v>228</v>
      </c>
      <c r="Y98" s="112">
        <v>233</v>
      </c>
      <c r="Z98" s="112">
        <v>246</v>
      </c>
    </row>
    <row r="99" spans="1:32" ht="15" customHeight="1" x14ac:dyDescent="0.25">
      <c r="S99" s="115" t="s">
        <v>189</v>
      </c>
      <c r="T99" s="115"/>
      <c r="U99" s="112"/>
      <c r="V99" s="112">
        <v>20</v>
      </c>
      <c r="W99" s="112">
        <v>35</v>
      </c>
      <c r="X99" s="112">
        <v>32</v>
      </c>
      <c r="Y99" s="112">
        <v>34</v>
      </c>
      <c r="Z99" s="112">
        <v>39</v>
      </c>
    </row>
    <row r="100" spans="1:32" ht="15" customHeight="1" x14ac:dyDescent="0.25">
      <c r="S100" s="115" t="s">
        <v>58</v>
      </c>
      <c r="T100" s="115"/>
      <c r="U100" s="112"/>
      <c r="V100" s="112">
        <v>214</v>
      </c>
      <c r="W100" s="112">
        <v>215</v>
      </c>
      <c r="X100" s="112">
        <v>230</v>
      </c>
      <c r="Y100" s="112">
        <v>236</v>
      </c>
      <c r="Z100" s="112">
        <v>231</v>
      </c>
    </row>
    <row r="101" spans="1:32" x14ac:dyDescent="0.25">
      <c r="A101" s="18"/>
      <c r="S101" s="118" t="s">
        <v>53</v>
      </c>
      <c r="T101" s="118"/>
      <c r="U101" s="112"/>
      <c r="V101" s="112">
        <v>2262</v>
      </c>
      <c r="W101" s="112">
        <v>2167</v>
      </c>
      <c r="X101" s="112">
        <v>2277</v>
      </c>
      <c r="Y101" s="112">
        <v>2384</v>
      </c>
      <c r="Z101" s="112">
        <v>2504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184</v>
      </c>
      <c r="W103" s="106" t="s">
        <v>193</v>
      </c>
      <c r="X103" s="106" t="s">
        <v>261</v>
      </c>
      <c r="Y103" s="106" t="s">
        <v>267</v>
      </c>
      <c r="Z103" s="106" t="s">
        <v>273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4292</v>
      </c>
      <c r="W104" s="112">
        <v>4309</v>
      </c>
      <c r="X104" s="112">
        <v>4652</v>
      </c>
      <c r="Y104" s="112">
        <v>4789</v>
      </c>
      <c r="Z104" s="112">
        <v>5064</v>
      </c>
      <c r="AB104" s="109" t="str">
        <f>TEXT(Z104,"###,###")</f>
        <v>5,064</v>
      </c>
      <c r="AD104" s="130">
        <f>Z104/($Z$4)*100</f>
        <v>65.434810699056726</v>
      </c>
      <c r="AF104" s="109"/>
    </row>
    <row r="105" spans="1:32" x14ac:dyDescent="0.25">
      <c r="S105" s="115" t="s">
        <v>17</v>
      </c>
      <c r="T105" s="115"/>
      <c r="U105" s="112"/>
      <c r="V105" s="112">
        <v>912</v>
      </c>
      <c r="W105" s="112">
        <v>921</v>
      </c>
      <c r="X105" s="112">
        <v>881</v>
      </c>
      <c r="Y105" s="112">
        <v>922</v>
      </c>
      <c r="Z105" s="112">
        <v>1184</v>
      </c>
      <c r="AB105" s="109" t="str">
        <f>TEXT(Z105,"###,###")</f>
        <v>1,184</v>
      </c>
      <c r="AD105" s="130">
        <f>Z105/($Z$4)*100</f>
        <v>15.299134255071714</v>
      </c>
      <c r="AF105" s="109"/>
    </row>
    <row r="106" spans="1:32" x14ac:dyDescent="0.25">
      <c r="S106" s="118" t="s">
        <v>53</v>
      </c>
      <c r="T106" s="118"/>
      <c r="U106" s="120"/>
      <c r="V106" s="120">
        <v>5204</v>
      </c>
      <c r="W106" s="120">
        <v>5230</v>
      </c>
      <c r="X106" s="120">
        <v>5533</v>
      </c>
      <c r="Y106" s="120">
        <v>5711</v>
      </c>
      <c r="Z106" s="120">
        <v>6248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1587</v>
      </c>
      <c r="W108" s="112">
        <v>1369</v>
      </c>
      <c r="X108" s="112">
        <v>1472</v>
      </c>
      <c r="Y108" s="112">
        <v>1576</v>
      </c>
      <c r="Z108" s="112">
        <v>1556</v>
      </c>
      <c r="AB108" s="109" t="str">
        <f>TEXT(Z108,"###,###")</f>
        <v>1,556</v>
      </c>
      <c r="AD108" s="130">
        <f>Z108/($Z$4)*100</f>
        <v>20.105956841969245</v>
      </c>
      <c r="AF108" s="109"/>
    </row>
    <row r="109" spans="1:32" x14ac:dyDescent="0.25">
      <c r="S109" s="115" t="s">
        <v>20</v>
      </c>
      <c r="T109" s="115"/>
      <c r="U109" s="112"/>
      <c r="V109" s="112">
        <v>987</v>
      </c>
      <c r="W109" s="112">
        <v>1033</v>
      </c>
      <c r="X109" s="112">
        <v>1051</v>
      </c>
      <c r="Y109" s="112">
        <v>1233</v>
      </c>
      <c r="Z109" s="112">
        <v>1260</v>
      </c>
      <c r="AB109" s="109" t="str">
        <f>TEXT(Z109,"###,###")</f>
        <v>1,260</v>
      </c>
      <c r="AD109" s="130">
        <f>Z109/($Z$4)*100</f>
        <v>16.281173278201319</v>
      </c>
      <c r="AF109" s="109"/>
    </row>
    <row r="110" spans="1:32" x14ac:dyDescent="0.25">
      <c r="S110" s="115" t="s">
        <v>21</v>
      </c>
      <c r="T110" s="115"/>
      <c r="U110" s="112"/>
      <c r="V110" s="112">
        <v>951</v>
      </c>
      <c r="W110" s="112">
        <v>961</v>
      </c>
      <c r="X110" s="112">
        <v>1041</v>
      </c>
      <c r="Y110" s="112">
        <v>1083</v>
      </c>
      <c r="Z110" s="112">
        <v>1330</v>
      </c>
      <c r="AB110" s="109" t="str">
        <f>TEXT(Z110,"###,###")</f>
        <v>1,330</v>
      </c>
      <c r="AD110" s="130">
        <f>Z110/($Z$4)*100</f>
        <v>17.185682904768058</v>
      </c>
      <c r="AF110" s="109"/>
    </row>
    <row r="111" spans="1:32" x14ac:dyDescent="0.25">
      <c r="S111" s="115" t="s">
        <v>22</v>
      </c>
      <c r="T111" s="115"/>
      <c r="U111" s="112"/>
      <c r="V111" s="112">
        <v>1680</v>
      </c>
      <c r="W111" s="112">
        <v>1767</v>
      </c>
      <c r="X111" s="112">
        <v>1721</v>
      </c>
      <c r="Y111" s="112">
        <v>1819</v>
      </c>
      <c r="Z111" s="112">
        <v>2102</v>
      </c>
      <c r="AB111" s="109" t="str">
        <f>TEXT(Z111,"###,###")</f>
        <v>2,102</v>
      </c>
      <c r="AD111" s="130">
        <f>Z111/($Z$4)*100</f>
        <v>27.161131929189818</v>
      </c>
      <c r="AF111" s="109"/>
    </row>
    <row r="112" spans="1:32" x14ac:dyDescent="0.25">
      <c r="S112" s="118" t="s">
        <v>53</v>
      </c>
      <c r="T112" s="118"/>
      <c r="U112" s="112"/>
      <c r="V112" s="112">
        <v>6829</v>
      </c>
      <c r="W112" s="112">
        <v>6484</v>
      </c>
      <c r="X112" s="112">
        <v>6739</v>
      </c>
      <c r="Y112" s="112">
        <v>7120</v>
      </c>
      <c r="Z112" s="112">
        <v>7733</v>
      </c>
    </row>
    <row r="113" spans="19:32" x14ac:dyDescent="0.25">
      <c r="AB113" s="125" t="s">
        <v>24</v>
      </c>
      <c r="AC113" s="106"/>
      <c r="AD113" s="106" t="s">
        <v>182</v>
      </c>
      <c r="AF113" s="106" t="s">
        <v>183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47.27</v>
      </c>
      <c r="W118" s="131">
        <v>46.37</v>
      </c>
      <c r="X118" s="131">
        <v>47.1</v>
      </c>
      <c r="Y118" s="131">
        <v>47.25</v>
      </c>
      <c r="Z118" s="131">
        <v>47.24</v>
      </c>
      <c r="AB118" s="109" t="str">
        <f>TEXT(Z118,"##.0")</f>
        <v>47.2</v>
      </c>
    </row>
    <row r="120" spans="19:32" x14ac:dyDescent="0.25">
      <c r="S120" s="101" t="s">
        <v>98</v>
      </c>
      <c r="T120" s="112"/>
      <c r="U120" s="112"/>
      <c r="V120" s="112">
        <v>3076</v>
      </c>
      <c r="W120" s="112">
        <v>3017</v>
      </c>
      <c r="X120" s="112">
        <v>3172</v>
      </c>
      <c r="Y120" s="112">
        <v>3300</v>
      </c>
      <c r="Z120" s="112">
        <v>3452</v>
      </c>
      <c r="AB120" s="109" t="str">
        <f>TEXT(Z120,"###,###")</f>
        <v>3,452</v>
      </c>
    </row>
    <row r="121" spans="19:32" x14ac:dyDescent="0.25">
      <c r="S121" s="101" t="s">
        <v>99</v>
      </c>
      <c r="T121" s="112"/>
      <c r="U121" s="112"/>
      <c r="V121" s="112">
        <v>1189</v>
      </c>
      <c r="W121" s="112">
        <v>979</v>
      </c>
      <c r="X121" s="112">
        <v>1131</v>
      </c>
      <c r="Y121" s="112">
        <v>1174</v>
      </c>
      <c r="Z121" s="112">
        <v>1198</v>
      </c>
      <c r="AB121" s="109" t="str">
        <f>TEXT(Z121,"###,###")</f>
        <v>1,198</v>
      </c>
    </row>
    <row r="122" spans="19:32" x14ac:dyDescent="0.25">
      <c r="S122" s="101" t="s">
        <v>100</v>
      </c>
      <c r="T122" s="112"/>
      <c r="U122" s="112"/>
      <c r="V122" s="112">
        <v>614</v>
      </c>
      <c r="W122" s="112">
        <v>578</v>
      </c>
      <c r="X122" s="112">
        <v>597</v>
      </c>
      <c r="Y122" s="112">
        <v>612</v>
      </c>
      <c r="Z122" s="112">
        <v>649</v>
      </c>
      <c r="AB122" s="109" t="str">
        <f>TEXT(Z122,"###,###")</f>
        <v>649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3690</v>
      </c>
      <c r="W124" s="112">
        <v>3595</v>
      </c>
      <c r="X124" s="112">
        <v>3769</v>
      </c>
      <c r="Y124" s="112">
        <v>3912</v>
      </c>
      <c r="Z124" s="112">
        <v>4101</v>
      </c>
      <c r="AB124" s="109" t="str">
        <f>TEXT(Z124,"###,###")</f>
        <v>4,101</v>
      </c>
      <c r="AD124" s="127">
        <f>Z124/$Z$7*100</f>
        <v>77.362761743067338</v>
      </c>
    </row>
    <row r="125" spans="19:32" x14ac:dyDescent="0.25">
      <c r="S125" s="101" t="s">
        <v>102</v>
      </c>
      <c r="T125" s="112"/>
      <c r="U125" s="112"/>
      <c r="V125" s="112">
        <v>1803</v>
      </c>
      <c r="W125" s="112">
        <v>1557</v>
      </c>
      <c r="X125" s="112">
        <v>1728</v>
      </c>
      <c r="Y125" s="112">
        <v>1786</v>
      </c>
      <c r="Z125" s="112">
        <v>1847</v>
      </c>
      <c r="AB125" s="109" t="str">
        <f>TEXT(Z125,"###,###")</f>
        <v>1,847</v>
      </c>
      <c r="AD125" s="127">
        <f>Z125/$Z$7*100</f>
        <v>34.842482550462179</v>
      </c>
    </row>
    <row r="127" spans="19:32" x14ac:dyDescent="0.25">
      <c r="S127" s="101" t="s">
        <v>103</v>
      </c>
      <c r="T127" s="112"/>
      <c r="U127" s="112"/>
      <c r="V127" s="112">
        <v>2619</v>
      </c>
      <c r="W127" s="112">
        <v>2408</v>
      </c>
      <c r="X127" s="112">
        <v>2619</v>
      </c>
      <c r="Y127" s="112">
        <v>2689</v>
      </c>
      <c r="Z127" s="112">
        <v>2788</v>
      </c>
      <c r="AB127" s="109" t="str">
        <f>TEXT(Z127,"###,###")</f>
        <v>2,788</v>
      </c>
      <c r="AD127" s="127">
        <f>Z127/$Z$7*100</f>
        <v>52.593850216940197</v>
      </c>
    </row>
    <row r="128" spans="19:32" x14ac:dyDescent="0.25">
      <c r="S128" s="101" t="s">
        <v>104</v>
      </c>
      <c r="T128" s="112"/>
      <c r="U128" s="112"/>
      <c r="V128" s="112">
        <v>2264</v>
      </c>
      <c r="W128" s="112">
        <v>2165</v>
      </c>
      <c r="X128" s="112">
        <v>2280</v>
      </c>
      <c r="Y128" s="112">
        <v>2387</v>
      </c>
      <c r="Z128" s="112">
        <v>2509</v>
      </c>
      <c r="AB128" s="109" t="str">
        <f>TEXT(Z128,"###,###")</f>
        <v>2,509</v>
      </c>
      <c r="AD128" s="127">
        <f>Z128/$Z$7*100</f>
        <v>47.330692322203362</v>
      </c>
    </row>
    <row r="130" spans="19:20" x14ac:dyDescent="0.25">
      <c r="S130" s="101" t="s">
        <v>262</v>
      </c>
      <c r="T130" s="127">
        <v>65.119788719109607</v>
      </c>
    </row>
    <row r="131" spans="19:20" x14ac:dyDescent="0.25">
      <c r="S131" s="101" t="s">
        <v>263</v>
      </c>
      <c r="T131" s="127">
        <v>22.599509526504434</v>
      </c>
    </row>
    <row r="132" spans="19:20" x14ac:dyDescent="0.25">
      <c r="S132" s="101" t="s">
        <v>264</v>
      </c>
      <c r="T132" s="127">
        <v>12.242973023957743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BE204BDE-D861-4518-8AB5-06DA413C677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D6B1CB70-D40B-4D29-88FF-DBC499A92CB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D5C57E4F-CCF2-4A0D-94BB-C8181985F1B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621D3FC5-43F7-42A0-87C9-F7B96992833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15666B-91BE-47F5-A7AF-E0EC98DA34EA}">
  <sheetPr codeName="Sheet17">
    <tabColor theme="4" tint="-0.249977111117893"/>
  </sheetPr>
  <dimension ref="A1:N58"/>
  <sheetViews>
    <sheetView topLeftCell="A66" workbookViewId="0">
      <selection activeCell="A98" sqref="A98"/>
    </sheetView>
  </sheetViews>
  <sheetFormatPr defaultRowHeight="15" x14ac:dyDescent="0.25"/>
  <cols>
    <col min="1" max="1" width="43.140625" bestFit="1" customWidth="1"/>
    <col min="2" max="2" width="14.85546875" bestFit="1" customWidth="1"/>
    <col min="3" max="3" width="16.7109375" bestFit="1" customWidth="1"/>
    <col min="4" max="8" width="14.85546875" bestFit="1" customWidth="1"/>
    <col min="9" max="9" width="7.85546875" customWidth="1"/>
    <col min="10" max="10" width="11.5703125" bestFit="1" customWidth="1"/>
    <col min="11" max="11" width="5.28515625" customWidth="1"/>
    <col min="13" max="13" width="4.28515625" customWidth="1"/>
  </cols>
  <sheetData>
    <row r="1" spans="1:14" ht="18" thickBot="1" x14ac:dyDescent="0.35">
      <c r="A1" s="50" t="str">
        <f>C3</f>
        <v>South Australia</v>
      </c>
      <c r="B1" s="50"/>
      <c r="C1" s="50"/>
      <c r="D1" s="50"/>
      <c r="E1" s="50"/>
      <c r="F1" s="50"/>
      <c r="G1" s="51">
        <f>G3</f>
        <v>4</v>
      </c>
      <c r="H1" s="51"/>
      <c r="J1" s="146" t="s">
        <v>23</v>
      </c>
      <c r="K1" s="146"/>
      <c r="L1" s="146"/>
      <c r="M1" s="146"/>
      <c r="N1" s="146"/>
    </row>
    <row r="2" spans="1:14" ht="18.75" thickTop="1" thickBot="1" x14ac:dyDescent="0.35">
      <c r="A2" s="50"/>
      <c r="B2" s="52" t="s">
        <v>59</v>
      </c>
      <c r="C2" s="52" t="s">
        <v>89</v>
      </c>
      <c r="D2" s="52" t="s">
        <v>184</v>
      </c>
      <c r="E2" s="52" t="s">
        <v>193</v>
      </c>
      <c r="F2" s="52" t="s">
        <v>261</v>
      </c>
      <c r="G2" s="52" t="s">
        <v>267</v>
      </c>
      <c r="H2" s="52" t="s">
        <v>273</v>
      </c>
      <c r="J2" s="146" t="str">
        <f>$H$2</f>
        <v>2021-22</v>
      </c>
      <c r="K2" s="146"/>
      <c r="L2" s="146"/>
      <c r="M2" s="146"/>
      <c r="N2" s="146"/>
    </row>
    <row r="3" spans="1:14" ht="16.5" thickTop="1" thickBot="1" x14ac:dyDescent="0.3">
      <c r="C3" t="s">
        <v>195</v>
      </c>
      <c r="G3" s="4">
        <v>4</v>
      </c>
      <c r="H3" s="4"/>
      <c r="J3" s="21" t="s">
        <v>24</v>
      </c>
      <c r="L3" s="22" t="s">
        <v>25</v>
      </c>
      <c r="N3" s="22" t="s">
        <v>26</v>
      </c>
    </row>
    <row r="4" spans="1:14" x14ac:dyDescent="0.25">
      <c r="A4" s="25" t="s">
        <v>27</v>
      </c>
      <c r="B4" s="32"/>
      <c r="C4" s="32"/>
      <c r="D4" s="32">
        <v>1279861</v>
      </c>
      <c r="E4" s="32">
        <v>1303655</v>
      </c>
      <c r="F4" s="32">
        <v>1307317</v>
      </c>
      <c r="G4" s="32">
        <v>1377229</v>
      </c>
      <c r="H4" s="32">
        <v>1514413</v>
      </c>
      <c r="J4" s="26" t="str">
        <f>TEXT(H4,"#,###,###")</f>
        <v>1,514,413</v>
      </c>
      <c r="L4" s="27">
        <f>H4/G4-1</f>
        <v>9.9608707048718825E-2</v>
      </c>
      <c r="N4" s="27">
        <f>H4/D4-1</f>
        <v>0.18326365128713196</v>
      </c>
    </row>
    <row r="5" spans="1:14" x14ac:dyDescent="0.25">
      <c r="A5" s="28" t="s">
        <v>4</v>
      </c>
      <c r="B5" s="32"/>
      <c r="C5" s="32"/>
      <c r="D5" s="32">
        <v>659243</v>
      </c>
      <c r="E5" s="32">
        <v>666819</v>
      </c>
      <c r="F5" s="32">
        <v>667403</v>
      </c>
      <c r="G5" s="32">
        <v>699474</v>
      </c>
      <c r="H5" s="32">
        <v>761173</v>
      </c>
      <c r="J5" s="26" t="str">
        <f>TEXT(H5,"#,###,###")</f>
        <v>761,173</v>
      </c>
      <c r="L5" s="27">
        <f t="shared" ref="L5:L9" si="0">H5/G5-1</f>
        <v>8.820771036521724E-2</v>
      </c>
      <c r="N5" s="27">
        <f t="shared" ref="N5:N8" si="1">H5/D5-1</f>
        <v>0.15461673464868042</v>
      </c>
    </row>
    <row r="6" spans="1:14" x14ac:dyDescent="0.25">
      <c r="A6" s="28" t="s">
        <v>5</v>
      </c>
      <c r="B6" s="32"/>
      <c r="C6" s="32"/>
      <c r="D6" s="32">
        <v>620603</v>
      </c>
      <c r="E6" s="32">
        <v>636838</v>
      </c>
      <c r="F6" s="32">
        <v>639919</v>
      </c>
      <c r="G6" s="32">
        <v>676814</v>
      </c>
      <c r="H6" s="32">
        <v>752279</v>
      </c>
      <c r="J6" s="26" t="str">
        <f>TEXT(H6,"#,###,###")</f>
        <v>752,279</v>
      </c>
      <c r="L6" s="27">
        <f t="shared" si="0"/>
        <v>0.11150035312508311</v>
      </c>
      <c r="N6" s="27">
        <f t="shared" si="1"/>
        <v>0.212174288554841</v>
      </c>
    </row>
    <row r="7" spans="1:14" x14ac:dyDescent="0.25">
      <c r="A7" s="25" t="s">
        <v>6</v>
      </c>
      <c r="B7" s="32"/>
      <c r="C7" s="32"/>
      <c r="D7" s="32">
        <v>913241</v>
      </c>
      <c r="E7" s="32">
        <v>930210</v>
      </c>
      <c r="F7" s="32">
        <v>941301</v>
      </c>
      <c r="G7" s="32">
        <v>958761</v>
      </c>
      <c r="H7" s="32">
        <v>1001542</v>
      </c>
      <c r="J7" s="26" t="str">
        <f>TEXT(H7,"#,###,###")</f>
        <v>1,001,542</v>
      </c>
      <c r="L7" s="27">
        <f t="shared" si="0"/>
        <v>4.4621130813623067E-2</v>
      </c>
      <c r="N7" s="27">
        <f t="shared" si="1"/>
        <v>9.6689701842120446E-2</v>
      </c>
    </row>
    <row r="8" spans="1:14" x14ac:dyDescent="0.25">
      <c r="A8" s="25" t="s">
        <v>28</v>
      </c>
      <c r="B8" s="32"/>
      <c r="C8" s="32"/>
      <c r="D8" s="32">
        <v>42727.89</v>
      </c>
      <c r="E8" s="32">
        <v>43907.49</v>
      </c>
      <c r="F8" s="32">
        <v>43939.63</v>
      </c>
      <c r="G8" s="32">
        <v>45516</v>
      </c>
      <c r="H8" s="32">
        <v>45481</v>
      </c>
      <c r="J8" s="26" t="str">
        <f>TEXT(H8,"$###,###")</f>
        <v>$45,481</v>
      </c>
      <c r="L8" s="27">
        <f t="shared" si="0"/>
        <v>-7.6896036558571357E-4</v>
      </c>
      <c r="N8" s="27">
        <f t="shared" si="1"/>
        <v>6.4433558502420718E-2</v>
      </c>
    </row>
    <row r="9" spans="1:14" x14ac:dyDescent="0.25">
      <c r="A9" s="25" t="s">
        <v>7</v>
      </c>
      <c r="B9" s="32"/>
      <c r="C9" s="32"/>
      <c r="D9" s="32">
        <v>50442096414</v>
      </c>
      <c r="E9" s="32">
        <v>52682312356</v>
      </c>
      <c r="F9" s="32">
        <v>54288828019</v>
      </c>
      <c r="G9" s="32">
        <v>58136196426</v>
      </c>
      <c r="H9" s="32">
        <v>63124047860</v>
      </c>
      <c r="J9" s="26" t="str">
        <f>TEXT(H9/1000000000,"$#,###.0")&amp;" bil"</f>
        <v>$63.1 bil</v>
      </c>
      <c r="L9" s="27">
        <f t="shared" si="0"/>
        <v>8.5795971195826271E-2</v>
      </c>
      <c r="N9" s="27">
        <f>H9/D9-1</f>
        <v>0.25141602644572436</v>
      </c>
    </row>
    <row r="10" spans="1:14" x14ac:dyDescent="0.25">
      <c r="A10" s="25"/>
    </row>
    <row r="11" spans="1:14" x14ac:dyDescent="0.25">
      <c r="A11" s="25" t="s">
        <v>29</v>
      </c>
      <c r="B11" s="32"/>
      <c r="C11" s="32"/>
      <c r="D11" s="32">
        <v>1133705</v>
      </c>
      <c r="E11" s="32">
        <v>1153311</v>
      </c>
      <c r="F11" s="32">
        <v>1153601</v>
      </c>
      <c r="G11" s="32">
        <v>1218651</v>
      </c>
      <c r="H11" s="32">
        <v>1350338</v>
      </c>
    </row>
    <row r="12" spans="1:14" x14ac:dyDescent="0.25">
      <c r="A12" s="25" t="s">
        <v>30</v>
      </c>
      <c r="B12" s="32"/>
      <c r="C12" s="32"/>
      <c r="D12" s="32">
        <v>146159</v>
      </c>
      <c r="E12" s="32">
        <v>150340</v>
      </c>
      <c r="F12" s="32">
        <v>153719</v>
      </c>
      <c r="G12" s="32">
        <v>158578</v>
      </c>
      <c r="H12" s="32">
        <v>164071</v>
      </c>
    </row>
    <row r="13" spans="1:14" x14ac:dyDescent="0.25">
      <c r="A13" s="25"/>
      <c r="B13" s="25"/>
    </row>
    <row r="14" spans="1:14" ht="15.75" thickBot="1" x14ac:dyDescent="0.3">
      <c r="A14" s="34" t="s">
        <v>31</v>
      </c>
      <c r="B14" s="34"/>
      <c r="C14" s="21"/>
      <c r="D14" s="21"/>
      <c r="E14" s="21"/>
      <c r="F14" s="21"/>
      <c r="G14" s="21"/>
      <c r="H14" s="21"/>
      <c r="J14" s="34" t="s">
        <v>32</v>
      </c>
    </row>
    <row r="15" spans="1:14" x14ac:dyDescent="0.25">
      <c r="A15" s="38" t="s">
        <v>60</v>
      </c>
      <c r="B15" s="38"/>
      <c r="C15" s="39"/>
      <c r="D15" s="39"/>
      <c r="E15" s="39"/>
      <c r="F15" s="39"/>
      <c r="G15" s="32">
        <v>45544</v>
      </c>
      <c r="H15" s="32">
        <v>45921</v>
      </c>
      <c r="J15" s="53">
        <f t="shared" ref="J15:J34" si="2">IF(H15="np",0,H15/$H$34)</f>
        <v>3.0322619838432555E-2</v>
      </c>
    </row>
    <row r="16" spans="1:14" x14ac:dyDescent="0.25">
      <c r="A16" s="38" t="s">
        <v>61</v>
      </c>
      <c r="B16" s="38"/>
      <c r="C16" s="39"/>
      <c r="D16" s="39"/>
      <c r="E16" s="39"/>
      <c r="F16" s="39"/>
      <c r="G16" s="32">
        <v>11969</v>
      </c>
      <c r="H16" s="32">
        <v>13222</v>
      </c>
      <c r="J16" s="53">
        <f t="shared" si="2"/>
        <v>8.7307697895027386E-3</v>
      </c>
    </row>
    <row r="17" spans="1:10" x14ac:dyDescent="0.25">
      <c r="A17" s="38" t="s">
        <v>62</v>
      </c>
      <c r="B17" s="38"/>
      <c r="C17" s="39"/>
      <c r="D17" s="39"/>
      <c r="E17" s="39"/>
      <c r="F17" s="39"/>
      <c r="G17" s="32">
        <v>87145</v>
      </c>
      <c r="H17" s="32">
        <v>92403</v>
      </c>
      <c r="J17" s="53">
        <f t="shared" si="2"/>
        <v>6.1015679992393095E-2</v>
      </c>
    </row>
    <row r="18" spans="1:10" x14ac:dyDescent="0.25">
      <c r="A18" s="38" t="s">
        <v>63</v>
      </c>
      <c r="B18" s="38"/>
      <c r="C18" s="39"/>
      <c r="D18" s="39"/>
      <c r="E18" s="39"/>
      <c r="F18" s="39"/>
      <c r="G18" s="32">
        <v>10419</v>
      </c>
      <c r="H18" s="32">
        <v>11285</v>
      </c>
      <c r="J18" s="53">
        <f t="shared" si="2"/>
        <v>7.4517272027332026E-3</v>
      </c>
    </row>
    <row r="19" spans="1:10" x14ac:dyDescent="0.25">
      <c r="A19" s="38" t="s">
        <v>64</v>
      </c>
      <c r="B19" s="38"/>
      <c r="C19" s="39"/>
      <c r="D19" s="39"/>
      <c r="E19" s="39"/>
      <c r="F19" s="39"/>
      <c r="G19" s="32">
        <v>88501</v>
      </c>
      <c r="H19" s="32">
        <v>93525</v>
      </c>
      <c r="J19" s="53">
        <f t="shared" si="2"/>
        <v>6.1756560623449072E-2</v>
      </c>
    </row>
    <row r="20" spans="1:10" x14ac:dyDescent="0.25">
      <c r="A20" s="38" t="s">
        <v>65</v>
      </c>
      <c r="B20" s="38"/>
      <c r="C20" s="39"/>
      <c r="D20" s="39"/>
      <c r="E20" s="39"/>
      <c r="F20" s="39"/>
      <c r="G20" s="32">
        <v>44561</v>
      </c>
      <c r="H20" s="32">
        <v>46275</v>
      </c>
      <c r="J20" s="53">
        <f t="shared" si="2"/>
        <v>3.0556373620423478E-2</v>
      </c>
    </row>
    <row r="21" spans="1:10" x14ac:dyDescent="0.25">
      <c r="A21" s="38" t="s">
        <v>66</v>
      </c>
      <c r="B21" s="38"/>
      <c r="C21" s="39"/>
      <c r="D21" s="39"/>
      <c r="E21" s="39"/>
      <c r="F21" s="39"/>
      <c r="G21" s="32">
        <v>127345</v>
      </c>
      <c r="H21" s="32">
        <v>140934</v>
      </c>
      <c r="J21" s="53">
        <f t="shared" si="2"/>
        <v>9.3061738731945162E-2</v>
      </c>
    </row>
    <row r="22" spans="1:10" x14ac:dyDescent="0.25">
      <c r="A22" s="38" t="s">
        <v>67</v>
      </c>
      <c r="B22" s="38"/>
      <c r="C22" s="39"/>
      <c r="D22" s="39"/>
      <c r="E22" s="39"/>
      <c r="F22" s="39"/>
      <c r="G22" s="32">
        <v>102444</v>
      </c>
      <c r="H22" s="32">
        <v>114951</v>
      </c>
      <c r="J22" s="53">
        <f t="shared" si="2"/>
        <v>7.5904607326662321E-2</v>
      </c>
    </row>
    <row r="23" spans="1:10" x14ac:dyDescent="0.25">
      <c r="A23" s="38" t="s">
        <v>68</v>
      </c>
      <c r="B23" s="38"/>
      <c r="C23" s="39"/>
      <c r="D23" s="39"/>
      <c r="E23" s="39"/>
      <c r="F23" s="39"/>
      <c r="G23" s="32">
        <v>54095</v>
      </c>
      <c r="H23" s="32">
        <v>59932</v>
      </c>
      <c r="J23" s="53">
        <f t="shared" si="2"/>
        <v>3.9574383226779468E-2</v>
      </c>
    </row>
    <row r="24" spans="1:10" x14ac:dyDescent="0.25">
      <c r="A24" s="38" t="s">
        <v>69</v>
      </c>
      <c r="B24" s="38"/>
      <c r="C24" s="39"/>
      <c r="D24" s="39"/>
      <c r="E24" s="39"/>
      <c r="F24" s="39"/>
      <c r="G24" s="32">
        <v>12870</v>
      </c>
      <c r="H24" s="32">
        <v>14970</v>
      </c>
      <c r="J24" s="53">
        <f t="shared" si="2"/>
        <v>9.8850116282601722E-3</v>
      </c>
    </row>
    <row r="25" spans="1:10" x14ac:dyDescent="0.25">
      <c r="A25" s="38" t="s">
        <v>70</v>
      </c>
      <c r="B25" s="38"/>
      <c r="C25" s="39"/>
      <c r="D25" s="39"/>
      <c r="E25" s="39"/>
      <c r="F25" s="39"/>
      <c r="G25" s="32">
        <v>46079</v>
      </c>
      <c r="H25" s="32">
        <v>50704</v>
      </c>
      <c r="J25" s="53">
        <f t="shared" si="2"/>
        <v>3.3480937180982218E-2</v>
      </c>
    </row>
    <row r="26" spans="1:10" x14ac:dyDescent="0.25">
      <c r="A26" s="38" t="s">
        <v>71</v>
      </c>
      <c r="B26" s="38"/>
      <c r="C26" s="39"/>
      <c r="D26" s="39"/>
      <c r="E26" s="39"/>
      <c r="F26" s="39"/>
      <c r="G26" s="32">
        <v>22118</v>
      </c>
      <c r="H26" s="32">
        <v>23690</v>
      </c>
      <c r="J26" s="53">
        <f t="shared" si="2"/>
        <v>1.5643014393686271E-2</v>
      </c>
    </row>
    <row r="27" spans="1:10" x14ac:dyDescent="0.25">
      <c r="A27" s="38" t="s">
        <v>72</v>
      </c>
      <c r="B27" s="38"/>
      <c r="C27" s="39"/>
      <c r="D27" s="39"/>
      <c r="E27" s="39"/>
      <c r="F27" s="39"/>
      <c r="G27" s="32">
        <v>88248</v>
      </c>
      <c r="H27" s="32">
        <v>99258</v>
      </c>
      <c r="J27" s="53">
        <f t="shared" si="2"/>
        <v>6.554218331314951E-2</v>
      </c>
    </row>
    <row r="28" spans="1:10" x14ac:dyDescent="0.25">
      <c r="A28" s="38" t="s">
        <v>73</v>
      </c>
      <c r="B28" s="38"/>
      <c r="C28" s="39"/>
      <c r="D28" s="39"/>
      <c r="E28" s="39"/>
      <c r="F28" s="39"/>
      <c r="G28" s="32">
        <v>128015</v>
      </c>
      <c r="H28" s="32">
        <v>142746</v>
      </c>
      <c r="J28" s="53">
        <f t="shared" si="2"/>
        <v>9.4258241141458018E-2</v>
      </c>
    </row>
    <row r="29" spans="1:10" x14ac:dyDescent="0.25">
      <c r="A29" s="38" t="s">
        <v>74</v>
      </c>
      <c r="B29" s="38"/>
      <c r="C29" s="39"/>
      <c r="D29" s="39"/>
      <c r="E29" s="39"/>
      <c r="F29" s="39"/>
      <c r="G29" s="32">
        <v>73268</v>
      </c>
      <c r="H29" s="32">
        <v>91670</v>
      </c>
      <c r="J29" s="53">
        <f t="shared" si="2"/>
        <v>6.053166439295992E-2</v>
      </c>
    </row>
    <row r="30" spans="1:10" x14ac:dyDescent="0.25">
      <c r="A30" s="38" t="s">
        <v>75</v>
      </c>
      <c r="B30" s="38"/>
      <c r="C30" s="39"/>
      <c r="D30" s="39"/>
      <c r="E30" s="39"/>
      <c r="F30" s="39"/>
      <c r="G30" s="32">
        <v>108747</v>
      </c>
      <c r="H30" s="32">
        <v>116256</v>
      </c>
      <c r="J30" s="53">
        <f t="shared" si="2"/>
        <v>7.6766326777222074E-2</v>
      </c>
    </row>
    <row r="31" spans="1:10" x14ac:dyDescent="0.25">
      <c r="A31" s="38" t="s">
        <v>76</v>
      </c>
      <c r="B31" s="38"/>
      <c r="C31" s="39"/>
      <c r="D31" s="39"/>
      <c r="E31" s="39"/>
      <c r="F31" s="39"/>
      <c r="G31" s="32">
        <v>201274</v>
      </c>
      <c r="H31" s="32">
        <v>225400</v>
      </c>
      <c r="J31" s="53">
        <f t="shared" si="2"/>
        <v>0.14883644762924803</v>
      </c>
    </row>
    <row r="32" spans="1:10" x14ac:dyDescent="0.25">
      <c r="A32" s="38" t="str">
        <f>"Distribution of jobs per industry "&amp;"("&amp;Z2&amp;") *"</f>
        <v>Distribution of jobs per industry () *</v>
      </c>
      <c r="B32" s="38"/>
      <c r="C32" s="39"/>
      <c r="D32" s="39"/>
      <c r="E32" s="39"/>
      <c r="F32" s="39"/>
      <c r="G32" s="32">
        <v>24112</v>
      </c>
      <c r="H32" s="32">
        <v>27458</v>
      </c>
      <c r="J32" s="53">
        <f t="shared" si="2"/>
        <v>1.8131105496911677E-2</v>
      </c>
    </row>
    <row r="33" spans="1:14" x14ac:dyDescent="0.25">
      <c r="A33" s="38" t="s">
        <v>78</v>
      </c>
      <c r="B33" s="38"/>
      <c r="C33" s="39"/>
      <c r="D33" s="39"/>
      <c r="E33" s="39"/>
      <c r="F33" s="39"/>
      <c r="G33" s="32">
        <v>51423</v>
      </c>
      <c r="H33" s="32">
        <v>56776</v>
      </c>
      <c r="J33" s="53">
        <f t="shared" si="2"/>
        <v>3.7490408831402776E-2</v>
      </c>
    </row>
    <row r="34" spans="1:14" ht="15.75" thickBot="1" x14ac:dyDescent="0.3">
      <c r="A34" s="40" t="s">
        <v>79</v>
      </c>
      <c r="B34" s="40"/>
      <c r="C34" s="41"/>
      <c r="D34" s="41"/>
      <c r="E34" s="41"/>
      <c r="F34" s="41"/>
      <c r="G34" s="42">
        <v>1377229</v>
      </c>
      <c r="H34" s="42">
        <v>1514414</v>
      </c>
      <c r="J34" s="43">
        <f t="shared" si="2"/>
        <v>1</v>
      </c>
    </row>
    <row r="35" spans="1:14" ht="15.75" thickTop="1" x14ac:dyDescent="0.25">
      <c r="G35" s="44"/>
      <c r="H35" s="44"/>
    </row>
    <row r="36" spans="1:14" x14ac:dyDescent="0.25">
      <c r="J36" s="87"/>
      <c r="L36" s="88"/>
      <c r="N36" s="88"/>
    </row>
    <row r="37" spans="1:14" x14ac:dyDescent="0.25">
      <c r="A37" s="25" t="s">
        <v>9</v>
      </c>
      <c r="B37" s="32"/>
      <c r="C37" s="32"/>
      <c r="D37" s="32"/>
      <c r="E37" s="32"/>
      <c r="F37" s="32"/>
      <c r="G37" s="32"/>
      <c r="H37" s="32"/>
      <c r="J37" s="26"/>
      <c r="L37" s="89"/>
      <c r="N37" s="89"/>
    </row>
    <row r="38" spans="1:14" x14ac:dyDescent="0.25">
      <c r="A38" s="25" t="s">
        <v>10</v>
      </c>
      <c r="B38" s="32"/>
      <c r="C38" s="32"/>
      <c r="D38" s="32"/>
      <c r="E38" s="32"/>
      <c r="F38" s="32"/>
      <c r="G38" s="32"/>
      <c r="H38" s="32"/>
      <c r="J38" s="26"/>
      <c r="L38" s="89"/>
      <c r="N38" s="89"/>
    </row>
    <row r="39" spans="1:14" x14ac:dyDescent="0.25">
      <c r="A39" s="25" t="s">
        <v>11</v>
      </c>
      <c r="B39" s="25"/>
      <c r="G39" s="32"/>
      <c r="H39" s="32"/>
      <c r="J39" s="26"/>
      <c r="L39" s="90"/>
      <c r="N39" s="26"/>
    </row>
    <row r="40" spans="1:14" x14ac:dyDescent="0.25">
      <c r="A40" s="25" t="s">
        <v>33</v>
      </c>
      <c r="B40" s="32"/>
      <c r="C40" s="32"/>
      <c r="D40" s="32"/>
      <c r="E40" s="32"/>
      <c r="F40" s="32"/>
      <c r="G40" s="32"/>
      <c r="H40" s="32"/>
      <c r="J40" s="26"/>
    </row>
    <row r="42" spans="1:14" x14ac:dyDescent="0.25">
      <c r="A42" s="38"/>
      <c r="B42" s="38"/>
      <c r="G42" s="44"/>
      <c r="H42" s="44"/>
    </row>
    <row r="43" spans="1:14" ht="15.75" thickBot="1" x14ac:dyDescent="0.3">
      <c r="A43" s="45" t="s">
        <v>13</v>
      </c>
      <c r="B43" s="45"/>
      <c r="J43" s="86"/>
      <c r="K43" s="87"/>
      <c r="L43" s="87"/>
      <c r="M43" s="87"/>
      <c r="N43" s="87"/>
    </row>
    <row r="44" spans="1:14" x14ac:dyDescent="0.25">
      <c r="A44" s="38" t="s">
        <v>14</v>
      </c>
      <c r="B44" s="38"/>
      <c r="C44" s="32"/>
      <c r="D44" s="32"/>
      <c r="E44" s="32"/>
      <c r="F44" s="32"/>
      <c r="G44" s="32"/>
      <c r="H44" s="32"/>
      <c r="J44" s="26"/>
      <c r="L44" s="90"/>
      <c r="N44" s="26"/>
    </row>
    <row r="45" spans="1:14" x14ac:dyDescent="0.25">
      <c r="A45" s="54" t="s">
        <v>15</v>
      </c>
      <c r="B45" s="54"/>
      <c r="C45" s="32"/>
      <c r="D45" s="32"/>
      <c r="E45" s="32"/>
      <c r="F45" s="32"/>
      <c r="G45" s="32"/>
      <c r="H45" s="32"/>
      <c r="J45" s="26"/>
      <c r="L45" s="90"/>
      <c r="N45" s="26"/>
    </row>
    <row r="46" spans="1:14" x14ac:dyDescent="0.25">
      <c r="A46" s="54" t="s">
        <v>16</v>
      </c>
      <c r="B46" s="54"/>
      <c r="C46" s="32"/>
      <c r="D46" s="32"/>
      <c r="E46" s="32"/>
      <c r="F46" s="32"/>
      <c r="G46" s="32"/>
      <c r="H46" s="32"/>
      <c r="J46" s="26"/>
      <c r="L46" s="90"/>
      <c r="N46" s="26"/>
    </row>
    <row r="47" spans="1:14" x14ac:dyDescent="0.25">
      <c r="A47" s="38" t="s">
        <v>17</v>
      </c>
      <c r="B47" s="38"/>
      <c r="C47" s="32"/>
      <c r="D47" s="32"/>
      <c r="E47" s="32"/>
      <c r="F47" s="32"/>
      <c r="G47" s="32"/>
      <c r="H47" s="32"/>
      <c r="J47" s="26"/>
      <c r="L47" s="90"/>
      <c r="N47" s="26"/>
    </row>
    <row r="48" spans="1:14" ht="15.75" thickBot="1" x14ac:dyDescent="0.3">
      <c r="A48" s="45" t="s">
        <v>18</v>
      </c>
      <c r="B48" s="45"/>
      <c r="C48" s="32"/>
      <c r="D48" s="32"/>
      <c r="E48" s="32"/>
      <c r="F48" s="32"/>
      <c r="G48" s="32"/>
      <c r="H48" s="32"/>
    </row>
    <row r="49" spans="1:14" x14ac:dyDescent="0.25">
      <c r="A49" s="38" t="s">
        <v>19</v>
      </c>
      <c r="B49" s="38"/>
      <c r="C49" s="32"/>
      <c r="D49" s="32"/>
      <c r="E49" s="32"/>
      <c r="F49" s="32"/>
      <c r="G49" s="32"/>
      <c r="H49" s="32"/>
      <c r="J49" s="26"/>
      <c r="L49" s="90"/>
      <c r="N49" s="26"/>
    </row>
    <row r="50" spans="1:14" x14ac:dyDescent="0.25">
      <c r="A50" s="38" t="s">
        <v>20</v>
      </c>
      <c r="B50" s="38"/>
      <c r="C50" s="32"/>
      <c r="D50" s="32"/>
      <c r="E50" s="32"/>
      <c r="F50" s="32"/>
      <c r="G50" s="32"/>
      <c r="H50" s="32"/>
      <c r="J50" s="26"/>
      <c r="L50" s="90"/>
      <c r="N50" s="26"/>
    </row>
    <row r="51" spans="1:14" x14ac:dyDescent="0.25">
      <c r="A51" s="38" t="s">
        <v>21</v>
      </c>
      <c r="B51" s="38"/>
      <c r="C51" s="32"/>
      <c r="D51" s="32"/>
      <c r="E51" s="32"/>
      <c r="F51" s="32"/>
      <c r="G51" s="32"/>
      <c r="H51" s="32"/>
      <c r="J51" s="26"/>
      <c r="L51" s="90"/>
      <c r="N51" s="26"/>
    </row>
    <row r="52" spans="1:14" x14ac:dyDescent="0.25">
      <c r="A52" s="38" t="s">
        <v>22</v>
      </c>
      <c r="B52" s="38"/>
      <c r="C52" s="32"/>
      <c r="D52" s="32"/>
      <c r="E52" s="32"/>
      <c r="F52" s="32"/>
      <c r="G52" s="32"/>
      <c r="H52" s="32"/>
      <c r="J52" s="26"/>
      <c r="L52" s="90"/>
      <c r="N52" s="26"/>
    </row>
    <row r="54" spans="1:14" x14ac:dyDescent="0.25">
      <c r="J54" s="87"/>
      <c r="L54" s="88"/>
      <c r="N54" s="88"/>
    </row>
    <row r="55" spans="1:14" x14ac:dyDescent="0.25">
      <c r="A55" s="38" t="s">
        <v>87</v>
      </c>
      <c r="B55" s="32"/>
      <c r="C55" s="32"/>
      <c r="D55" s="32"/>
      <c r="E55" s="32"/>
      <c r="F55" s="32"/>
      <c r="G55" s="32"/>
      <c r="H55" s="32"/>
      <c r="J55" s="26"/>
      <c r="L55" s="27"/>
      <c r="N55" s="27"/>
    </row>
    <row r="56" spans="1:14" x14ac:dyDescent="0.25">
      <c r="A56" s="38" t="s">
        <v>88</v>
      </c>
      <c r="B56" s="32"/>
      <c r="C56" s="32"/>
      <c r="D56" s="32"/>
      <c r="E56" s="32"/>
      <c r="F56" s="32"/>
      <c r="G56" s="32"/>
      <c r="H56" s="32"/>
      <c r="J56" s="26"/>
      <c r="L56" s="27"/>
      <c r="N56" s="27"/>
    </row>
    <row r="57" spans="1:14" ht="15.75" thickBot="1" x14ac:dyDescent="0.3">
      <c r="A57" s="40" t="s">
        <v>53</v>
      </c>
      <c r="B57" s="42"/>
      <c r="C57" s="42"/>
      <c r="D57" s="42"/>
      <c r="E57" s="42"/>
      <c r="F57" s="42"/>
      <c r="G57" s="42"/>
      <c r="H57" s="42"/>
    </row>
    <row r="58" spans="1:14" ht="15.75" thickTop="1" x14ac:dyDescent="0.25"/>
  </sheetData>
  <mergeCells count="2">
    <mergeCell ref="J1:N1"/>
    <mergeCell ref="J2:N2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F0AD29-020F-48CB-B345-585572D723E9}">
  <sheetPr codeName="Sheet71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113</v>
      </c>
      <c r="T1" s="99"/>
      <c r="U1" s="99"/>
      <c r="V1" s="99"/>
      <c r="W1" s="99"/>
      <c r="X1" s="99"/>
      <c r="Y1" s="100" t="s">
        <v>202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184</v>
      </c>
      <c r="W2" s="103" t="s">
        <v>193</v>
      </c>
      <c r="X2" s="103" t="s">
        <v>261</v>
      </c>
      <c r="Y2" s="103" t="s">
        <v>267</v>
      </c>
      <c r="Z2" s="103" t="s">
        <v>273</v>
      </c>
      <c r="AB2" s="141" t="str">
        <f>$Z$2</f>
        <v>2021-22</v>
      </c>
      <c r="AC2" s="141"/>
      <c r="AD2" s="141"/>
      <c r="AE2" s="141"/>
      <c r="AF2" s="141"/>
    </row>
    <row r="3" spans="1:32" ht="15" customHeight="1" x14ac:dyDescent="0.25">
      <c r="A3" s="58" t="s">
        <v>272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113</v>
      </c>
      <c r="Y3" s="105" t="s">
        <v>202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10.7 Barunga West, South Australia,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1527</v>
      </c>
      <c r="W4" s="108">
        <v>1455</v>
      </c>
      <c r="X4" s="108">
        <v>1468</v>
      </c>
      <c r="Y4" s="108">
        <v>1558</v>
      </c>
      <c r="Z4" s="108">
        <v>1772</v>
      </c>
      <c r="AB4" s="109" t="str">
        <f>TEXT(Z4,"###,###")</f>
        <v>1,772</v>
      </c>
      <c r="AD4" s="110">
        <f>Z4/Y4-1</f>
        <v>0.13735558408215653</v>
      </c>
      <c r="AF4" s="110">
        <f>Z4/V4-1</f>
        <v>0.16044531761624103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789</v>
      </c>
      <c r="W5" s="108">
        <v>731</v>
      </c>
      <c r="X5" s="108">
        <v>746</v>
      </c>
      <c r="Y5" s="108">
        <v>793</v>
      </c>
      <c r="Z5" s="108">
        <v>873</v>
      </c>
      <c r="AB5" s="109" t="str">
        <f>TEXT(Z5,"###,###")</f>
        <v>873</v>
      </c>
      <c r="AD5" s="110">
        <f t="shared" ref="AD5:AD9" si="0">Z5/Y5-1</f>
        <v>0.10088272383354346</v>
      </c>
      <c r="AF5" s="110">
        <f t="shared" ref="AF5:AF9" si="1">Z5/V5-1</f>
        <v>0.10646387832699622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737</v>
      </c>
      <c r="W6" s="108">
        <v>724</v>
      </c>
      <c r="X6" s="108">
        <v>721</v>
      </c>
      <c r="Y6" s="108">
        <v>765</v>
      </c>
      <c r="Z6" s="108">
        <v>900</v>
      </c>
      <c r="AB6" s="109" t="str">
        <f>TEXT(Z6,"###,###")</f>
        <v>900</v>
      </c>
      <c r="AD6" s="110">
        <f t="shared" si="0"/>
        <v>0.17647058823529416</v>
      </c>
      <c r="AF6" s="110">
        <f t="shared" si="1"/>
        <v>0.22116689280868385</v>
      </c>
    </row>
    <row r="7" spans="1:32" ht="16.5" customHeight="1" thickBot="1" x14ac:dyDescent="0.3">
      <c r="A7" s="61" t="str">
        <f>"QUICK STATS for "&amp;Z2&amp;" *"</f>
        <v>QUICK STATS for 2021-22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1088</v>
      </c>
      <c r="W7" s="108">
        <v>1043</v>
      </c>
      <c r="X7" s="108">
        <v>1084</v>
      </c>
      <c r="Y7" s="108">
        <v>1108</v>
      </c>
      <c r="Z7" s="108">
        <v>1190</v>
      </c>
      <c r="AB7" s="109" t="str">
        <f>TEXT(Z7,"###,###")</f>
        <v>1,190</v>
      </c>
      <c r="AD7" s="110">
        <f t="shared" si="0"/>
        <v>7.400722021660644E-2</v>
      </c>
      <c r="AF7" s="110">
        <f t="shared" si="1"/>
        <v>9.375E-2</v>
      </c>
    </row>
    <row r="8" spans="1:32" ht="17.25" customHeight="1" x14ac:dyDescent="0.25">
      <c r="A8" s="62" t="s">
        <v>12</v>
      </c>
      <c r="B8" s="63"/>
      <c r="C8" s="29"/>
      <c r="D8" s="64" t="str">
        <f>AB4</f>
        <v>1,772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1,190</v>
      </c>
      <c r="P8" s="65"/>
      <c r="S8" s="107" t="s">
        <v>83</v>
      </c>
      <c r="T8" s="108"/>
      <c r="U8" s="108"/>
      <c r="V8" s="108">
        <v>35774.35</v>
      </c>
      <c r="W8" s="108">
        <v>33956</v>
      </c>
      <c r="X8" s="108">
        <v>36876.39</v>
      </c>
      <c r="Y8" s="108">
        <v>37666.5</v>
      </c>
      <c r="Z8" s="108">
        <v>35211.5</v>
      </c>
      <c r="AB8" s="109" t="str">
        <f>TEXT(Z8,"$###,###")</f>
        <v>$35,212</v>
      </c>
      <c r="AD8" s="110">
        <f t="shared" si="0"/>
        <v>-6.517727954548469E-2</v>
      </c>
      <c r="AF8" s="110">
        <f t="shared" si="1"/>
        <v>-1.5733339669344093E-2</v>
      </c>
    </row>
    <row r="9" spans="1:32" x14ac:dyDescent="0.25">
      <c r="A9" s="30" t="s">
        <v>14</v>
      </c>
      <c r="B9" s="69"/>
      <c r="C9" s="70"/>
      <c r="D9" s="71">
        <f>AD104</f>
        <v>62.92325056433409</v>
      </c>
      <c r="E9" s="72" t="s">
        <v>84</v>
      </c>
      <c r="F9" s="24"/>
      <c r="G9" s="73" t="s">
        <v>81</v>
      </c>
      <c r="H9" s="70"/>
      <c r="I9" s="69"/>
      <c r="J9" s="70"/>
      <c r="K9" s="69"/>
      <c r="L9" s="69"/>
      <c r="M9" s="74"/>
      <c r="N9" s="70"/>
      <c r="O9" s="71">
        <f>AD127</f>
        <v>50.504201680672267</v>
      </c>
      <c r="P9" s="72" t="s">
        <v>84</v>
      </c>
      <c r="S9" s="107" t="s">
        <v>7</v>
      </c>
      <c r="T9" s="108"/>
      <c r="U9" s="108"/>
      <c r="V9" s="108">
        <v>55319630</v>
      </c>
      <c r="W9" s="108">
        <v>51171246</v>
      </c>
      <c r="X9" s="108">
        <v>54317711</v>
      </c>
      <c r="Y9" s="108">
        <v>52222257</v>
      </c>
      <c r="Z9" s="108">
        <v>69657976</v>
      </c>
      <c r="AB9" s="109" t="str">
        <f>TEXT(Z9/1000000,"$#,###.0")&amp;" mil"</f>
        <v>$69.7 mil</v>
      </c>
      <c r="AD9" s="110">
        <f t="shared" si="0"/>
        <v>0.33387524786605827</v>
      </c>
      <c r="AF9" s="110">
        <f t="shared" si="1"/>
        <v>0.25919092372815933</v>
      </c>
    </row>
    <row r="10" spans="1:32" x14ac:dyDescent="0.25">
      <c r="A10" s="30" t="s">
        <v>17</v>
      </c>
      <c r="B10" s="69"/>
      <c r="C10" s="70"/>
      <c r="D10" s="71">
        <f>AD105</f>
        <v>17.155756207674944</v>
      </c>
      <c r="E10" s="72" t="s">
        <v>84</v>
      </c>
      <c r="F10" s="24"/>
      <c r="G10" s="73" t="s">
        <v>82</v>
      </c>
      <c r="H10" s="70"/>
      <c r="I10" s="69"/>
      <c r="J10" s="70"/>
      <c r="K10" s="69"/>
      <c r="L10" s="69"/>
      <c r="M10" s="74"/>
      <c r="N10" s="70"/>
      <c r="O10" s="71">
        <f>AD128</f>
        <v>49.159663865546214</v>
      </c>
      <c r="P10" s="72" t="s">
        <v>84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85</v>
      </c>
      <c r="H11" s="77"/>
      <c r="I11" s="78"/>
      <c r="J11" s="78"/>
      <c r="K11" s="78"/>
      <c r="L11" s="78"/>
      <c r="M11" s="69"/>
      <c r="N11" s="70"/>
      <c r="O11" s="71">
        <f>T130</f>
        <v>66.386554621848731</v>
      </c>
      <c r="P11" s="72" t="s">
        <v>84</v>
      </c>
      <c r="S11" s="107" t="s">
        <v>29</v>
      </c>
      <c r="T11" s="112"/>
      <c r="U11" s="112"/>
      <c r="V11" s="112">
        <v>1131</v>
      </c>
      <c r="W11" s="112">
        <v>1091</v>
      </c>
      <c r="X11" s="112">
        <v>1075</v>
      </c>
      <c r="Y11" s="112">
        <v>1172</v>
      </c>
      <c r="Z11" s="112">
        <v>1373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20</v>
      </c>
      <c r="P12" s="72" t="s">
        <v>84</v>
      </c>
      <c r="S12" s="107" t="s">
        <v>30</v>
      </c>
      <c r="T12" s="112"/>
      <c r="U12" s="112"/>
      <c r="V12" s="112">
        <v>395</v>
      </c>
      <c r="W12" s="112">
        <v>362</v>
      </c>
      <c r="X12" s="112">
        <v>391</v>
      </c>
      <c r="Y12" s="112">
        <v>386</v>
      </c>
      <c r="Z12" s="112">
        <v>396</v>
      </c>
    </row>
    <row r="13" spans="1:32" ht="15" customHeight="1" x14ac:dyDescent="0.25">
      <c r="A13" s="30" t="s">
        <v>19</v>
      </c>
      <c r="B13" s="70"/>
      <c r="C13" s="70"/>
      <c r="D13" s="71">
        <f>AD108</f>
        <v>19.243792325056432</v>
      </c>
      <c r="E13" s="72" t="s">
        <v>84</v>
      </c>
      <c r="F13" s="24"/>
      <c r="G13" s="142" t="s">
        <v>265</v>
      </c>
      <c r="H13" s="143"/>
      <c r="I13" s="143"/>
      <c r="J13" s="143"/>
      <c r="K13" s="143"/>
      <c r="L13" s="143"/>
      <c r="M13" s="79"/>
      <c r="N13" s="70"/>
      <c r="O13" s="71">
        <f>T132</f>
        <v>13.193277310924371</v>
      </c>
      <c r="P13" s="72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10.72234762979684</v>
      </c>
      <c r="E14" s="72" t="s">
        <v>84</v>
      </c>
      <c r="F14" s="24"/>
      <c r="G14" s="76" t="s">
        <v>94</v>
      </c>
      <c r="H14" s="69"/>
      <c r="I14" s="69"/>
      <c r="J14" s="69"/>
      <c r="K14" s="75"/>
      <c r="L14" s="70"/>
      <c r="M14" s="69"/>
      <c r="N14" s="70"/>
      <c r="O14" s="75" t="str">
        <f>AB118</f>
        <v>47.6</v>
      </c>
      <c r="P14" s="72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22.573363431151243</v>
      </c>
      <c r="E15" s="72" t="s">
        <v>84</v>
      </c>
      <c r="F15" s="24"/>
      <c r="G15" s="33" t="s">
        <v>259</v>
      </c>
      <c r="H15" s="70"/>
      <c r="I15" s="70"/>
      <c r="J15" s="70"/>
      <c r="K15" s="80"/>
      <c r="L15" s="70"/>
      <c r="M15" s="70"/>
      <c r="N15" s="70"/>
      <c r="O15" s="71">
        <f>AB38</f>
        <v>17.592592592592592</v>
      </c>
      <c r="P15" s="72" t="s">
        <v>84</v>
      </c>
      <c r="S15" s="115" t="s">
        <v>60</v>
      </c>
      <c r="T15" s="115"/>
      <c r="U15" s="116"/>
      <c r="V15" s="116">
        <v>142</v>
      </c>
      <c r="W15" s="116">
        <v>146</v>
      </c>
      <c r="X15" s="116">
        <v>146</v>
      </c>
      <c r="Y15" s="112">
        <v>172</v>
      </c>
      <c r="Z15" s="112">
        <v>185</v>
      </c>
      <c r="AB15" s="117">
        <f t="shared" ref="AB15:AB34" si="2">IF(Z15="np",0,Z15/$Z$34)</f>
        <v>0.10422535211267606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27.65237020316027</v>
      </c>
      <c r="E16" s="83" t="s">
        <v>84</v>
      </c>
      <c r="F16" s="24"/>
      <c r="G16" s="84" t="s">
        <v>260</v>
      </c>
      <c r="H16" s="35"/>
      <c r="I16" s="35"/>
      <c r="J16" s="35"/>
      <c r="K16" s="36"/>
      <c r="L16" s="35"/>
      <c r="M16" s="35"/>
      <c r="N16" s="35"/>
      <c r="O16" s="82">
        <f>AB37</f>
        <v>82.407407407407405</v>
      </c>
      <c r="P16" s="37" t="s">
        <v>84</v>
      </c>
      <c r="S16" s="115" t="s">
        <v>61</v>
      </c>
      <c r="T16" s="115"/>
      <c r="U16" s="116"/>
      <c r="V16" s="116">
        <v>18</v>
      </c>
      <c r="W16" s="116">
        <v>16</v>
      </c>
      <c r="X16" s="116">
        <v>17</v>
      </c>
      <c r="Y16" s="112">
        <v>17</v>
      </c>
      <c r="Z16" s="112">
        <v>15</v>
      </c>
      <c r="AB16" s="117">
        <f t="shared" si="2"/>
        <v>8.4507042253521118E-3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73</v>
      </c>
      <c r="W17" s="116">
        <v>60</v>
      </c>
      <c r="X17" s="116">
        <v>51</v>
      </c>
      <c r="Y17" s="112">
        <v>60</v>
      </c>
      <c r="Z17" s="112">
        <v>63</v>
      </c>
      <c r="AB17" s="117">
        <f t="shared" si="2"/>
        <v>3.549295774647887E-2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268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63</v>
      </c>
      <c r="T18" s="115"/>
      <c r="U18" s="116"/>
      <c r="V18" s="116">
        <v>12</v>
      </c>
      <c r="W18" s="116">
        <v>12</v>
      </c>
      <c r="X18" s="116">
        <v>14</v>
      </c>
      <c r="Y18" s="112">
        <v>16</v>
      </c>
      <c r="Z18" s="112">
        <v>13</v>
      </c>
      <c r="AB18" s="117">
        <f t="shared" si="2"/>
        <v>7.3239436619718309E-3</v>
      </c>
    </row>
    <row r="19" spans="1:28" x14ac:dyDescent="0.25">
      <c r="A19" s="61" t="str">
        <f>$S$1&amp;" ("&amp;$V$2&amp;" to "&amp;$Z$2&amp;")"</f>
        <v>Barunga West (2017-18 to 2021-22)</v>
      </c>
      <c r="B19" s="61"/>
      <c r="C19" s="61"/>
      <c r="D19" s="61"/>
      <c r="E19" s="61"/>
      <c r="F19" s="61"/>
      <c r="G19" s="61" t="str">
        <f>$S$1&amp;" ("&amp;$V$2&amp;" to "&amp;$Z$2&amp;")"</f>
        <v>Barunga West (2017-18 to 2021-22)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64</v>
      </c>
      <c r="T19" s="115"/>
      <c r="U19" s="116"/>
      <c r="V19" s="116">
        <v>76</v>
      </c>
      <c r="W19" s="116">
        <v>66</v>
      </c>
      <c r="X19" s="116">
        <v>67</v>
      </c>
      <c r="Y19" s="112">
        <v>66</v>
      </c>
      <c r="Z19" s="112">
        <v>67</v>
      </c>
      <c r="AB19" s="117">
        <f t="shared" si="2"/>
        <v>3.7746478873239439E-2</v>
      </c>
    </row>
    <row r="20" spans="1:28" x14ac:dyDescent="0.25">
      <c r="S20" s="115" t="s">
        <v>65</v>
      </c>
      <c r="T20" s="115"/>
      <c r="U20" s="116"/>
      <c r="V20" s="116">
        <v>36</v>
      </c>
      <c r="W20" s="116">
        <v>33</v>
      </c>
      <c r="X20" s="116">
        <v>38</v>
      </c>
      <c r="Y20" s="112">
        <v>37</v>
      </c>
      <c r="Z20" s="112">
        <v>35</v>
      </c>
      <c r="AB20" s="117">
        <f t="shared" si="2"/>
        <v>1.9718309859154931E-2</v>
      </c>
    </row>
    <row r="21" spans="1:28" x14ac:dyDescent="0.25">
      <c r="S21" s="115" t="s">
        <v>66</v>
      </c>
      <c r="T21" s="115"/>
      <c r="U21" s="116"/>
      <c r="V21" s="116">
        <v>93</v>
      </c>
      <c r="W21" s="116">
        <v>77</v>
      </c>
      <c r="X21" s="116">
        <v>81</v>
      </c>
      <c r="Y21" s="112">
        <v>95</v>
      </c>
      <c r="Z21" s="112">
        <v>118</v>
      </c>
      <c r="AB21" s="117">
        <f t="shared" si="2"/>
        <v>6.6478873239436617E-2</v>
      </c>
    </row>
    <row r="22" spans="1:28" x14ac:dyDescent="0.25">
      <c r="S22" s="115" t="s">
        <v>67</v>
      </c>
      <c r="T22" s="115"/>
      <c r="U22" s="116"/>
      <c r="V22" s="116">
        <v>91</v>
      </c>
      <c r="W22" s="116">
        <v>80</v>
      </c>
      <c r="X22" s="116">
        <v>84</v>
      </c>
      <c r="Y22" s="112">
        <v>115</v>
      </c>
      <c r="Z22" s="112">
        <v>138</v>
      </c>
      <c r="AB22" s="117">
        <f t="shared" si="2"/>
        <v>7.7746478873239433E-2</v>
      </c>
    </row>
    <row r="23" spans="1:28" x14ac:dyDescent="0.25">
      <c r="S23" s="115" t="s">
        <v>68</v>
      </c>
      <c r="T23" s="115"/>
      <c r="U23" s="116"/>
      <c r="V23" s="116">
        <v>89</v>
      </c>
      <c r="W23" s="116">
        <v>84</v>
      </c>
      <c r="X23" s="116">
        <v>84</v>
      </c>
      <c r="Y23" s="112">
        <v>90</v>
      </c>
      <c r="Z23" s="112">
        <v>104</v>
      </c>
      <c r="AB23" s="117">
        <f t="shared" si="2"/>
        <v>5.8591549295774648E-2</v>
      </c>
    </row>
    <row r="24" spans="1:28" x14ac:dyDescent="0.25">
      <c r="S24" s="115" t="s">
        <v>69</v>
      </c>
      <c r="T24" s="115"/>
      <c r="U24" s="116"/>
      <c r="V24" s="116">
        <v>7</v>
      </c>
      <c r="W24" s="116">
        <v>10</v>
      </c>
      <c r="X24" s="116">
        <v>5</v>
      </c>
      <c r="Y24" s="112">
        <v>4</v>
      </c>
      <c r="Z24" s="112">
        <v>6</v>
      </c>
      <c r="AB24" s="117">
        <f t="shared" si="2"/>
        <v>3.3802816901408453E-3</v>
      </c>
    </row>
    <row r="25" spans="1:28" x14ac:dyDescent="0.25">
      <c r="S25" s="115" t="s">
        <v>70</v>
      </c>
      <c r="T25" s="115"/>
      <c r="U25" s="116"/>
      <c r="V25" s="116">
        <v>34</v>
      </c>
      <c r="W25" s="116">
        <v>30</v>
      </c>
      <c r="X25" s="116">
        <v>23</v>
      </c>
      <c r="Y25" s="112">
        <v>28</v>
      </c>
      <c r="Z25" s="112">
        <v>31</v>
      </c>
      <c r="AB25" s="117">
        <f t="shared" si="2"/>
        <v>1.7464788732394366E-2</v>
      </c>
    </row>
    <row r="26" spans="1:28" x14ac:dyDescent="0.25">
      <c r="S26" s="115" t="s">
        <v>71</v>
      </c>
      <c r="T26" s="115"/>
      <c r="U26" s="116"/>
      <c r="V26" s="116">
        <v>25</v>
      </c>
      <c r="W26" s="116">
        <v>32</v>
      </c>
      <c r="X26" s="116">
        <v>27</v>
      </c>
      <c r="Y26" s="112">
        <v>30</v>
      </c>
      <c r="Z26" s="112">
        <v>29</v>
      </c>
      <c r="AB26" s="117">
        <f t="shared" si="2"/>
        <v>1.6338028169014085E-2</v>
      </c>
    </row>
    <row r="27" spans="1:28" x14ac:dyDescent="0.25">
      <c r="S27" s="115" t="s">
        <v>72</v>
      </c>
      <c r="T27" s="115"/>
      <c r="U27" s="116"/>
      <c r="V27" s="116">
        <v>44</v>
      </c>
      <c r="W27" s="116">
        <v>47</v>
      </c>
      <c r="X27" s="116">
        <v>47</v>
      </c>
      <c r="Y27" s="112">
        <v>43</v>
      </c>
      <c r="Z27" s="112">
        <v>59</v>
      </c>
      <c r="AB27" s="117">
        <f t="shared" si="2"/>
        <v>3.3239436619718309E-2</v>
      </c>
    </row>
    <row r="28" spans="1:28" x14ac:dyDescent="0.25">
      <c r="S28" s="115" t="s">
        <v>73</v>
      </c>
      <c r="T28" s="115"/>
      <c r="U28" s="116"/>
      <c r="V28" s="116">
        <v>102</v>
      </c>
      <c r="W28" s="116">
        <v>86</v>
      </c>
      <c r="X28" s="116">
        <v>81</v>
      </c>
      <c r="Y28" s="112">
        <v>71</v>
      </c>
      <c r="Z28" s="112">
        <v>110</v>
      </c>
      <c r="AB28" s="117">
        <f t="shared" si="2"/>
        <v>6.1971830985915494E-2</v>
      </c>
    </row>
    <row r="29" spans="1:28" x14ac:dyDescent="0.25">
      <c r="S29" s="115" t="s">
        <v>74</v>
      </c>
      <c r="T29" s="115"/>
      <c r="U29" s="116"/>
      <c r="V29" s="116">
        <v>55</v>
      </c>
      <c r="W29" s="116">
        <v>69</v>
      </c>
      <c r="X29" s="116">
        <v>57</v>
      </c>
      <c r="Y29" s="112">
        <v>61</v>
      </c>
      <c r="Z29" s="112">
        <v>99</v>
      </c>
      <c r="AB29" s="117">
        <f t="shared" si="2"/>
        <v>5.5774647887323947E-2</v>
      </c>
    </row>
    <row r="30" spans="1:28" x14ac:dyDescent="0.25">
      <c r="S30" s="115" t="s">
        <v>75</v>
      </c>
      <c r="T30" s="115"/>
      <c r="U30" s="116"/>
      <c r="V30" s="116">
        <v>109</v>
      </c>
      <c r="W30" s="116">
        <v>103</v>
      </c>
      <c r="X30" s="116">
        <v>122</v>
      </c>
      <c r="Y30" s="112">
        <v>118</v>
      </c>
      <c r="Z30" s="112">
        <v>138</v>
      </c>
      <c r="AB30" s="117">
        <f t="shared" si="2"/>
        <v>7.7746478873239433E-2</v>
      </c>
    </row>
    <row r="31" spans="1:28" x14ac:dyDescent="0.25">
      <c r="S31" s="115" t="s">
        <v>76</v>
      </c>
      <c r="T31" s="115"/>
      <c r="U31" s="116"/>
      <c r="V31" s="116">
        <v>198</v>
      </c>
      <c r="W31" s="116">
        <v>201</v>
      </c>
      <c r="X31" s="116">
        <v>208</v>
      </c>
      <c r="Y31" s="112">
        <v>223</v>
      </c>
      <c r="Z31" s="112">
        <v>253</v>
      </c>
      <c r="AB31" s="117">
        <f t="shared" si="2"/>
        <v>0.14253521126760563</v>
      </c>
    </row>
    <row r="32" spans="1:28" ht="15.75" customHeight="1" x14ac:dyDescent="0.25">
      <c r="A32" s="61" t="str">
        <f>"Distribution of jobs per industry "&amp;"("&amp;Z2&amp;") *"</f>
        <v>Distribution of jobs per industry (2021-22)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77</v>
      </c>
      <c r="T32" s="115"/>
      <c r="U32" s="116"/>
      <c r="V32" s="116">
        <v>12</v>
      </c>
      <c r="W32" s="116">
        <v>9</v>
      </c>
      <c r="X32" s="116">
        <v>11</v>
      </c>
      <c r="Y32" s="112">
        <v>11</v>
      </c>
      <c r="Z32" s="112">
        <v>15</v>
      </c>
      <c r="AB32" s="117">
        <f t="shared" si="2"/>
        <v>8.4507042253521118E-3</v>
      </c>
    </row>
    <row r="33" spans="19:32" x14ac:dyDescent="0.25">
      <c r="S33" s="115" t="s">
        <v>78</v>
      </c>
      <c r="T33" s="115"/>
      <c r="U33" s="116"/>
      <c r="V33" s="116">
        <v>47</v>
      </c>
      <c r="W33" s="116">
        <v>44</v>
      </c>
      <c r="X33" s="116">
        <v>45</v>
      </c>
      <c r="Y33" s="112">
        <v>45</v>
      </c>
      <c r="Z33" s="112">
        <v>48</v>
      </c>
      <c r="AB33" s="117">
        <f t="shared" si="2"/>
        <v>2.7042253521126762E-2</v>
      </c>
    </row>
    <row r="34" spans="19:32" x14ac:dyDescent="0.25">
      <c r="S34" s="118" t="s">
        <v>53</v>
      </c>
      <c r="T34" s="118"/>
      <c r="U34" s="119"/>
      <c r="V34" s="119">
        <v>1526</v>
      </c>
      <c r="W34" s="119">
        <v>1455</v>
      </c>
      <c r="X34" s="119">
        <v>1466</v>
      </c>
      <c r="Y34" s="120">
        <v>1558</v>
      </c>
      <c r="Z34" s="120">
        <v>1775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949</v>
      </c>
      <c r="W37" s="112">
        <v>904</v>
      </c>
      <c r="X37" s="112">
        <v>948</v>
      </c>
      <c r="Y37" s="112">
        <v>958</v>
      </c>
      <c r="Z37" s="112">
        <v>979</v>
      </c>
      <c r="AB37" s="132">
        <f>Z37/Z40*100</f>
        <v>82.407407407407405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138</v>
      </c>
      <c r="W38" s="112">
        <v>135</v>
      </c>
      <c r="X38" s="112">
        <v>139</v>
      </c>
      <c r="Y38" s="112">
        <v>153</v>
      </c>
      <c r="Z38" s="112">
        <v>209</v>
      </c>
      <c r="AB38" s="132">
        <f>Z38/Z40*100</f>
        <v>17.592592592592592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1087</v>
      </c>
      <c r="W40" s="112">
        <v>1039</v>
      </c>
      <c r="X40" s="112">
        <v>1087</v>
      </c>
      <c r="Y40" s="112">
        <v>1111</v>
      </c>
      <c r="Z40" s="112">
        <v>1188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2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14</v>
      </c>
      <c r="W45" s="112">
        <v>18</v>
      </c>
      <c r="X45" s="112">
        <v>20</v>
      </c>
      <c r="Y45" s="112">
        <v>15</v>
      </c>
      <c r="Z45" s="112">
        <v>14</v>
      </c>
    </row>
    <row r="46" spans="19:32" x14ac:dyDescent="0.25">
      <c r="S46" s="115" t="s">
        <v>38</v>
      </c>
      <c r="T46" s="115"/>
      <c r="U46" s="112"/>
      <c r="V46" s="112">
        <v>51</v>
      </c>
      <c r="W46" s="112">
        <v>54</v>
      </c>
      <c r="X46" s="112">
        <v>49</v>
      </c>
      <c r="Y46" s="112">
        <v>50</v>
      </c>
      <c r="Z46" s="112">
        <v>54</v>
      </c>
    </row>
    <row r="47" spans="19:32" x14ac:dyDescent="0.25">
      <c r="S47" s="115" t="s">
        <v>39</v>
      </c>
      <c r="T47" s="115"/>
      <c r="U47" s="112"/>
      <c r="V47" s="112">
        <v>62</v>
      </c>
      <c r="W47" s="112">
        <v>53</v>
      </c>
      <c r="X47" s="112">
        <v>59</v>
      </c>
      <c r="Y47" s="112">
        <v>68</v>
      </c>
      <c r="Z47" s="112">
        <v>83</v>
      </c>
    </row>
    <row r="48" spans="19:32" x14ac:dyDescent="0.25">
      <c r="S48" s="115" t="s">
        <v>40</v>
      </c>
      <c r="T48" s="115"/>
      <c r="U48" s="112"/>
      <c r="V48" s="112">
        <v>59</v>
      </c>
      <c r="W48" s="112">
        <v>67</v>
      </c>
      <c r="X48" s="112">
        <v>58</v>
      </c>
      <c r="Y48" s="112">
        <v>49</v>
      </c>
      <c r="Z48" s="112">
        <v>62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70</v>
      </c>
      <c r="W49" s="112">
        <v>38</v>
      </c>
      <c r="X49" s="112">
        <v>50</v>
      </c>
      <c r="Y49" s="112">
        <v>81</v>
      </c>
      <c r="Z49" s="112">
        <v>78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Barunga West (2021-22)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47</v>
      </c>
      <c r="W50" s="112">
        <v>49</v>
      </c>
      <c r="X50" s="112">
        <v>38</v>
      </c>
      <c r="Y50" s="112">
        <v>38</v>
      </c>
      <c r="Z50" s="112">
        <v>55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56</v>
      </c>
      <c r="W51" s="112">
        <v>43</v>
      </c>
      <c r="X51" s="112">
        <v>42</v>
      </c>
      <c r="Y51" s="112">
        <v>49</v>
      </c>
      <c r="Z51" s="112">
        <v>42</v>
      </c>
    </row>
    <row r="52" spans="1:26" ht="15" customHeight="1" x14ac:dyDescent="0.25">
      <c r="S52" s="115" t="s">
        <v>44</v>
      </c>
      <c r="T52" s="115"/>
      <c r="U52" s="112"/>
      <c r="V52" s="112">
        <v>76</v>
      </c>
      <c r="W52" s="112">
        <v>66</v>
      </c>
      <c r="X52" s="112">
        <v>70</v>
      </c>
      <c r="Y52" s="112">
        <v>61</v>
      </c>
      <c r="Z52" s="112">
        <v>53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84</v>
      </c>
      <c r="W53" s="112">
        <v>81</v>
      </c>
      <c r="X53" s="112">
        <v>88</v>
      </c>
      <c r="Y53" s="112">
        <v>74</v>
      </c>
      <c r="Z53" s="112">
        <v>90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124</v>
      </c>
      <c r="W54" s="112">
        <v>99</v>
      </c>
      <c r="X54" s="112">
        <v>101</v>
      </c>
      <c r="Y54" s="112">
        <v>98</v>
      </c>
      <c r="Z54" s="112">
        <v>111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74</v>
      </c>
      <c r="W55" s="112">
        <v>85</v>
      </c>
      <c r="X55" s="112">
        <v>88</v>
      </c>
      <c r="Y55" s="112">
        <v>115</v>
      </c>
      <c r="Z55" s="112">
        <v>122</v>
      </c>
    </row>
    <row r="56" spans="1:26" ht="15" customHeight="1" x14ac:dyDescent="0.25">
      <c r="S56" s="115" t="s">
        <v>48</v>
      </c>
      <c r="T56" s="115"/>
      <c r="U56" s="112"/>
      <c r="V56" s="112">
        <v>37</v>
      </c>
      <c r="W56" s="112">
        <v>48</v>
      </c>
      <c r="X56" s="112">
        <v>55</v>
      </c>
      <c r="Y56" s="112">
        <v>50</v>
      </c>
      <c r="Z56" s="112">
        <v>57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17</v>
      </c>
      <c r="W57" s="112">
        <v>17</v>
      </c>
      <c r="X57" s="112">
        <v>21</v>
      </c>
      <c r="Y57" s="112">
        <v>24</v>
      </c>
      <c r="Z57" s="112">
        <v>29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4</v>
      </c>
      <c r="W58" s="112">
        <v>5</v>
      </c>
      <c r="X58" s="112">
        <v>6</v>
      </c>
      <c r="Y58" s="112">
        <v>8</v>
      </c>
      <c r="Z58" s="112">
        <v>11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3</v>
      </c>
      <c r="W59" s="112">
        <v>7</v>
      </c>
      <c r="X59" s="112">
        <v>6</v>
      </c>
      <c r="Y59" s="112">
        <v>2</v>
      </c>
      <c r="Z59" s="112">
        <v>4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3</v>
      </c>
      <c r="W60" s="112">
        <v>6</v>
      </c>
      <c r="X60" s="112">
        <v>7</v>
      </c>
      <c r="Y60" s="112">
        <v>9</v>
      </c>
      <c r="Z60" s="112">
        <v>5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788</v>
      </c>
      <c r="W61" s="112">
        <v>731</v>
      </c>
      <c r="X61" s="112">
        <v>746</v>
      </c>
      <c r="Y61" s="112">
        <v>793</v>
      </c>
      <c r="Z61" s="112">
        <v>871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8</v>
      </c>
      <c r="Z63" s="112">
        <v>3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10</v>
      </c>
      <c r="W64" s="112">
        <v>14</v>
      </c>
      <c r="X64" s="112">
        <v>17</v>
      </c>
      <c r="Y64" s="112">
        <v>24</v>
      </c>
      <c r="Z64" s="112">
        <v>28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Barunga West (2021-22)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54</v>
      </c>
      <c r="W65" s="112">
        <v>55</v>
      </c>
      <c r="X65" s="112">
        <v>37</v>
      </c>
      <c r="Y65" s="112">
        <v>40</v>
      </c>
      <c r="Z65" s="112">
        <v>50</v>
      </c>
    </row>
    <row r="66" spans="1:26" x14ac:dyDescent="0.25">
      <c r="S66" s="115" t="s">
        <v>39</v>
      </c>
      <c r="T66" s="115"/>
      <c r="U66" s="112"/>
      <c r="V66" s="112">
        <v>62</v>
      </c>
      <c r="W66" s="112">
        <v>56</v>
      </c>
      <c r="X66" s="112">
        <v>60</v>
      </c>
      <c r="Y66" s="112">
        <v>44</v>
      </c>
      <c r="Z66" s="112">
        <v>66</v>
      </c>
    </row>
    <row r="67" spans="1:26" x14ac:dyDescent="0.25">
      <c r="S67" s="115" t="s">
        <v>40</v>
      </c>
      <c r="T67" s="115"/>
      <c r="U67" s="112"/>
      <c r="V67" s="112">
        <v>44</v>
      </c>
      <c r="W67" s="112">
        <v>25</v>
      </c>
      <c r="X67" s="112">
        <v>40</v>
      </c>
      <c r="Y67" s="112">
        <v>50</v>
      </c>
      <c r="Z67" s="112">
        <v>65</v>
      </c>
    </row>
    <row r="68" spans="1:26" x14ac:dyDescent="0.25">
      <c r="S68" s="115" t="s">
        <v>41</v>
      </c>
      <c r="T68" s="115"/>
      <c r="U68" s="112"/>
      <c r="V68" s="112">
        <v>31</v>
      </c>
      <c r="W68" s="112">
        <v>49</v>
      </c>
      <c r="X68" s="112">
        <v>41</v>
      </c>
      <c r="Y68" s="112">
        <v>42</v>
      </c>
      <c r="Z68" s="112">
        <v>55</v>
      </c>
    </row>
    <row r="69" spans="1:26" x14ac:dyDescent="0.25">
      <c r="S69" s="115" t="s">
        <v>42</v>
      </c>
      <c r="T69" s="115"/>
      <c r="U69" s="112"/>
      <c r="V69" s="112">
        <v>43</v>
      </c>
      <c r="W69" s="112">
        <v>48</v>
      </c>
      <c r="X69" s="112">
        <v>52</v>
      </c>
      <c r="Y69" s="112">
        <v>56</v>
      </c>
      <c r="Z69" s="112">
        <v>68</v>
      </c>
    </row>
    <row r="70" spans="1:26" x14ac:dyDescent="0.25">
      <c r="S70" s="115" t="s">
        <v>43</v>
      </c>
      <c r="T70" s="115"/>
      <c r="U70" s="112"/>
      <c r="V70" s="112">
        <v>52</v>
      </c>
      <c r="W70" s="112">
        <v>47</v>
      </c>
      <c r="X70" s="112">
        <v>29</v>
      </c>
      <c r="Y70" s="112">
        <v>42</v>
      </c>
      <c r="Z70" s="112">
        <v>51</v>
      </c>
    </row>
    <row r="71" spans="1:26" x14ac:dyDescent="0.25">
      <c r="S71" s="115" t="s">
        <v>44</v>
      </c>
      <c r="T71" s="115"/>
      <c r="U71" s="112"/>
      <c r="V71" s="112">
        <v>86</v>
      </c>
      <c r="W71" s="112">
        <v>83</v>
      </c>
      <c r="X71" s="112">
        <v>76</v>
      </c>
      <c r="Y71" s="112">
        <v>84</v>
      </c>
      <c r="Z71" s="112">
        <v>80</v>
      </c>
    </row>
    <row r="72" spans="1:26" x14ac:dyDescent="0.25">
      <c r="S72" s="115" t="s">
        <v>45</v>
      </c>
      <c r="T72" s="115"/>
      <c r="U72" s="112"/>
      <c r="V72" s="112">
        <v>95</v>
      </c>
      <c r="W72" s="112">
        <v>95</v>
      </c>
      <c r="X72" s="112">
        <v>94</v>
      </c>
      <c r="Y72" s="112">
        <v>96</v>
      </c>
      <c r="Z72" s="112">
        <v>108</v>
      </c>
    </row>
    <row r="73" spans="1:26" x14ac:dyDescent="0.25">
      <c r="S73" s="115" t="s">
        <v>46</v>
      </c>
      <c r="T73" s="115"/>
      <c r="U73" s="112"/>
      <c r="V73" s="112">
        <v>120</v>
      </c>
      <c r="W73" s="112">
        <v>101</v>
      </c>
      <c r="X73" s="112">
        <v>116</v>
      </c>
      <c r="Y73" s="112">
        <v>104</v>
      </c>
      <c r="Z73" s="112">
        <v>110</v>
      </c>
    </row>
    <row r="74" spans="1:26" x14ac:dyDescent="0.25">
      <c r="S74" s="115" t="s">
        <v>47</v>
      </c>
      <c r="T74" s="115"/>
      <c r="U74" s="112"/>
      <c r="V74" s="112">
        <v>61</v>
      </c>
      <c r="W74" s="112">
        <v>73</v>
      </c>
      <c r="X74" s="112">
        <v>78</v>
      </c>
      <c r="Y74" s="112">
        <v>88</v>
      </c>
      <c r="Z74" s="112">
        <v>105</v>
      </c>
    </row>
    <row r="75" spans="1:26" x14ac:dyDescent="0.25">
      <c r="S75" s="115" t="s">
        <v>48</v>
      </c>
      <c r="T75" s="115"/>
      <c r="U75" s="112"/>
      <c r="V75" s="112">
        <v>34</v>
      </c>
      <c r="W75" s="112">
        <v>40</v>
      </c>
      <c r="X75" s="112">
        <v>45</v>
      </c>
      <c r="Y75" s="112">
        <v>50</v>
      </c>
      <c r="Z75" s="112">
        <v>62</v>
      </c>
    </row>
    <row r="76" spans="1:26" x14ac:dyDescent="0.25">
      <c r="S76" s="115" t="s">
        <v>49</v>
      </c>
      <c r="T76" s="115"/>
      <c r="U76" s="112"/>
      <c r="V76" s="112">
        <v>18</v>
      </c>
      <c r="W76" s="112">
        <v>20</v>
      </c>
      <c r="X76" s="112">
        <v>16</v>
      </c>
      <c r="Y76" s="112">
        <v>16</v>
      </c>
      <c r="Z76" s="112">
        <v>17</v>
      </c>
    </row>
    <row r="77" spans="1:26" x14ac:dyDescent="0.25">
      <c r="S77" s="115" t="s">
        <v>50</v>
      </c>
      <c r="T77" s="115"/>
      <c r="U77" s="112"/>
      <c r="V77" s="112">
        <v>5</v>
      </c>
      <c r="W77" s="112">
        <v>6</v>
      </c>
      <c r="X77" s="112">
        <v>5</v>
      </c>
      <c r="Y77" s="112">
        <v>7</v>
      </c>
      <c r="Z77" s="112">
        <v>12</v>
      </c>
    </row>
    <row r="78" spans="1:26" x14ac:dyDescent="0.25">
      <c r="S78" s="115" t="s">
        <v>51</v>
      </c>
      <c r="T78" s="115"/>
      <c r="U78" s="112"/>
      <c r="V78" s="112">
        <v>11</v>
      </c>
      <c r="W78" s="112">
        <v>8</v>
      </c>
      <c r="X78" s="112">
        <v>10</v>
      </c>
      <c r="Y78" s="112">
        <v>10</v>
      </c>
      <c r="Z78" s="112">
        <v>8</v>
      </c>
    </row>
    <row r="79" spans="1:26" x14ac:dyDescent="0.25">
      <c r="S79" s="115" t="s">
        <v>52</v>
      </c>
      <c r="T79" s="115"/>
      <c r="U79" s="112"/>
      <c r="V79" s="112">
        <v>4</v>
      </c>
      <c r="W79" s="112">
        <v>8</v>
      </c>
      <c r="X79" s="112">
        <v>4</v>
      </c>
      <c r="Y79" s="112">
        <v>4</v>
      </c>
      <c r="Z79" s="112">
        <v>9</v>
      </c>
    </row>
    <row r="80" spans="1:26" x14ac:dyDescent="0.25">
      <c r="S80" s="118" t="s">
        <v>53</v>
      </c>
      <c r="T80" s="118"/>
      <c r="U80" s="112"/>
      <c r="V80" s="112">
        <v>734</v>
      </c>
      <c r="W80" s="112">
        <v>725</v>
      </c>
      <c r="X80" s="112">
        <v>719</v>
      </c>
      <c r="Y80" s="112">
        <v>765</v>
      </c>
      <c r="Z80" s="112">
        <v>898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Barunga West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41</v>
      </c>
      <c r="W83" s="112">
        <v>37</v>
      </c>
      <c r="X83" s="112">
        <v>36</v>
      </c>
      <c r="Y83" s="112">
        <v>38</v>
      </c>
      <c r="Z83" s="112">
        <v>46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190</v>
      </c>
      <c r="G84" s="140"/>
      <c r="H84" s="48"/>
      <c r="I84" s="48"/>
      <c r="J84" s="48"/>
      <c r="K84" s="48"/>
      <c r="L84" s="140" t="s">
        <v>0</v>
      </c>
      <c r="M84" s="140"/>
      <c r="N84" s="140" t="s">
        <v>190</v>
      </c>
      <c r="O84" s="140"/>
      <c r="S84" s="115" t="s">
        <v>57</v>
      </c>
      <c r="T84" s="115"/>
      <c r="U84" s="112"/>
      <c r="V84" s="112">
        <v>30</v>
      </c>
      <c r="W84" s="112">
        <v>30</v>
      </c>
      <c r="X84" s="112">
        <v>37</v>
      </c>
      <c r="Y84" s="112">
        <v>34</v>
      </c>
      <c r="Z84" s="112">
        <v>51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2017-18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2017-18</v>
      </c>
      <c r="O85" s="140"/>
      <c r="S85" s="115" t="s">
        <v>185</v>
      </c>
      <c r="T85" s="115"/>
      <c r="U85" s="112"/>
      <c r="V85" s="112">
        <v>78</v>
      </c>
      <c r="W85" s="112">
        <v>76</v>
      </c>
      <c r="X85" s="112">
        <v>78</v>
      </c>
      <c r="Y85" s="112">
        <v>79</v>
      </c>
      <c r="Z85" s="112">
        <v>74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1,772</v>
      </c>
      <c r="D86" s="94">
        <f t="shared" ref="D86:D91" si="4">AD4</f>
        <v>0.13735558408215653</v>
      </c>
      <c r="E86" s="95">
        <f t="shared" ref="E86:E91" si="5">AD4</f>
        <v>0.13735558408215653</v>
      </c>
      <c r="F86" s="94">
        <f t="shared" ref="F86:F91" si="6">AF4</f>
        <v>0.16044531761624103</v>
      </c>
      <c r="G86" s="95">
        <f t="shared" ref="G86:G91" si="7">AF4</f>
        <v>0.16044531761624103</v>
      </c>
      <c r="H86" s="97"/>
      <c r="I86" s="97"/>
      <c r="J86" s="139" t="str">
        <f>'State data for spotlight'!J4</f>
        <v>1,514,413</v>
      </c>
      <c r="K86" s="139"/>
      <c r="L86" s="94">
        <f>'State data for spotlight'!L4</f>
        <v>9.9608707048718825E-2</v>
      </c>
      <c r="M86" s="95">
        <f>'State data for spotlight'!L4</f>
        <v>9.9608707048718825E-2</v>
      </c>
      <c r="N86" s="94">
        <f>'State data for spotlight'!N4</f>
        <v>0.18326365128713196</v>
      </c>
      <c r="O86" s="95">
        <f>'State data for spotlight'!N4</f>
        <v>0.18326365128713196</v>
      </c>
      <c r="S86" s="115" t="s">
        <v>186</v>
      </c>
      <c r="T86" s="115"/>
      <c r="U86" s="112"/>
      <c r="V86" s="112">
        <v>19</v>
      </c>
      <c r="W86" s="112">
        <v>15</v>
      </c>
      <c r="X86" s="112">
        <v>15</v>
      </c>
      <c r="Y86" s="112">
        <v>19</v>
      </c>
      <c r="Z86" s="112">
        <v>18</v>
      </c>
    </row>
    <row r="87" spans="1:30" ht="15" customHeight="1" x14ac:dyDescent="0.25">
      <c r="A87" s="96" t="s">
        <v>4</v>
      </c>
      <c r="B87" s="49"/>
      <c r="C87" s="97" t="str">
        <f t="shared" si="3"/>
        <v>873</v>
      </c>
      <c r="D87" s="94">
        <f t="shared" si="4"/>
        <v>0.10088272383354346</v>
      </c>
      <c r="E87" s="95">
        <f t="shared" si="5"/>
        <v>0.10088272383354346</v>
      </c>
      <c r="F87" s="94">
        <f t="shared" si="6"/>
        <v>0.10646387832699622</v>
      </c>
      <c r="G87" s="95">
        <f t="shared" si="7"/>
        <v>0.10646387832699622</v>
      </c>
      <c r="H87" s="97"/>
      <c r="I87" s="97"/>
      <c r="J87" s="139" t="str">
        <f>'State data for spotlight'!J5</f>
        <v>761,173</v>
      </c>
      <c r="K87" s="139"/>
      <c r="L87" s="94">
        <f>'State data for spotlight'!L5</f>
        <v>8.820771036521724E-2</v>
      </c>
      <c r="M87" s="95">
        <f>'State data for spotlight'!L5</f>
        <v>8.820771036521724E-2</v>
      </c>
      <c r="N87" s="94">
        <f>'State data for spotlight'!N5</f>
        <v>0.15461673464868042</v>
      </c>
      <c r="O87" s="95">
        <f>'State data for spotlight'!N5</f>
        <v>0.15461673464868042</v>
      </c>
      <c r="S87" s="115" t="s">
        <v>187</v>
      </c>
      <c r="T87" s="115"/>
      <c r="U87" s="112"/>
      <c r="V87" s="112">
        <v>8</v>
      </c>
      <c r="W87" s="112">
        <v>8</v>
      </c>
      <c r="X87" s="112">
        <v>5</v>
      </c>
      <c r="Y87" s="112">
        <v>10</v>
      </c>
      <c r="Z87" s="112">
        <v>10</v>
      </c>
    </row>
    <row r="88" spans="1:30" ht="15" customHeight="1" x14ac:dyDescent="0.25">
      <c r="A88" s="96" t="s">
        <v>5</v>
      </c>
      <c r="B88" s="49"/>
      <c r="C88" s="97" t="str">
        <f t="shared" si="3"/>
        <v>900</v>
      </c>
      <c r="D88" s="94">
        <f t="shared" si="4"/>
        <v>0.17647058823529416</v>
      </c>
      <c r="E88" s="95">
        <f t="shared" si="5"/>
        <v>0.17647058823529416</v>
      </c>
      <c r="F88" s="94">
        <f t="shared" si="6"/>
        <v>0.22116689280868385</v>
      </c>
      <c r="G88" s="95">
        <f t="shared" si="7"/>
        <v>0.22116689280868385</v>
      </c>
      <c r="H88" s="97"/>
      <c r="I88" s="97"/>
      <c r="J88" s="139" t="str">
        <f>'State data for spotlight'!J6</f>
        <v>752,279</v>
      </c>
      <c r="K88" s="139"/>
      <c r="L88" s="94">
        <f>'State data for spotlight'!L6</f>
        <v>0.11150035312508311</v>
      </c>
      <c r="M88" s="95">
        <f>'State data for spotlight'!L6</f>
        <v>0.11150035312508311</v>
      </c>
      <c r="N88" s="94">
        <f>'State data for spotlight'!N6</f>
        <v>0.212174288554841</v>
      </c>
      <c r="O88" s="95">
        <f>'State data for spotlight'!N6</f>
        <v>0.212174288554841</v>
      </c>
      <c r="S88" s="115" t="s">
        <v>188</v>
      </c>
      <c r="T88" s="115"/>
      <c r="U88" s="112"/>
      <c r="V88" s="112">
        <v>17</v>
      </c>
      <c r="W88" s="112">
        <v>11</v>
      </c>
      <c r="X88" s="112">
        <v>6</v>
      </c>
      <c r="Y88" s="112">
        <v>14</v>
      </c>
      <c r="Z88" s="112">
        <v>17</v>
      </c>
    </row>
    <row r="89" spans="1:30" ht="15" customHeight="1" x14ac:dyDescent="0.25">
      <c r="A89" s="49" t="s">
        <v>6</v>
      </c>
      <c r="B89" s="49"/>
      <c r="C89" s="97" t="str">
        <f t="shared" si="3"/>
        <v>1,190</v>
      </c>
      <c r="D89" s="94">
        <f t="shared" si="4"/>
        <v>7.400722021660644E-2</v>
      </c>
      <c r="E89" s="95">
        <f t="shared" si="5"/>
        <v>7.400722021660644E-2</v>
      </c>
      <c r="F89" s="94">
        <f t="shared" si="6"/>
        <v>9.375E-2</v>
      </c>
      <c r="G89" s="95">
        <f t="shared" si="7"/>
        <v>9.375E-2</v>
      </c>
      <c r="H89" s="97"/>
      <c r="I89" s="97"/>
      <c r="J89" s="139" t="str">
        <f>'State data for spotlight'!J7</f>
        <v>1,001,542</v>
      </c>
      <c r="K89" s="139"/>
      <c r="L89" s="94">
        <f>'State data for spotlight'!L7</f>
        <v>4.4621130813623067E-2</v>
      </c>
      <c r="M89" s="95">
        <f>'State data for spotlight'!L7</f>
        <v>4.4621130813623067E-2</v>
      </c>
      <c r="N89" s="94">
        <f>'State data for spotlight'!N7</f>
        <v>9.6689701842120446E-2</v>
      </c>
      <c r="O89" s="95">
        <f>'State data for spotlight'!N7</f>
        <v>9.6689701842120446E-2</v>
      </c>
      <c r="S89" s="115" t="s">
        <v>189</v>
      </c>
      <c r="T89" s="115"/>
      <c r="U89" s="112"/>
      <c r="V89" s="112">
        <v>72</v>
      </c>
      <c r="W89" s="112">
        <v>66</v>
      </c>
      <c r="X89" s="112">
        <v>64</v>
      </c>
      <c r="Y89" s="112">
        <v>67</v>
      </c>
      <c r="Z89" s="112">
        <v>70</v>
      </c>
    </row>
    <row r="90" spans="1:30" ht="15" customHeight="1" x14ac:dyDescent="0.25">
      <c r="A90" s="49" t="s">
        <v>96</v>
      </c>
      <c r="B90" s="49"/>
      <c r="C90" s="97" t="str">
        <f t="shared" si="3"/>
        <v>$35,212</v>
      </c>
      <c r="D90" s="94">
        <f t="shared" si="4"/>
        <v>-6.517727954548469E-2</v>
      </c>
      <c r="E90" s="95">
        <f t="shared" si="5"/>
        <v>-6.517727954548469E-2</v>
      </c>
      <c r="F90" s="94">
        <f t="shared" si="6"/>
        <v>-1.5733339669344093E-2</v>
      </c>
      <c r="G90" s="95">
        <f t="shared" si="7"/>
        <v>-1.5733339669344093E-2</v>
      </c>
      <c r="H90" s="97"/>
      <c r="I90" s="97"/>
      <c r="J90" s="97"/>
      <c r="K90" s="97" t="str">
        <f>'State data for spotlight'!J8</f>
        <v>$45,481</v>
      </c>
      <c r="L90" s="94">
        <f>'State data for spotlight'!L8</f>
        <v>-7.6896036558571357E-4</v>
      </c>
      <c r="M90" s="95">
        <f>'State data for spotlight'!L8</f>
        <v>-7.6896036558571357E-4</v>
      </c>
      <c r="N90" s="94">
        <f>'State data for spotlight'!N8</f>
        <v>6.4433558502420718E-2</v>
      </c>
      <c r="O90" s="95">
        <f>'State data for spotlight'!N8</f>
        <v>6.4433558502420718E-2</v>
      </c>
      <c r="S90" s="115" t="s">
        <v>58</v>
      </c>
      <c r="T90" s="115"/>
      <c r="U90" s="112"/>
      <c r="V90" s="112">
        <v>102</v>
      </c>
      <c r="W90" s="112">
        <v>99</v>
      </c>
      <c r="X90" s="112">
        <v>85</v>
      </c>
      <c r="Y90" s="112">
        <v>106</v>
      </c>
      <c r="Z90" s="112">
        <v>105</v>
      </c>
    </row>
    <row r="91" spans="1:30" ht="15" customHeight="1" x14ac:dyDescent="0.25">
      <c r="A91" s="49" t="s">
        <v>7</v>
      </c>
      <c r="B91" s="49"/>
      <c r="C91" s="97" t="str">
        <f t="shared" si="3"/>
        <v>$69.7 mil</v>
      </c>
      <c r="D91" s="94">
        <f t="shared" si="4"/>
        <v>0.33387524786605827</v>
      </c>
      <c r="E91" s="95">
        <f t="shared" si="5"/>
        <v>0.33387524786605827</v>
      </c>
      <c r="F91" s="94">
        <f t="shared" si="6"/>
        <v>0.25919092372815933</v>
      </c>
      <c r="G91" s="95">
        <f t="shared" si="7"/>
        <v>0.25919092372815933</v>
      </c>
      <c r="H91" s="97"/>
      <c r="I91" s="97"/>
      <c r="J91" s="97"/>
      <c r="K91" s="97" t="str">
        <f>'State data for spotlight'!J9</f>
        <v>$63.1 bil</v>
      </c>
      <c r="L91" s="94">
        <f>'State data for spotlight'!L9</f>
        <v>8.5795971195826271E-2</v>
      </c>
      <c r="M91" s="95">
        <f>'State data for spotlight'!L9</f>
        <v>8.5795971195826271E-2</v>
      </c>
      <c r="N91" s="94">
        <f>'State data for spotlight'!N9</f>
        <v>0.25141602644572436</v>
      </c>
      <c r="O91" s="95">
        <f>'State data for spotlight'!N9</f>
        <v>0.25141602644572436</v>
      </c>
      <c r="S91" s="118" t="s">
        <v>53</v>
      </c>
      <c r="T91" s="118"/>
      <c r="U91" s="112"/>
      <c r="V91" s="112">
        <v>570</v>
      </c>
      <c r="W91" s="112">
        <v>535</v>
      </c>
      <c r="X91" s="112">
        <v>555</v>
      </c>
      <c r="Y91" s="112">
        <v>568</v>
      </c>
      <c r="Z91" s="112">
        <v>607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191</v>
      </c>
      <c r="S93" s="115" t="s">
        <v>56</v>
      </c>
      <c r="T93" s="115"/>
      <c r="U93" s="112"/>
      <c r="V93" s="112">
        <v>44</v>
      </c>
      <c r="W93" s="112">
        <v>38</v>
      </c>
      <c r="X93" s="112">
        <v>39</v>
      </c>
      <c r="Y93" s="112">
        <v>44</v>
      </c>
      <c r="Z93" s="112">
        <v>45</v>
      </c>
    </row>
    <row r="94" spans="1:30" ht="15" customHeight="1" x14ac:dyDescent="0.25">
      <c r="A94" s="135" t="s">
        <v>192</v>
      </c>
      <c r="S94" s="115" t="s">
        <v>57</v>
      </c>
      <c r="T94" s="115"/>
      <c r="U94" s="112"/>
      <c r="V94" s="112">
        <v>73</v>
      </c>
      <c r="W94" s="112">
        <v>90</v>
      </c>
      <c r="X94" s="112">
        <v>104</v>
      </c>
      <c r="Y94" s="112">
        <v>107</v>
      </c>
      <c r="Z94" s="112">
        <v>120</v>
      </c>
    </row>
    <row r="95" spans="1:30" ht="15" customHeight="1" x14ac:dyDescent="0.25">
      <c r="A95" s="136" t="s">
        <v>266</v>
      </c>
      <c r="S95" s="115" t="s">
        <v>185</v>
      </c>
      <c r="T95" s="115"/>
      <c r="U95" s="112"/>
      <c r="V95" s="112">
        <v>14</v>
      </c>
      <c r="W95" s="112">
        <v>18</v>
      </c>
      <c r="X95" s="112">
        <v>16</v>
      </c>
      <c r="Y95" s="112">
        <v>14</v>
      </c>
      <c r="Z95" s="112">
        <v>15</v>
      </c>
    </row>
    <row r="96" spans="1:30" ht="15" customHeight="1" x14ac:dyDescent="0.25">
      <c r="A96" s="134" t="s">
        <v>258</v>
      </c>
      <c r="S96" s="115" t="s">
        <v>186</v>
      </c>
      <c r="T96" s="115"/>
      <c r="U96" s="112"/>
      <c r="V96" s="112">
        <v>98</v>
      </c>
      <c r="W96" s="112">
        <v>90</v>
      </c>
      <c r="X96" s="112">
        <v>101</v>
      </c>
      <c r="Y96" s="112">
        <v>109</v>
      </c>
      <c r="Z96" s="112">
        <v>105</v>
      </c>
    </row>
    <row r="97" spans="1:32" ht="15" customHeight="1" x14ac:dyDescent="0.25">
      <c r="A97" s="136" t="s">
        <v>269</v>
      </c>
      <c r="S97" s="115" t="s">
        <v>187</v>
      </c>
      <c r="T97" s="115"/>
      <c r="U97" s="112"/>
      <c r="V97" s="112">
        <v>62</v>
      </c>
      <c r="W97" s="112">
        <v>59</v>
      </c>
      <c r="X97" s="112">
        <v>62</v>
      </c>
      <c r="Y97" s="112">
        <v>65</v>
      </c>
      <c r="Z97" s="112">
        <v>75</v>
      </c>
    </row>
    <row r="98" spans="1:32" ht="15" customHeight="1" x14ac:dyDescent="0.25">
      <c r="A98" s="136" t="s">
        <v>275</v>
      </c>
      <c r="S98" s="115" t="s">
        <v>188</v>
      </c>
      <c r="T98" s="115"/>
      <c r="U98" s="112"/>
      <c r="V98" s="112">
        <v>42</v>
      </c>
      <c r="W98" s="112">
        <v>42</v>
      </c>
      <c r="X98" s="112">
        <v>36</v>
      </c>
      <c r="Y98" s="112">
        <v>32</v>
      </c>
      <c r="Z98" s="112">
        <v>43</v>
      </c>
    </row>
    <row r="99" spans="1:32" ht="15" customHeight="1" x14ac:dyDescent="0.25">
      <c r="S99" s="115" t="s">
        <v>189</v>
      </c>
      <c r="T99" s="115"/>
      <c r="U99" s="112"/>
      <c r="V99" s="112">
        <v>3</v>
      </c>
      <c r="W99" s="112">
        <v>7</v>
      </c>
      <c r="X99" s="112">
        <v>0</v>
      </c>
      <c r="Y99" s="112">
        <v>5</v>
      </c>
      <c r="Z99" s="112">
        <v>9</v>
      </c>
    </row>
    <row r="100" spans="1:32" ht="15" customHeight="1" x14ac:dyDescent="0.25">
      <c r="S100" s="115" t="s">
        <v>58</v>
      </c>
      <c r="T100" s="115"/>
      <c r="U100" s="112"/>
      <c r="V100" s="112">
        <v>51</v>
      </c>
      <c r="W100" s="112">
        <v>53</v>
      </c>
      <c r="X100" s="112">
        <v>49</v>
      </c>
      <c r="Y100" s="112">
        <v>44</v>
      </c>
      <c r="Z100" s="112">
        <v>43</v>
      </c>
    </row>
    <row r="101" spans="1:32" x14ac:dyDescent="0.25">
      <c r="A101" s="18"/>
      <c r="S101" s="118" t="s">
        <v>53</v>
      </c>
      <c r="T101" s="118"/>
      <c r="U101" s="112"/>
      <c r="V101" s="112">
        <v>521</v>
      </c>
      <c r="W101" s="112">
        <v>512</v>
      </c>
      <c r="X101" s="112">
        <v>530</v>
      </c>
      <c r="Y101" s="112">
        <v>543</v>
      </c>
      <c r="Z101" s="112">
        <v>584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184</v>
      </c>
      <c r="W103" s="106" t="s">
        <v>193</v>
      </c>
      <c r="X103" s="106" t="s">
        <v>261</v>
      </c>
      <c r="Y103" s="106" t="s">
        <v>267</v>
      </c>
      <c r="Z103" s="106" t="s">
        <v>273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957</v>
      </c>
      <c r="W104" s="112">
        <v>912</v>
      </c>
      <c r="X104" s="112">
        <v>933</v>
      </c>
      <c r="Y104" s="112">
        <v>986</v>
      </c>
      <c r="Z104" s="112">
        <v>1115</v>
      </c>
      <c r="AB104" s="109" t="str">
        <f>TEXT(Z104,"###,###")</f>
        <v>1,115</v>
      </c>
      <c r="AD104" s="130">
        <f>Z104/($Z$4)*100</f>
        <v>62.92325056433409</v>
      </c>
      <c r="AF104" s="109"/>
    </row>
    <row r="105" spans="1:32" x14ac:dyDescent="0.25">
      <c r="S105" s="115" t="s">
        <v>17</v>
      </c>
      <c r="T105" s="115"/>
      <c r="U105" s="112"/>
      <c r="V105" s="112">
        <v>212</v>
      </c>
      <c r="W105" s="112">
        <v>211</v>
      </c>
      <c r="X105" s="112">
        <v>223</v>
      </c>
      <c r="Y105" s="112">
        <v>235</v>
      </c>
      <c r="Z105" s="112">
        <v>304</v>
      </c>
      <c r="AB105" s="109" t="str">
        <f>TEXT(Z105,"###,###")</f>
        <v>304</v>
      </c>
      <c r="AD105" s="130">
        <f>Z105/($Z$4)*100</f>
        <v>17.155756207674944</v>
      </c>
      <c r="AF105" s="109"/>
    </row>
    <row r="106" spans="1:32" x14ac:dyDescent="0.25">
      <c r="S106" s="118" t="s">
        <v>53</v>
      </c>
      <c r="T106" s="118"/>
      <c r="U106" s="120"/>
      <c r="V106" s="120">
        <v>1169</v>
      </c>
      <c r="W106" s="120">
        <v>1123</v>
      </c>
      <c r="X106" s="120">
        <v>1156</v>
      </c>
      <c r="Y106" s="120">
        <v>1221</v>
      </c>
      <c r="Z106" s="120">
        <v>1419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304</v>
      </c>
      <c r="W108" s="112">
        <v>255</v>
      </c>
      <c r="X108" s="112">
        <v>264</v>
      </c>
      <c r="Y108" s="112">
        <v>299</v>
      </c>
      <c r="Z108" s="112">
        <v>341</v>
      </c>
      <c r="AB108" s="109" t="str">
        <f>TEXT(Z108,"###,###")</f>
        <v>341</v>
      </c>
      <c r="AD108" s="130">
        <f>Z108/($Z$4)*100</f>
        <v>19.243792325056432</v>
      </c>
      <c r="AF108" s="109"/>
    </row>
    <row r="109" spans="1:32" x14ac:dyDescent="0.25">
      <c r="S109" s="115" t="s">
        <v>20</v>
      </c>
      <c r="T109" s="115"/>
      <c r="U109" s="112"/>
      <c r="V109" s="112">
        <v>249</v>
      </c>
      <c r="W109" s="112">
        <v>219</v>
      </c>
      <c r="X109" s="112">
        <v>220</v>
      </c>
      <c r="Y109" s="112">
        <v>243</v>
      </c>
      <c r="Z109" s="112">
        <v>190</v>
      </c>
      <c r="AB109" s="109" t="str">
        <f>TEXT(Z109,"###,###")</f>
        <v>190</v>
      </c>
      <c r="AD109" s="130">
        <f>Z109/($Z$4)*100</f>
        <v>10.72234762979684</v>
      </c>
      <c r="AF109" s="109"/>
    </row>
    <row r="110" spans="1:32" x14ac:dyDescent="0.25">
      <c r="S110" s="115" t="s">
        <v>21</v>
      </c>
      <c r="T110" s="115"/>
      <c r="U110" s="112"/>
      <c r="V110" s="112">
        <v>232</v>
      </c>
      <c r="W110" s="112">
        <v>248</v>
      </c>
      <c r="X110" s="112">
        <v>239</v>
      </c>
      <c r="Y110" s="112">
        <v>275</v>
      </c>
      <c r="Z110" s="112">
        <v>400</v>
      </c>
      <c r="AB110" s="109" t="str">
        <f>TEXT(Z110,"###,###")</f>
        <v>400</v>
      </c>
      <c r="AD110" s="130">
        <f>Z110/($Z$4)*100</f>
        <v>22.573363431151243</v>
      </c>
      <c r="AF110" s="109"/>
    </row>
    <row r="111" spans="1:32" x14ac:dyDescent="0.25">
      <c r="S111" s="115" t="s">
        <v>22</v>
      </c>
      <c r="T111" s="115"/>
      <c r="U111" s="112"/>
      <c r="V111" s="112">
        <v>370</v>
      </c>
      <c r="W111" s="112">
        <v>395</v>
      </c>
      <c r="X111" s="112">
        <v>387</v>
      </c>
      <c r="Y111" s="112">
        <v>404</v>
      </c>
      <c r="Z111" s="112">
        <v>490</v>
      </c>
      <c r="AB111" s="109" t="str">
        <f>TEXT(Z111,"###,###")</f>
        <v>490</v>
      </c>
      <c r="AD111" s="130">
        <f>Z111/($Z$4)*100</f>
        <v>27.65237020316027</v>
      </c>
      <c r="AF111" s="109"/>
    </row>
    <row r="112" spans="1:32" x14ac:dyDescent="0.25">
      <c r="S112" s="118" t="s">
        <v>53</v>
      </c>
      <c r="T112" s="118"/>
      <c r="U112" s="112"/>
      <c r="V112" s="112">
        <v>1527</v>
      </c>
      <c r="W112" s="112">
        <v>1456</v>
      </c>
      <c r="X112" s="112">
        <v>1469</v>
      </c>
      <c r="Y112" s="112">
        <v>1558</v>
      </c>
      <c r="Z112" s="112">
        <v>1770</v>
      </c>
    </row>
    <row r="113" spans="19:32" x14ac:dyDescent="0.25">
      <c r="AB113" s="125" t="s">
        <v>24</v>
      </c>
      <c r="AC113" s="106"/>
      <c r="AD113" s="106" t="s">
        <v>182</v>
      </c>
      <c r="AF113" s="106" t="s">
        <v>183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46.64</v>
      </c>
      <c r="W118" s="131">
        <v>47.12</v>
      </c>
      <c r="X118" s="131">
        <v>47.83</v>
      </c>
      <c r="Y118" s="131">
        <v>47.49</v>
      </c>
      <c r="Z118" s="131">
        <v>47.57</v>
      </c>
      <c r="AB118" s="109" t="str">
        <f>TEXT(Z118,"##.0")</f>
        <v>47.6</v>
      </c>
    </row>
    <row r="120" spans="19:32" x14ac:dyDescent="0.25">
      <c r="S120" s="101" t="s">
        <v>98</v>
      </c>
      <c r="T120" s="112"/>
      <c r="U120" s="112"/>
      <c r="V120" s="112">
        <v>699</v>
      </c>
      <c r="W120" s="112">
        <v>678</v>
      </c>
      <c r="X120" s="112">
        <v>699</v>
      </c>
      <c r="Y120" s="112">
        <v>727</v>
      </c>
      <c r="Z120" s="112">
        <v>790</v>
      </c>
      <c r="AB120" s="109" t="str">
        <f>TEXT(Z120,"###,###")</f>
        <v>790</v>
      </c>
    </row>
    <row r="121" spans="19:32" x14ac:dyDescent="0.25">
      <c r="S121" s="101" t="s">
        <v>99</v>
      </c>
      <c r="T121" s="112"/>
      <c r="U121" s="112"/>
      <c r="V121" s="112">
        <v>239</v>
      </c>
      <c r="W121" s="112">
        <v>227</v>
      </c>
      <c r="X121" s="112">
        <v>247</v>
      </c>
      <c r="Y121" s="112">
        <v>236</v>
      </c>
      <c r="Z121" s="112">
        <v>238</v>
      </c>
      <c r="AB121" s="109" t="str">
        <f>TEXT(Z121,"###,###")</f>
        <v>238</v>
      </c>
    </row>
    <row r="122" spans="19:32" x14ac:dyDescent="0.25">
      <c r="S122" s="101" t="s">
        <v>100</v>
      </c>
      <c r="T122" s="112"/>
      <c r="U122" s="112"/>
      <c r="V122" s="112">
        <v>153</v>
      </c>
      <c r="W122" s="112">
        <v>138</v>
      </c>
      <c r="X122" s="112">
        <v>142</v>
      </c>
      <c r="Y122" s="112">
        <v>146</v>
      </c>
      <c r="Z122" s="112">
        <v>157</v>
      </c>
      <c r="AB122" s="109" t="str">
        <f>TEXT(Z122,"###,###")</f>
        <v>157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852</v>
      </c>
      <c r="W124" s="112">
        <v>816</v>
      </c>
      <c r="X124" s="112">
        <v>841</v>
      </c>
      <c r="Y124" s="112">
        <v>873</v>
      </c>
      <c r="Z124" s="112">
        <v>947</v>
      </c>
      <c r="AB124" s="109" t="str">
        <f>TEXT(Z124,"###,###")</f>
        <v>947</v>
      </c>
      <c r="AD124" s="127">
        <f>Z124/$Z$7*100</f>
        <v>79.579831932773104</v>
      </c>
    </row>
    <row r="125" spans="19:32" x14ac:dyDescent="0.25">
      <c r="S125" s="101" t="s">
        <v>102</v>
      </c>
      <c r="T125" s="112"/>
      <c r="U125" s="112"/>
      <c r="V125" s="112">
        <v>392</v>
      </c>
      <c r="W125" s="112">
        <v>365</v>
      </c>
      <c r="X125" s="112">
        <v>389</v>
      </c>
      <c r="Y125" s="112">
        <v>382</v>
      </c>
      <c r="Z125" s="112">
        <v>395</v>
      </c>
      <c r="AB125" s="109" t="str">
        <f>TEXT(Z125,"###,###")</f>
        <v>395</v>
      </c>
      <c r="AD125" s="127">
        <f>Z125/$Z$7*100</f>
        <v>33.193277310924366</v>
      </c>
    </row>
    <row r="127" spans="19:32" x14ac:dyDescent="0.25">
      <c r="S127" s="101" t="s">
        <v>103</v>
      </c>
      <c r="T127" s="112"/>
      <c r="U127" s="112"/>
      <c r="V127" s="112">
        <v>568</v>
      </c>
      <c r="W127" s="112">
        <v>531</v>
      </c>
      <c r="X127" s="112">
        <v>553</v>
      </c>
      <c r="Y127" s="112">
        <v>572</v>
      </c>
      <c r="Z127" s="112">
        <v>601</v>
      </c>
      <c r="AB127" s="109" t="str">
        <f>TEXT(Z127,"###,###")</f>
        <v>601</v>
      </c>
      <c r="AD127" s="127">
        <f>Z127/$Z$7*100</f>
        <v>50.504201680672267</v>
      </c>
    </row>
    <row r="128" spans="19:32" x14ac:dyDescent="0.25">
      <c r="S128" s="101" t="s">
        <v>104</v>
      </c>
      <c r="T128" s="112"/>
      <c r="U128" s="112"/>
      <c r="V128" s="112">
        <v>527</v>
      </c>
      <c r="W128" s="112">
        <v>513</v>
      </c>
      <c r="X128" s="112">
        <v>528</v>
      </c>
      <c r="Y128" s="112">
        <v>544</v>
      </c>
      <c r="Z128" s="112">
        <v>585</v>
      </c>
      <c r="AB128" s="109" t="str">
        <f>TEXT(Z128,"###,###")</f>
        <v>585</v>
      </c>
      <c r="AD128" s="127">
        <f>Z128/$Z$7*100</f>
        <v>49.159663865546214</v>
      </c>
    </row>
    <row r="130" spans="19:20" x14ac:dyDescent="0.25">
      <c r="S130" s="101" t="s">
        <v>262</v>
      </c>
      <c r="T130" s="127">
        <v>66.386554621848731</v>
      </c>
    </row>
    <row r="131" spans="19:20" x14ac:dyDescent="0.25">
      <c r="S131" s="101" t="s">
        <v>263</v>
      </c>
      <c r="T131" s="127">
        <v>20</v>
      </c>
    </row>
    <row r="132" spans="19:20" x14ac:dyDescent="0.25">
      <c r="S132" s="101" t="s">
        <v>264</v>
      </c>
      <c r="T132" s="127">
        <v>13.193277310924371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957C99D8-4ABD-43D1-B5D6-E6EB30103E9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51014095-F9A7-4AC9-8212-751AF8D099A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4C64411D-4EE4-4E96-81F0-2A8DC66F5B3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3C8580CB-8A04-4268-973F-7FADD0823B9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7AAC69-73A0-4795-8E17-F5A29FA2D854}">
  <sheetPr codeName="Sheet72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114</v>
      </c>
      <c r="T1" s="99"/>
      <c r="U1" s="99"/>
      <c r="V1" s="99"/>
      <c r="W1" s="99"/>
      <c r="X1" s="99"/>
      <c r="Y1" s="100" t="s">
        <v>203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184</v>
      </c>
      <c r="W2" s="103" t="s">
        <v>193</v>
      </c>
      <c r="X2" s="103" t="s">
        <v>261</v>
      </c>
      <c r="Y2" s="103" t="s">
        <v>267</v>
      </c>
      <c r="Z2" s="103" t="s">
        <v>273</v>
      </c>
      <c r="AB2" s="141" t="str">
        <f>$Z$2</f>
        <v>2021-22</v>
      </c>
      <c r="AC2" s="141"/>
      <c r="AD2" s="141"/>
      <c r="AE2" s="141"/>
      <c r="AF2" s="141"/>
    </row>
    <row r="3" spans="1:32" ht="15" customHeight="1" x14ac:dyDescent="0.25">
      <c r="A3" s="58" t="s">
        <v>272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114</v>
      </c>
      <c r="Y3" s="105" t="s">
        <v>203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10.8 Berri and Barmera, South Australia,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8448</v>
      </c>
      <c r="W4" s="108">
        <v>7930</v>
      </c>
      <c r="X4" s="108">
        <v>8300</v>
      </c>
      <c r="Y4" s="108">
        <v>8703</v>
      </c>
      <c r="Z4" s="108">
        <v>9114</v>
      </c>
      <c r="AB4" s="109" t="str">
        <f>TEXT(Z4,"###,###")</f>
        <v>9,114</v>
      </c>
      <c r="AD4" s="110">
        <f>Z4/Y4-1</f>
        <v>4.7225094794898226E-2</v>
      </c>
      <c r="AF4" s="110">
        <f>Z4/V4-1</f>
        <v>7.8835227272727293E-2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4461</v>
      </c>
      <c r="W5" s="108">
        <v>4155</v>
      </c>
      <c r="X5" s="108">
        <v>4361</v>
      </c>
      <c r="Y5" s="108">
        <v>4601</v>
      </c>
      <c r="Z5" s="108">
        <v>4783</v>
      </c>
      <c r="AB5" s="109" t="str">
        <f>TEXT(Z5,"###,###")</f>
        <v>4,783</v>
      </c>
      <c r="AD5" s="110">
        <f t="shared" ref="AD5:AD9" si="0">Z5/Y5-1</f>
        <v>3.9556618126494136E-2</v>
      </c>
      <c r="AF5" s="110">
        <f t="shared" ref="AF5:AF9" si="1">Z5/V5-1</f>
        <v>7.2181125308226957E-2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3987</v>
      </c>
      <c r="W6" s="108">
        <v>3773</v>
      </c>
      <c r="X6" s="108">
        <v>3945</v>
      </c>
      <c r="Y6" s="108">
        <v>4094</v>
      </c>
      <c r="Z6" s="108">
        <v>4333</v>
      </c>
      <c r="AB6" s="109" t="str">
        <f>TEXT(Z6,"###,###")</f>
        <v>4,333</v>
      </c>
      <c r="AD6" s="110">
        <f t="shared" si="0"/>
        <v>5.8378114313629714E-2</v>
      </c>
      <c r="AF6" s="110">
        <f t="shared" si="1"/>
        <v>8.6782041635314666E-2</v>
      </c>
    </row>
    <row r="7" spans="1:32" ht="16.5" customHeight="1" thickBot="1" x14ac:dyDescent="0.3">
      <c r="A7" s="61" t="str">
        <f>"QUICK STATS for "&amp;Z2&amp;" *"</f>
        <v>QUICK STATS for 2021-22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5805</v>
      </c>
      <c r="W7" s="108">
        <v>5511</v>
      </c>
      <c r="X7" s="108">
        <v>5864</v>
      </c>
      <c r="Y7" s="108">
        <v>5974</v>
      </c>
      <c r="Z7" s="108">
        <v>6080</v>
      </c>
      <c r="AB7" s="109" t="str">
        <f>TEXT(Z7,"###,###")</f>
        <v>6,080</v>
      </c>
      <c r="AD7" s="110">
        <f t="shared" si="0"/>
        <v>1.7743555406762646E-2</v>
      </c>
      <c r="AF7" s="110">
        <f t="shared" si="1"/>
        <v>4.7372954349698571E-2</v>
      </c>
    </row>
    <row r="8" spans="1:32" ht="17.25" customHeight="1" x14ac:dyDescent="0.25">
      <c r="A8" s="62" t="s">
        <v>12</v>
      </c>
      <c r="B8" s="63"/>
      <c r="C8" s="29"/>
      <c r="D8" s="64" t="str">
        <f>AB4</f>
        <v>9,114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6,080</v>
      </c>
      <c r="P8" s="65"/>
      <c r="S8" s="107" t="s">
        <v>83</v>
      </c>
      <c r="T8" s="108"/>
      <c r="U8" s="108"/>
      <c r="V8" s="108">
        <v>36991.99</v>
      </c>
      <c r="W8" s="108">
        <v>38348.120000000003</v>
      </c>
      <c r="X8" s="108">
        <v>39051.01</v>
      </c>
      <c r="Y8" s="108">
        <v>39673</v>
      </c>
      <c r="Z8" s="108">
        <v>41975</v>
      </c>
      <c r="AB8" s="109" t="str">
        <f>TEXT(Z8,"$###,###")</f>
        <v>$41,975</v>
      </c>
      <c r="AD8" s="110">
        <f t="shared" si="0"/>
        <v>5.8024349053512392E-2</v>
      </c>
      <c r="AF8" s="110">
        <f t="shared" si="1"/>
        <v>0.1347051077814414</v>
      </c>
    </row>
    <row r="9" spans="1:32" x14ac:dyDescent="0.25">
      <c r="A9" s="30" t="s">
        <v>14</v>
      </c>
      <c r="B9" s="69"/>
      <c r="C9" s="70"/>
      <c r="D9" s="71">
        <f>AD104</f>
        <v>74.248409041035771</v>
      </c>
      <c r="E9" s="72" t="s">
        <v>84</v>
      </c>
      <c r="F9" s="24"/>
      <c r="G9" s="73" t="s">
        <v>81</v>
      </c>
      <c r="H9" s="70"/>
      <c r="I9" s="69"/>
      <c r="J9" s="70"/>
      <c r="K9" s="69"/>
      <c r="L9" s="69"/>
      <c r="M9" s="74"/>
      <c r="N9" s="70"/>
      <c r="O9" s="71">
        <f>AD127</f>
        <v>53.338815789473685</v>
      </c>
      <c r="P9" s="72" t="s">
        <v>84</v>
      </c>
      <c r="S9" s="107" t="s">
        <v>7</v>
      </c>
      <c r="T9" s="108"/>
      <c r="U9" s="108"/>
      <c r="V9" s="108">
        <v>258107022</v>
      </c>
      <c r="W9" s="108">
        <v>256497723</v>
      </c>
      <c r="X9" s="108">
        <v>280358445</v>
      </c>
      <c r="Y9" s="108">
        <v>291717023</v>
      </c>
      <c r="Z9" s="108">
        <v>312786751</v>
      </c>
      <c r="AB9" s="109" t="str">
        <f>TEXT(Z9/1000000,"$#,###.0")&amp;" mil"</f>
        <v>$312.8 mil</v>
      </c>
      <c r="AD9" s="110">
        <f t="shared" si="0"/>
        <v>7.222659748587934E-2</v>
      </c>
      <c r="AF9" s="110">
        <f t="shared" si="1"/>
        <v>0.21184905616399696</v>
      </c>
    </row>
    <row r="10" spans="1:32" x14ac:dyDescent="0.25">
      <c r="A10" s="30" t="s">
        <v>17</v>
      </c>
      <c r="B10" s="69"/>
      <c r="C10" s="70"/>
      <c r="D10" s="71">
        <f>AD105</f>
        <v>15.865701119157341</v>
      </c>
      <c r="E10" s="72" t="s">
        <v>84</v>
      </c>
      <c r="F10" s="24"/>
      <c r="G10" s="73" t="s">
        <v>82</v>
      </c>
      <c r="H10" s="70"/>
      <c r="I10" s="69"/>
      <c r="J10" s="70"/>
      <c r="K10" s="69"/>
      <c r="L10" s="69"/>
      <c r="M10" s="74"/>
      <c r="N10" s="70"/>
      <c r="O10" s="71">
        <f>AD128</f>
        <v>46.710526315789473</v>
      </c>
      <c r="P10" s="72" t="s">
        <v>84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85</v>
      </c>
      <c r="H11" s="77"/>
      <c r="I11" s="78"/>
      <c r="J11" s="78"/>
      <c r="K11" s="78"/>
      <c r="L11" s="78"/>
      <c r="M11" s="69"/>
      <c r="N11" s="70"/>
      <c r="O11" s="71">
        <f>T130</f>
        <v>80.16447368421052</v>
      </c>
      <c r="P11" s="72" t="s">
        <v>84</v>
      </c>
      <c r="S11" s="107" t="s">
        <v>29</v>
      </c>
      <c r="T11" s="112"/>
      <c r="U11" s="112"/>
      <c r="V11" s="112">
        <v>7151</v>
      </c>
      <c r="W11" s="112">
        <v>6794</v>
      </c>
      <c r="X11" s="112">
        <v>7054</v>
      </c>
      <c r="Y11" s="112">
        <v>7488</v>
      </c>
      <c r="Z11" s="112">
        <v>7902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10.559210526315789</v>
      </c>
      <c r="P12" s="72" t="s">
        <v>84</v>
      </c>
      <c r="S12" s="107" t="s">
        <v>30</v>
      </c>
      <c r="T12" s="112"/>
      <c r="U12" s="112"/>
      <c r="V12" s="112">
        <v>1301</v>
      </c>
      <c r="W12" s="112">
        <v>1139</v>
      </c>
      <c r="X12" s="112">
        <v>1247</v>
      </c>
      <c r="Y12" s="112">
        <v>1215</v>
      </c>
      <c r="Z12" s="112">
        <v>1213</v>
      </c>
    </row>
    <row r="13" spans="1:32" ht="15" customHeight="1" x14ac:dyDescent="0.25">
      <c r="A13" s="30" t="s">
        <v>19</v>
      </c>
      <c r="B13" s="70"/>
      <c r="C13" s="70"/>
      <c r="D13" s="71">
        <f>AD108</f>
        <v>13.342111037963573</v>
      </c>
      <c r="E13" s="72" t="s">
        <v>84</v>
      </c>
      <c r="F13" s="24"/>
      <c r="G13" s="142" t="s">
        <v>265</v>
      </c>
      <c r="H13" s="143"/>
      <c r="I13" s="143"/>
      <c r="J13" s="143"/>
      <c r="K13" s="143"/>
      <c r="L13" s="143"/>
      <c r="M13" s="79"/>
      <c r="N13" s="70"/>
      <c r="O13" s="71">
        <f>T132</f>
        <v>9.4572368421052619</v>
      </c>
      <c r="P13" s="72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14.87820934825543</v>
      </c>
      <c r="E14" s="72" t="s">
        <v>84</v>
      </c>
      <c r="F14" s="24"/>
      <c r="G14" s="76" t="s">
        <v>94</v>
      </c>
      <c r="H14" s="69"/>
      <c r="I14" s="69"/>
      <c r="J14" s="69"/>
      <c r="K14" s="75"/>
      <c r="L14" s="70"/>
      <c r="M14" s="69"/>
      <c r="N14" s="70"/>
      <c r="O14" s="75" t="str">
        <f>AB118</f>
        <v>42.9</v>
      </c>
      <c r="P14" s="72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26.278253236778582</v>
      </c>
      <c r="E15" s="72" t="s">
        <v>84</v>
      </c>
      <c r="F15" s="24"/>
      <c r="G15" s="33" t="s">
        <v>259</v>
      </c>
      <c r="H15" s="70"/>
      <c r="I15" s="70"/>
      <c r="J15" s="70"/>
      <c r="K15" s="80"/>
      <c r="L15" s="70"/>
      <c r="M15" s="70"/>
      <c r="N15" s="70"/>
      <c r="O15" s="71">
        <f>AB38</f>
        <v>18.881578947368421</v>
      </c>
      <c r="P15" s="72" t="s">
        <v>84</v>
      </c>
      <c r="S15" s="115" t="s">
        <v>60</v>
      </c>
      <c r="T15" s="115"/>
      <c r="U15" s="116"/>
      <c r="V15" s="116">
        <v>972</v>
      </c>
      <c r="W15" s="116">
        <v>812</v>
      </c>
      <c r="X15" s="116">
        <v>834</v>
      </c>
      <c r="Y15" s="112">
        <v>888</v>
      </c>
      <c r="Z15" s="112">
        <v>841</v>
      </c>
      <c r="AB15" s="117">
        <f t="shared" ref="AB15:AB34" si="2">IF(Z15="np",0,Z15/$Z$34)</f>
        <v>9.2265496434448716E-2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35.670397191134519</v>
      </c>
      <c r="E16" s="83" t="s">
        <v>84</v>
      </c>
      <c r="F16" s="24"/>
      <c r="G16" s="84" t="s">
        <v>260</v>
      </c>
      <c r="H16" s="35"/>
      <c r="I16" s="35"/>
      <c r="J16" s="35"/>
      <c r="K16" s="36"/>
      <c r="L16" s="35"/>
      <c r="M16" s="35"/>
      <c r="N16" s="35"/>
      <c r="O16" s="82">
        <f>AB37</f>
        <v>81.118421052631589</v>
      </c>
      <c r="P16" s="37" t="s">
        <v>84</v>
      </c>
      <c r="S16" s="115" t="s">
        <v>61</v>
      </c>
      <c r="T16" s="115"/>
      <c r="U16" s="116"/>
      <c r="V16" s="116">
        <v>35</v>
      </c>
      <c r="W16" s="116">
        <v>28</v>
      </c>
      <c r="X16" s="116">
        <v>36</v>
      </c>
      <c r="Y16" s="112">
        <v>26</v>
      </c>
      <c r="Z16" s="112">
        <v>37</v>
      </c>
      <c r="AB16" s="117">
        <f t="shared" si="2"/>
        <v>4.0592430060340098E-3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1032</v>
      </c>
      <c r="W17" s="116">
        <v>954</v>
      </c>
      <c r="X17" s="116">
        <v>1013</v>
      </c>
      <c r="Y17" s="112">
        <v>1012</v>
      </c>
      <c r="Z17" s="112">
        <v>1086</v>
      </c>
      <c r="AB17" s="117">
        <f t="shared" si="2"/>
        <v>0.11914426769061985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268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63</v>
      </c>
      <c r="T18" s="115"/>
      <c r="U18" s="116"/>
      <c r="V18" s="116">
        <v>81</v>
      </c>
      <c r="W18" s="116">
        <v>82</v>
      </c>
      <c r="X18" s="116">
        <v>75</v>
      </c>
      <c r="Y18" s="112">
        <v>89</v>
      </c>
      <c r="Z18" s="112">
        <v>102</v>
      </c>
      <c r="AB18" s="117">
        <f t="shared" si="2"/>
        <v>1.1190345584201865E-2</v>
      </c>
    </row>
    <row r="19" spans="1:28" x14ac:dyDescent="0.25">
      <c r="A19" s="61" t="str">
        <f>$S$1&amp;" ("&amp;$V$2&amp;" to "&amp;$Z$2&amp;")"</f>
        <v>Berri and Barmera (2017-18 to 2021-22)</v>
      </c>
      <c r="B19" s="61"/>
      <c r="C19" s="61"/>
      <c r="D19" s="61"/>
      <c r="E19" s="61"/>
      <c r="F19" s="61"/>
      <c r="G19" s="61" t="str">
        <f>$S$1&amp;" ("&amp;$V$2&amp;" to "&amp;$Z$2&amp;")"</f>
        <v>Berri and Barmera (2017-18 to 2021-22)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64</v>
      </c>
      <c r="T19" s="115"/>
      <c r="U19" s="116"/>
      <c r="V19" s="116">
        <v>311</v>
      </c>
      <c r="W19" s="116">
        <v>324</v>
      </c>
      <c r="X19" s="116">
        <v>345</v>
      </c>
      <c r="Y19" s="112">
        <v>377</v>
      </c>
      <c r="Z19" s="112">
        <v>392</v>
      </c>
      <c r="AB19" s="117">
        <f t="shared" si="2"/>
        <v>4.3006034009873836E-2</v>
      </c>
    </row>
    <row r="20" spans="1:28" x14ac:dyDescent="0.25">
      <c r="S20" s="115" t="s">
        <v>65</v>
      </c>
      <c r="T20" s="115"/>
      <c r="U20" s="116"/>
      <c r="V20" s="116">
        <v>231</v>
      </c>
      <c r="W20" s="116">
        <v>197</v>
      </c>
      <c r="X20" s="116">
        <v>194</v>
      </c>
      <c r="Y20" s="112">
        <v>239</v>
      </c>
      <c r="Z20" s="112">
        <v>219</v>
      </c>
      <c r="AB20" s="117">
        <f t="shared" si="2"/>
        <v>2.4026330224904004E-2</v>
      </c>
    </row>
    <row r="21" spans="1:28" x14ac:dyDescent="0.25">
      <c r="S21" s="115" t="s">
        <v>66</v>
      </c>
      <c r="T21" s="115"/>
      <c r="U21" s="116"/>
      <c r="V21" s="116">
        <v>682</v>
      </c>
      <c r="W21" s="116">
        <v>664</v>
      </c>
      <c r="X21" s="116">
        <v>786</v>
      </c>
      <c r="Y21" s="112">
        <v>793</v>
      </c>
      <c r="Z21" s="112">
        <v>843</v>
      </c>
      <c r="AB21" s="117">
        <f t="shared" si="2"/>
        <v>9.2484914975315413E-2</v>
      </c>
    </row>
    <row r="22" spans="1:28" x14ac:dyDescent="0.25">
      <c r="S22" s="115" t="s">
        <v>67</v>
      </c>
      <c r="T22" s="115"/>
      <c r="U22" s="116"/>
      <c r="V22" s="116">
        <v>559</v>
      </c>
      <c r="W22" s="116">
        <v>548</v>
      </c>
      <c r="X22" s="116">
        <v>621</v>
      </c>
      <c r="Y22" s="112">
        <v>729</v>
      </c>
      <c r="Z22" s="112">
        <v>812</v>
      </c>
      <c r="AB22" s="117">
        <f t="shared" si="2"/>
        <v>8.9083927591881509E-2</v>
      </c>
    </row>
    <row r="23" spans="1:28" x14ac:dyDescent="0.25">
      <c r="S23" s="115" t="s">
        <v>68</v>
      </c>
      <c r="T23" s="115"/>
      <c r="U23" s="116"/>
      <c r="V23" s="116">
        <v>328</v>
      </c>
      <c r="W23" s="116">
        <v>285</v>
      </c>
      <c r="X23" s="116">
        <v>295</v>
      </c>
      <c r="Y23" s="112">
        <v>328</v>
      </c>
      <c r="Z23" s="112">
        <v>343</v>
      </c>
      <c r="AB23" s="117">
        <f t="shared" si="2"/>
        <v>3.7630279758639605E-2</v>
      </c>
    </row>
    <row r="24" spans="1:28" x14ac:dyDescent="0.25">
      <c r="S24" s="115" t="s">
        <v>69</v>
      </c>
      <c r="T24" s="115"/>
      <c r="U24" s="116"/>
      <c r="V24" s="116">
        <v>31</v>
      </c>
      <c r="W24" s="116">
        <v>23</v>
      </c>
      <c r="X24" s="116">
        <v>33</v>
      </c>
      <c r="Y24" s="112">
        <v>33</v>
      </c>
      <c r="Z24" s="112">
        <v>39</v>
      </c>
      <c r="AB24" s="117">
        <f t="shared" si="2"/>
        <v>4.2786615469007135E-3</v>
      </c>
    </row>
    <row r="25" spans="1:28" x14ac:dyDescent="0.25">
      <c r="S25" s="115" t="s">
        <v>70</v>
      </c>
      <c r="T25" s="115"/>
      <c r="U25" s="116"/>
      <c r="V25" s="116">
        <v>145</v>
      </c>
      <c r="W25" s="116">
        <v>113</v>
      </c>
      <c r="X25" s="116">
        <v>158</v>
      </c>
      <c r="Y25" s="112">
        <v>151</v>
      </c>
      <c r="Z25" s="112">
        <v>161</v>
      </c>
      <c r="AB25" s="117">
        <f t="shared" si="2"/>
        <v>1.7663192539769612E-2</v>
      </c>
    </row>
    <row r="26" spans="1:28" x14ac:dyDescent="0.25">
      <c r="S26" s="115" t="s">
        <v>71</v>
      </c>
      <c r="T26" s="115"/>
      <c r="U26" s="116"/>
      <c r="V26" s="116">
        <v>71</v>
      </c>
      <c r="W26" s="116">
        <v>85</v>
      </c>
      <c r="X26" s="116">
        <v>77</v>
      </c>
      <c r="Y26" s="112">
        <v>85</v>
      </c>
      <c r="Z26" s="112">
        <v>95</v>
      </c>
      <c r="AB26" s="117">
        <f t="shared" si="2"/>
        <v>1.0422380691168404E-2</v>
      </c>
    </row>
    <row r="27" spans="1:28" x14ac:dyDescent="0.25">
      <c r="S27" s="115" t="s">
        <v>72</v>
      </c>
      <c r="T27" s="115"/>
      <c r="U27" s="116"/>
      <c r="V27" s="116">
        <v>244</v>
      </c>
      <c r="W27" s="116">
        <v>220</v>
      </c>
      <c r="X27" s="116">
        <v>199</v>
      </c>
      <c r="Y27" s="112">
        <v>199</v>
      </c>
      <c r="Z27" s="112">
        <v>212</v>
      </c>
      <c r="AB27" s="117">
        <f t="shared" si="2"/>
        <v>2.3258365331870545E-2</v>
      </c>
    </row>
    <row r="28" spans="1:28" x14ac:dyDescent="0.25">
      <c r="S28" s="115" t="s">
        <v>73</v>
      </c>
      <c r="T28" s="115"/>
      <c r="U28" s="116"/>
      <c r="V28" s="116">
        <v>575</v>
      </c>
      <c r="W28" s="116">
        <v>647</v>
      </c>
      <c r="X28" s="116">
        <v>670</v>
      </c>
      <c r="Y28" s="112">
        <v>728</v>
      </c>
      <c r="Z28" s="112">
        <v>760</v>
      </c>
      <c r="AB28" s="117">
        <f t="shared" si="2"/>
        <v>8.3379045529347232E-2</v>
      </c>
    </row>
    <row r="29" spans="1:28" x14ac:dyDescent="0.25">
      <c r="S29" s="115" t="s">
        <v>74</v>
      </c>
      <c r="T29" s="115"/>
      <c r="U29" s="116"/>
      <c r="V29" s="116">
        <v>379</v>
      </c>
      <c r="W29" s="116">
        <v>409</v>
      </c>
      <c r="X29" s="116">
        <v>349</v>
      </c>
      <c r="Y29" s="112">
        <v>314</v>
      </c>
      <c r="Z29" s="112">
        <v>416</v>
      </c>
      <c r="AB29" s="117">
        <f t="shared" si="2"/>
        <v>4.5639056500274271E-2</v>
      </c>
    </row>
    <row r="30" spans="1:28" x14ac:dyDescent="0.25">
      <c r="S30" s="115" t="s">
        <v>75</v>
      </c>
      <c r="T30" s="115"/>
      <c r="U30" s="116"/>
      <c r="V30" s="116">
        <v>514</v>
      </c>
      <c r="W30" s="116">
        <v>526</v>
      </c>
      <c r="X30" s="116">
        <v>553</v>
      </c>
      <c r="Y30" s="112">
        <v>601</v>
      </c>
      <c r="Z30" s="112">
        <v>620</v>
      </c>
      <c r="AB30" s="117">
        <f t="shared" si="2"/>
        <v>6.8019747668678007E-2</v>
      </c>
    </row>
    <row r="31" spans="1:28" x14ac:dyDescent="0.25">
      <c r="S31" s="115" t="s">
        <v>76</v>
      </c>
      <c r="T31" s="115"/>
      <c r="U31" s="116"/>
      <c r="V31" s="116">
        <v>928</v>
      </c>
      <c r="W31" s="116">
        <v>991</v>
      </c>
      <c r="X31" s="116">
        <v>1016</v>
      </c>
      <c r="Y31" s="112">
        <v>1106</v>
      </c>
      <c r="Z31" s="112">
        <v>1174</v>
      </c>
      <c r="AB31" s="117">
        <f t="shared" si="2"/>
        <v>0.12879868348875481</v>
      </c>
    </row>
    <row r="32" spans="1:28" ht="15.75" customHeight="1" x14ac:dyDescent="0.25">
      <c r="A32" s="61" t="str">
        <f>"Distribution of jobs per industry "&amp;"("&amp;Z2&amp;") *"</f>
        <v>Distribution of jobs per industry (2021-22)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77</v>
      </c>
      <c r="T32" s="115"/>
      <c r="U32" s="116"/>
      <c r="V32" s="116">
        <v>41</v>
      </c>
      <c r="W32" s="116">
        <v>41</v>
      </c>
      <c r="X32" s="116">
        <v>45</v>
      </c>
      <c r="Y32" s="112">
        <v>53</v>
      </c>
      <c r="Z32" s="112">
        <v>56</v>
      </c>
      <c r="AB32" s="117">
        <f t="shared" si="2"/>
        <v>6.1437191442676904E-3</v>
      </c>
    </row>
    <row r="33" spans="19:32" x14ac:dyDescent="0.25">
      <c r="S33" s="115" t="s">
        <v>78</v>
      </c>
      <c r="T33" s="115"/>
      <c r="U33" s="116"/>
      <c r="V33" s="116">
        <v>232</v>
      </c>
      <c r="W33" s="116">
        <v>214</v>
      </c>
      <c r="X33" s="116">
        <v>269</v>
      </c>
      <c r="Y33" s="112">
        <v>281</v>
      </c>
      <c r="Z33" s="112">
        <v>318</v>
      </c>
      <c r="AB33" s="117">
        <f t="shared" si="2"/>
        <v>3.4887547997805815E-2</v>
      </c>
    </row>
    <row r="34" spans="19:32" x14ac:dyDescent="0.25">
      <c r="S34" s="118" t="s">
        <v>53</v>
      </c>
      <c r="T34" s="118"/>
      <c r="U34" s="119"/>
      <c r="V34" s="119">
        <v>8443</v>
      </c>
      <c r="W34" s="119">
        <v>7931</v>
      </c>
      <c r="X34" s="119">
        <v>8302</v>
      </c>
      <c r="Y34" s="120">
        <v>8703</v>
      </c>
      <c r="Z34" s="120">
        <v>9115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4916</v>
      </c>
      <c r="W37" s="112">
        <v>4552</v>
      </c>
      <c r="X37" s="112">
        <v>4849</v>
      </c>
      <c r="Y37" s="112">
        <v>4931</v>
      </c>
      <c r="Z37" s="112">
        <v>4932</v>
      </c>
      <c r="AB37" s="132">
        <f>Z37/Z40*100</f>
        <v>81.118421052631589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887</v>
      </c>
      <c r="W38" s="112">
        <v>958</v>
      </c>
      <c r="X38" s="112">
        <v>1011</v>
      </c>
      <c r="Y38" s="112">
        <v>1035</v>
      </c>
      <c r="Z38" s="112">
        <v>1148</v>
      </c>
      <c r="AB38" s="132">
        <f>Z38/Z40*100</f>
        <v>18.881578947368421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5803</v>
      </c>
      <c r="W40" s="112">
        <v>5510</v>
      </c>
      <c r="X40" s="112">
        <v>5860</v>
      </c>
      <c r="Y40" s="112">
        <v>5966</v>
      </c>
      <c r="Z40" s="112">
        <v>6080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6</v>
      </c>
      <c r="W44" s="112">
        <v>8</v>
      </c>
      <c r="X44" s="112">
        <v>14</v>
      </c>
      <c r="Y44" s="112">
        <v>26</v>
      </c>
      <c r="Z44" s="112">
        <v>16</v>
      </c>
    </row>
    <row r="45" spans="19:32" x14ac:dyDescent="0.25">
      <c r="S45" s="115" t="s">
        <v>37</v>
      </c>
      <c r="T45" s="115"/>
      <c r="U45" s="112"/>
      <c r="V45" s="112">
        <v>77</v>
      </c>
      <c r="W45" s="112">
        <v>89</v>
      </c>
      <c r="X45" s="112">
        <v>110</v>
      </c>
      <c r="Y45" s="112">
        <v>140</v>
      </c>
      <c r="Z45" s="112">
        <v>124</v>
      </c>
    </row>
    <row r="46" spans="19:32" x14ac:dyDescent="0.25">
      <c r="S46" s="115" t="s">
        <v>38</v>
      </c>
      <c r="T46" s="115"/>
      <c r="U46" s="112"/>
      <c r="V46" s="112">
        <v>302</v>
      </c>
      <c r="W46" s="112">
        <v>244</v>
      </c>
      <c r="X46" s="112">
        <v>252</v>
      </c>
      <c r="Y46" s="112">
        <v>290</v>
      </c>
      <c r="Z46" s="112">
        <v>309</v>
      </c>
    </row>
    <row r="47" spans="19:32" x14ac:dyDescent="0.25">
      <c r="S47" s="115" t="s">
        <v>39</v>
      </c>
      <c r="T47" s="115"/>
      <c r="U47" s="112"/>
      <c r="V47" s="112">
        <v>435</v>
      </c>
      <c r="W47" s="112">
        <v>397</v>
      </c>
      <c r="X47" s="112">
        <v>390</v>
      </c>
      <c r="Y47" s="112">
        <v>463</v>
      </c>
      <c r="Z47" s="112">
        <v>472</v>
      </c>
    </row>
    <row r="48" spans="19:32" x14ac:dyDescent="0.25">
      <c r="S48" s="115" t="s">
        <v>40</v>
      </c>
      <c r="T48" s="115"/>
      <c r="U48" s="112"/>
      <c r="V48" s="112">
        <v>537</v>
      </c>
      <c r="W48" s="112">
        <v>494</v>
      </c>
      <c r="X48" s="112">
        <v>477</v>
      </c>
      <c r="Y48" s="112">
        <v>566</v>
      </c>
      <c r="Z48" s="112">
        <v>613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351</v>
      </c>
      <c r="W49" s="112">
        <v>355</v>
      </c>
      <c r="X49" s="112">
        <v>420</v>
      </c>
      <c r="Y49" s="112">
        <v>429</v>
      </c>
      <c r="Z49" s="112">
        <v>483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Berri and Barmera (2021-22)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376</v>
      </c>
      <c r="W50" s="112">
        <v>402</v>
      </c>
      <c r="X50" s="112">
        <v>382</v>
      </c>
      <c r="Y50" s="112">
        <v>416</v>
      </c>
      <c r="Z50" s="112">
        <v>440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364</v>
      </c>
      <c r="W51" s="112">
        <v>333</v>
      </c>
      <c r="X51" s="112">
        <v>347</v>
      </c>
      <c r="Y51" s="112">
        <v>329</v>
      </c>
      <c r="Z51" s="112">
        <v>389</v>
      </c>
    </row>
    <row r="52" spans="1:26" ht="15" customHeight="1" x14ac:dyDescent="0.25">
      <c r="S52" s="115" t="s">
        <v>44</v>
      </c>
      <c r="T52" s="115"/>
      <c r="U52" s="112"/>
      <c r="V52" s="112">
        <v>448</v>
      </c>
      <c r="W52" s="112">
        <v>393</v>
      </c>
      <c r="X52" s="112">
        <v>390</v>
      </c>
      <c r="Y52" s="112">
        <v>389</v>
      </c>
      <c r="Z52" s="112">
        <v>372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355</v>
      </c>
      <c r="W53" s="112">
        <v>353</v>
      </c>
      <c r="X53" s="112">
        <v>395</v>
      </c>
      <c r="Y53" s="112">
        <v>387</v>
      </c>
      <c r="Z53" s="112">
        <v>403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462</v>
      </c>
      <c r="W54" s="112">
        <v>416</v>
      </c>
      <c r="X54" s="112">
        <v>435</v>
      </c>
      <c r="Y54" s="112">
        <v>410</v>
      </c>
      <c r="Z54" s="112">
        <v>398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398</v>
      </c>
      <c r="W55" s="112">
        <v>357</v>
      </c>
      <c r="X55" s="112">
        <v>377</v>
      </c>
      <c r="Y55" s="112">
        <v>380</v>
      </c>
      <c r="Z55" s="112">
        <v>383</v>
      </c>
    </row>
    <row r="56" spans="1:26" ht="15" customHeight="1" x14ac:dyDescent="0.25">
      <c r="S56" s="115" t="s">
        <v>48</v>
      </c>
      <c r="T56" s="115"/>
      <c r="U56" s="112"/>
      <c r="V56" s="112">
        <v>192</v>
      </c>
      <c r="W56" s="112">
        <v>190</v>
      </c>
      <c r="X56" s="112">
        <v>221</v>
      </c>
      <c r="Y56" s="112">
        <v>219</v>
      </c>
      <c r="Z56" s="112">
        <v>236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91</v>
      </c>
      <c r="W57" s="112">
        <v>80</v>
      </c>
      <c r="X57" s="112">
        <v>96</v>
      </c>
      <c r="Y57" s="112">
        <v>97</v>
      </c>
      <c r="Z57" s="112">
        <v>87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28</v>
      </c>
      <c r="W58" s="112">
        <v>32</v>
      </c>
      <c r="X58" s="112">
        <v>29</v>
      </c>
      <c r="Y58" s="112">
        <v>41</v>
      </c>
      <c r="Z58" s="112">
        <v>46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19</v>
      </c>
      <c r="W59" s="112">
        <v>7</v>
      </c>
      <c r="X59" s="112">
        <v>11</v>
      </c>
      <c r="Y59" s="112">
        <v>10</v>
      </c>
      <c r="Z59" s="112">
        <v>14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12</v>
      </c>
      <c r="W60" s="112">
        <v>10</v>
      </c>
      <c r="X60" s="112">
        <v>6</v>
      </c>
      <c r="Y60" s="112">
        <v>9</v>
      </c>
      <c r="Z60" s="112">
        <v>12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4457</v>
      </c>
      <c r="W61" s="112">
        <v>4159</v>
      </c>
      <c r="X61" s="112">
        <v>4362</v>
      </c>
      <c r="Y61" s="112">
        <v>4601</v>
      </c>
      <c r="Z61" s="112">
        <v>4777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7</v>
      </c>
      <c r="W63" s="112">
        <v>8</v>
      </c>
      <c r="X63" s="112">
        <v>8</v>
      </c>
      <c r="Y63" s="112">
        <v>27</v>
      </c>
      <c r="Z63" s="112">
        <v>24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96</v>
      </c>
      <c r="W64" s="112">
        <v>95</v>
      </c>
      <c r="X64" s="112">
        <v>93</v>
      </c>
      <c r="Y64" s="112">
        <v>134</v>
      </c>
      <c r="Z64" s="112">
        <v>130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Berri and Barmera (2021-22)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332</v>
      </c>
      <c r="W65" s="112">
        <v>251</v>
      </c>
      <c r="X65" s="112">
        <v>299</v>
      </c>
      <c r="Y65" s="112">
        <v>309</v>
      </c>
      <c r="Z65" s="112">
        <v>286</v>
      </c>
    </row>
    <row r="66" spans="1:26" x14ac:dyDescent="0.25">
      <c r="S66" s="115" t="s">
        <v>39</v>
      </c>
      <c r="T66" s="115"/>
      <c r="U66" s="112"/>
      <c r="V66" s="112">
        <v>362</v>
      </c>
      <c r="W66" s="112">
        <v>307</v>
      </c>
      <c r="X66" s="112">
        <v>326</v>
      </c>
      <c r="Y66" s="112">
        <v>311</v>
      </c>
      <c r="Z66" s="112">
        <v>418</v>
      </c>
    </row>
    <row r="67" spans="1:26" x14ac:dyDescent="0.25">
      <c r="S67" s="115" t="s">
        <v>40</v>
      </c>
      <c r="T67" s="115"/>
      <c r="U67" s="112"/>
      <c r="V67" s="112">
        <v>363</v>
      </c>
      <c r="W67" s="112">
        <v>397</v>
      </c>
      <c r="X67" s="112">
        <v>415</v>
      </c>
      <c r="Y67" s="112">
        <v>429</v>
      </c>
      <c r="Z67" s="112">
        <v>413</v>
      </c>
    </row>
    <row r="68" spans="1:26" x14ac:dyDescent="0.25">
      <c r="S68" s="115" t="s">
        <v>41</v>
      </c>
      <c r="T68" s="115"/>
      <c r="U68" s="112"/>
      <c r="V68" s="112">
        <v>321</v>
      </c>
      <c r="W68" s="112">
        <v>306</v>
      </c>
      <c r="X68" s="112">
        <v>303</v>
      </c>
      <c r="Y68" s="112">
        <v>342</v>
      </c>
      <c r="Z68" s="112">
        <v>377</v>
      </c>
    </row>
    <row r="69" spans="1:26" x14ac:dyDescent="0.25">
      <c r="S69" s="115" t="s">
        <v>42</v>
      </c>
      <c r="T69" s="115"/>
      <c r="U69" s="112"/>
      <c r="V69" s="112">
        <v>325</v>
      </c>
      <c r="W69" s="112">
        <v>356</v>
      </c>
      <c r="X69" s="112">
        <v>362</v>
      </c>
      <c r="Y69" s="112">
        <v>391</v>
      </c>
      <c r="Z69" s="112">
        <v>408</v>
      </c>
    </row>
    <row r="70" spans="1:26" x14ac:dyDescent="0.25">
      <c r="S70" s="115" t="s">
        <v>43</v>
      </c>
      <c r="T70" s="115"/>
      <c r="U70" s="112"/>
      <c r="V70" s="112">
        <v>337</v>
      </c>
      <c r="W70" s="112">
        <v>320</v>
      </c>
      <c r="X70" s="112">
        <v>324</v>
      </c>
      <c r="Y70" s="112">
        <v>353</v>
      </c>
      <c r="Z70" s="112">
        <v>358</v>
      </c>
    </row>
    <row r="71" spans="1:26" x14ac:dyDescent="0.25">
      <c r="S71" s="115" t="s">
        <v>44</v>
      </c>
      <c r="T71" s="115"/>
      <c r="U71" s="112"/>
      <c r="V71" s="112">
        <v>409</v>
      </c>
      <c r="W71" s="112">
        <v>401</v>
      </c>
      <c r="X71" s="112">
        <v>382</v>
      </c>
      <c r="Y71" s="112">
        <v>344</v>
      </c>
      <c r="Z71" s="112">
        <v>385</v>
      </c>
    </row>
    <row r="72" spans="1:26" x14ac:dyDescent="0.25">
      <c r="S72" s="115" t="s">
        <v>45</v>
      </c>
      <c r="T72" s="115"/>
      <c r="U72" s="112"/>
      <c r="V72" s="112">
        <v>399</v>
      </c>
      <c r="W72" s="112">
        <v>363</v>
      </c>
      <c r="X72" s="112">
        <v>394</v>
      </c>
      <c r="Y72" s="112">
        <v>410</v>
      </c>
      <c r="Z72" s="112">
        <v>411</v>
      </c>
    </row>
    <row r="73" spans="1:26" x14ac:dyDescent="0.25">
      <c r="S73" s="115" t="s">
        <v>46</v>
      </c>
      <c r="T73" s="115"/>
      <c r="U73" s="112"/>
      <c r="V73" s="112">
        <v>456</v>
      </c>
      <c r="W73" s="112">
        <v>418</v>
      </c>
      <c r="X73" s="112">
        <v>423</v>
      </c>
      <c r="Y73" s="112">
        <v>391</v>
      </c>
      <c r="Z73" s="112">
        <v>414</v>
      </c>
    </row>
    <row r="74" spans="1:26" x14ac:dyDescent="0.25">
      <c r="S74" s="115" t="s">
        <v>47</v>
      </c>
      <c r="T74" s="115"/>
      <c r="U74" s="112"/>
      <c r="V74" s="112">
        <v>305</v>
      </c>
      <c r="W74" s="112">
        <v>314</v>
      </c>
      <c r="X74" s="112">
        <v>325</v>
      </c>
      <c r="Y74" s="112">
        <v>339</v>
      </c>
      <c r="Z74" s="112">
        <v>384</v>
      </c>
    </row>
    <row r="75" spans="1:26" x14ac:dyDescent="0.25">
      <c r="S75" s="115" t="s">
        <v>48</v>
      </c>
      <c r="T75" s="115"/>
      <c r="U75" s="112"/>
      <c r="V75" s="112">
        <v>157</v>
      </c>
      <c r="W75" s="112">
        <v>151</v>
      </c>
      <c r="X75" s="112">
        <v>175</v>
      </c>
      <c r="Y75" s="112">
        <v>194</v>
      </c>
      <c r="Z75" s="112">
        <v>202</v>
      </c>
    </row>
    <row r="76" spans="1:26" x14ac:dyDescent="0.25">
      <c r="S76" s="115" t="s">
        <v>49</v>
      </c>
      <c r="T76" s="115"/>
      <c r="U76" s="112"/>
      <c r="V76" s="112">
        <v>55</v>
      </c>
      <c r="W76" s="112">
        <v>54</v>
      </c>
      <c r="X76" s="112">
        <v>55</v>
      </c>
      <c r="Y76" s="112">
        <v>72</v>
      </c>
      <c r="Z76" s="112">
        <v>70</v>
      </c>
    </row>
    <row r="77" spans="1:26" x14ac:dyDescent="0.25">
      <c r="S77" s="115" t="s">
        <v>50</v>
      </c>
      <c r="T77" s="115"/>
      <c r="U77" s="112"/>
      <c r="V77" s="112">
        <v>30</v>
      </c>
      <c r="W77" s="112">
        <v>22</v>
      </c>
      <c r="X77" s="112">
        <v>27</v>
      </c>
      <c r="Y77" s="112">
        <v>28</v>
      </c>
      <c r="Z77" s="112">
        <v>32</v>
      </c>
    </row>
    <row r="78" spans="1:26" x14ac:dyDescent="0.25">
      <c r="S78" s="115" t="s">
        <v>51</v>
      </c>
      <c r="T78" s="115"/>
      <c r="U78" s="112"/>
      <c r="V78" s="112">
        <v>16</v>
      </c>
      <c r="W78" s="112">
        <v>14</v>
      </c>
      <c r="X78" s="112">
        <v>19</v>
      </c>
      <c r="Y78" s="112">
        <v>14</v>
      </c>
      <c r="Z78" s="112">
        <v>11</v>
      </c>
    </row>
    <row r="79" spans="1:26" x14ac:dyDescent="0.25">
      <c r="S79" s="115" t="s">
        <v>52</v>
      </c>
      <c r="T79" s="115"/>
      <c r="U79" s="112"/>
      <c r="V79" s="112">
        <v>8</v>
      </c>
      <c r="W79" s="112">
        <v>8</v>
      </c>
      <c r="X79" s="112">
        <v>4</v>
      </c>
      <c r="Y79" s="112">
        <v>6</v>
      </c>
      <c r="Z79" s="112">
        <v>9</v>
      </c>
    </row>
    <row r="80" spans="1:26" x14ac:dyDescent="0.25">
      <c r="S80" s="118" t="s">
        <v>53</v>
      </c>
      <c r="T80" s="118"/>
      <c r="U80" s="112"/>
      <c r="V80" s="112">
        <v>3984</v>
      </c>
      <c r="W80" s="112">
        <v>3776</v>
      </c>
      <c r="X80" s="112">
        <v>3942</v>
      </c>
      <c r="Y80" s="112">
        <v>4094</v>
      </c>
      <c r="Z80" s="112">
        <v>4328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Berri and Barmera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207</v>
      </c>
      <c r="W83" s="112">
        <v>207</v>
      </c>
      <c r="X83" s="112">
        <v>210</v>
      </c>
      <c r="Y83" s="112">
        <v>211</v>
      </c>
      <c r="Z83" s="112">
        <v>229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190</v>
      </c>
      <c r="G84" s="140"/>
      <c r="H84" s="48"/>
      <c r="I84" s="48"/>
      <c r="J84" s="48"/>
      <c r="K84" s="48"/>
      <c r="L84" s="140" t="s">
        <v>0</v>
      </c>
      <c r="M84" s="140"/>
      <c r="N84" s="140" t="s">
        <v>190</v>
      </c>
      <c r="O84" s="140"/>
      <c r="S84" s="115" t="s">
        <v>57</v>
      </c>
      <c r="T84" s="115"/>
      <c r="U84" s="112"/>
      <c r="V84" s="112">
        <v>218</v>
      </c>
      <c r="W84" s="112">
        <v>208</v>
      </c>
      <c r="X84" s="112">
        <v>231</v>
      </c>
      <c r="Y84" s="112">
        <v>210</v>
      </c>
      <c r="Z84" s="112">
        <v>219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2017-18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2017-18</v>
      </c>
      <c r="O85" s="140"/>
      <c r="S85" s="115" t="s">
        <v>185</v>
      </c>
      <c r="T85" s="115"/>
      <c r="U85" s="112"/>
      <c r="V85" s="112">
        <v>435</v>
      </c>
      <c r="W85" s="112">
        <v>421</v>
      </c>
      <c r="X85" s="112">
        <v>423</v>
      </c>
      <c r="Y85" s="112">
        <v>466</v>
      </c>
      <c r="Z85" s="112">
        <v>506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9,114</v>
      </c>
      <c r="D86" s="94">
        <f t="shared" ref="D86:D91" si="4">AD4</f>
        <v>4.7225094794898226E-2</v>
      </c>
      <c r="E86" s="95">
        <f t="shared" ref="E86:E91" si="5">AD4</f>
        <v>4.7225094794898226E-2</v>
      </c>
      <c r="F86" s="94">
        <f t="shared" ref="F86:F91" si="6">AF4</f>
        <v>7.8835227272727293E-2</v>
      </c>
      <c r="G86" s="95">
        <f t="shared" ref="G86:G91" si="7">AF4</f>
        <v>7.8835227272727293E-2</v>
      </c>
      <c r="H86" s="97"/>
      <c r="I86" s="97"/>
      <c r="J86" s="139" t="str">
        <f>'State data for spotlight'!J4</f>
        <v>1,514,413</v>
      </c>
      <c r="K86" s="139"/>
      <c r="L86" s="94">
        <f>'State data for spotlight'!L4</f>
        <v>9.9608707048718825E-2</v>
      </c>
      <c r="M86" s="95">
        <f>'State data for spotlight'!L4</f>
        <v>9.9608707048718825E-2</v>
      </c>
      <c r="N86" s="94">
        <f>'State data for spotlight'!N4</f>
        <v>0.18326365128713196</v>
      </c>
      <c r="O86" s="95">
        <f>'State data for spotlight'!N4</f>
        <v>0.18326365128713196</v>
      </c>
      <c r="S86" s="115" t="s">
        <v>186</v>
      </c>
      <c r="T86" s="115"/>
      <c r="U86" s="112"/>
      <c r="V86" s="112">
        <v>145</v>
      </c>
      <c r="W86" s="112">
        <v>146</v>
      </c>
      <c r="X86" s="112">
        <v>148</v>
      </c>
      <c r="Y86" s="112">
        <v>166</v>
      </c>
      <c r="Z86" s="112">
        <v>175</v>
      </c>
    </row>
    <row r="87" spans="1:30" ht="15" customHeight="1" x14ac:dyDescent="0.25">
      <c r="A87" s="96" t="s">
        <v>4</v>
      </c>
      <c r="B87" s="49"/>
      <c r="C87" s="97" t="str">
        <f t="shared" si="3"/>
        <v>4,783</v>
      </c>
      <c r="D87" s="94">
        <f t="shared" si="4"/>
        <v>3.9556618126494136E-2</v>
      </c>
      <c r="E87" s="95">
        <f t="shared" si="5"/>
        <v>3.9556618126494136E-2</v>
      </c>
      <c r="F87" s="94">
        <f t="shared" si="6"/>
        <v>7.2181125308226957E-2</v>
      </c>
      <c r="G87" s="95">
        <f t="shared" si="7"/>
        <v>7.2181125308226957E-2</v>
      </c>
      <c r="H87" s="97"/>
      <c r="I87" s="97"/>
      <c r="J87" s="139" t="str">
        <f>'State data for spotlight'!J5</f>
        <v>761,173</v>
      </c>
      <c r="K87" s="139"/>
      <c r="L87" s="94">
        <f>'State data for spotlight'!L5</f>
        <v>8.820771036521724E-2</v>
      </c>
      <c r="M87" s="95">
        <f>'State data for spotlight'!L5</f>
        <v>8.820771036521724E-2</v>
      </c>
      <c r="N87" s="94">
        <f>'State data for spotlight'!N5</f>
        <v>0.15461673464868042</v>
      </c>
      <c r="O87" s="95">
        <f>'State data for spotlight'!N5</f>
        <v>0.15461673464868042</v>
      </c>
      <c r="S87" s="115" t="s">
        <v>187</v>
      </c>
      <c r="T87" s="115"/>
      <c r="U87" s="112"/>
      <c r="V87" s="112">
        <v>83</v>
      </c>
      <c r="W87" s="112">
        <v>89</v>
      </c>
      <c r="X87" s="112">
        <v>73</v>
      </c>
      <c r="Y87" s="112">
        <v>69</v>
      </c>
      <c r="Z87" s="112">
        <v>78</v>
      </c>
    </row>
    <row r="88" spans="1:30" ht="15" customHeight="1" x14ac:dyDescent="0.25">
      <c r="A88" s="96" t="s">
        <v>5</v>
      </c>
      <c r="B88" s="49"/>
      <c r="C88" s="97" t="str">
        <f t="shared" si="3"/>
        <v>4,333</v>
      </c>
      <c r="D88" s="94">
        <f t="shared" si="4"/>
        <v>5.8378114313629714E-2</v>
      </c>
      <c r="E88" s="95">
        <f t="shared" si="5"/>
        <v>5.8378114313629714E-2</v>
      </c>
      <c r="F88" s="94">
        <f t="shared" si="6"/>
        <v>8.6782041635314666E-2</v>
      </c>
      <c r="G88" s="95">
        <f t="shared" si="7"/>
        <v>8.6782041635314666E-2</v>
      </c>
      <c r="H88" s="97"/>
      <c r="I88" s="97"/>
      <c r="J88" s="139" t="str">
        <f>'State data for spotlight'!J6</f>
        <v>752,279</v>
      </c>
      <c r="K88" s="139"/>
      <c r="L88" s="94">
        <f>'State data for spotlight'!L6</f>
        <v>0.11150035312508311</v>
      </c>
      <c r="M88" s="95">
        <f>'State data for spotlight'!L6</f>
        <v>0.11150035312508311</v>
      </c>
      <c r="N88" s="94">
        <f>'State data for spotlight'!N6</f>
        <v>0.212174288554841</v>
      </c>
      <c r="O88" s="95">
        <f>'State data for spotlight'!N6</f>
        <v>0.212174288554841</v>
      </c>
      <c r="S88" s="115" t="s">
        <v>188</v>
      </c>
      <c r="T88" s="115"/>
      <c r="U88" s="112"/>
      <c r="V88" s="112">
        <v>141</v>
      </c>
      <c r="W88" s="112">
        <v>135</v>
      </c>
      <c r="X88" s="112">
        <v>158</v>
      </c>
      <c r="Y88" s="112">
        <v>147</v>
      </c>
      <c r="Z88" s="112">
        <v>166</v>
      </c>
    </row>
    <row r="89" spans="1:30" ht="15" customHeight="1" x14ac:dyDescent="0.25">
      <c r="A89" s="49" t="s">
        <v>6</v>
      </c>
      <c r="B89" s="49"/>
      <c r="C89" s="97" t="str">
        <f t="shared" si="3"/>
        <v>6,080</v>
      </c>
      <c r="D89" s="94">
        <f t="shared" si="4"/>
        <v>1.7743555406762646E-2</v>
      </c>
      <c r="E89" s="95">
        <f t="shared" si="5"/>
        <v>1.7743555406762646E-2</v>
      </c>
      <c r="F89" s="94">
        <f t="shared" si="6"/>
        <v>4.7372954349698571E-2</v>
      </c>
      <c r="G89" s="95">
        <f t="shared" si="7"/>
        <v>4.7372954349698571E-2</v>
      </c>
      <c r="H89" s="97"/>
      <c r="I89" s="97"/>
      <c r="J89" s="139" t="str">
        <f>'State data for spotlight'!J7</f>
        <v>1,001,542</v>
      </c>
      <c r="K89" s="139"/>
      <c r="L89" s="94">
        <f>'State data for spotlight'!L7</f>
        <v>4.4621130813623067E-2</v>
      </c>
      <c r="M89" s="95">
        <f>'State data for spotlight'!L7</f>
        <v>4.4621130813623067E-2</v>
      </c>
      <c r="N89" s="94">
        <f>'State data for spotlight'!N7</f>
        <v>9.6689701842120446E-2</v>
      </c>
      <c r="O89" s="95">
        <f>'State data for spotlight'!N7</f>
        <v>9.6689701842120446E-2</v>
      </c>
      <c r="S89" s="115" t="s">
        <v>189</v>
      </c>
      <c r="T89" s="115"/>
      <c r="U89" s="112"/>
      <c r="V89" s="112">
        <v>341</v>
      </c>
      <c r="W89" s="112">
        <v>323</v>
      </c>
      <c r="X89" s="112">
        <v>338</v>
      </c>
      <c r="Y89" s="112">
        <v>354</v>
      </c>
      <c r="Z89" s="112">
        <v>350</v>
      </c>
    </row>
    <row r="90" spans="1:30" ht="15" customHeight="1" x14ac:dyDescent="0.25">
      <c r="A90" s="49" t="s">
        <v>96</v>
      </c>
      <c r="B90" s="49"/>
      <c r="C90" s="97" t="str">
        <f t="shared" si="3"/>
        <v>$41,975</v>
      </c>
      <c r="D90" s="94">
        <f t="shared" si="4"/>
        <v>5.8024349053512392E-2</v>
      </c>
      <c r="E90" s="95">
        <f t="shared" si="5"/>
        <v>5.8024349053512392E-2</v>
      </c>
      <c r="F90" s="94">
        <f t="shared" si="6"/>
        <v>0.1347051077814414</v>
      </c>
      <c r="G90" s="95">
        <f t="shared" si="7"/>
        <v>0.1347051077814414</v>
      </c>
      <c r="H90" s="97"/>
      <c r="I90" s="97"/>
      <c r="J90" s="97"/>
      <c r="K90" s="97" t="str">
        <f>'State data for spotlight'!J8</f>
        <v>$45,481</v>
      </c>
      <c r="L90" s="94">
        <f>'State data for spotlight'!L8</f>
        <v>-7.6896036558571357E-4</v>
      </c>
      <c r="M90" s="95">
        <f>'State data for spotlight'!L8</f>
        <v>-7.6896036558571357E-4</v>
      </c>
      <c r="N90" s="94">
        <f>'State data for spotlight'!N8</f>
        <v>6.4433558502420718E-2</v>
      </c>
      <c r="O90" s="95">
        <f>'State data for spotlight'!N8</f>
        <v>6.4433558502420718E-2</v>
      </c>
      <c r="S90" s="115" t="s">
        <v>58</v>
      </c>
      <c r="T90" s="115"/>
      <c r="U90" s="112"/>
      <c r="V90" s="112">
        <v>657</v>
      </c>
      <c r="W90" s="112">
        <v>656</v>
      </c>
      <c r="X90" s="112">
        <v>678</v>
      </c>
      <c r="Y90" s="112">
        <v>692</v>
      </c>
      <c r="Z90" s="112">
        <v>665</v>
      </c>
    </row>
    <row r="91" spans="1:30" ht="15" customHeight="1" x14ac:dyDescent="0.25">
      <c r="A91" s="49" t="s">
        <v>7</v>
      </c>
      <c r="B91" s="49"/>
      <c r="C91" s="97" t="str">
        <f t="shared" si="3"/>
        <v>$312.8 mil</v>
      </c>
      <c r="D91" s="94">
        <f t="shared" si="4"/>
        <v>7.222659748587934E-2</v>
      </c>
      <c r="E91" s="95">
        <f t="shared" si="5"/>
        <v>7.222659748587934E-2</v>
      </c>
      <c r="F91" s="94">
        <f t="shared" si="6"/>
        <v>0.21184905616399696</v>
      </c>
      <c r="G91" s="95">
        <f t="shared" si="7"/>
        <v>0.21184905616399696</v>
      </c>
      <c r="H91" s="97"/>
      <c r="I91" s="97"/>
      <c r="J91" s="97"/>
      <c r="K91" s="97" t="str">
        <f>'State data for spotlight'!J9</f>
        <v>$63.1 bil</v>
      </c>
      <c r="L91" s="94">
        <f>'State data for spotlight'!L9</f>
        <v>8.5795971195826271E-2</v>
      </c>
      <c r="M91" s="95">
        <f>'State data for spotlight'!L9</f>
        <v>8.5795971195826271E-2</v>
      </c>
      <c r="N91" s="94">
        <f>'State data for spotlight'!N9</f>
        <v>0.25141602644572436</v>
      </c>
      <c r="O91" s="95">
        <f>'State data for spotlight'!N9</f>
        <v>0.25141602644572436</v>
      </c>
      <c r="S91" s="118" t="s">
        <v>53</v>
      </c>
      <c r="T91" s="118"/>
      <c r="U91" s="112"/>
      <c r="V91" s="112">
        <v>3081</v>
      </c>
      <c r="W91" s="112">
        <v>2924</v>
      </c>
      <c r="X91" s="112">
        <v>3122</v>
      </c>
      <c r="Y91" s="112">
        <v>3197</v>
      </c>
      <c r="Z91" s="112">
        <v>3245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191</v>
      </c>
      <c r="S93" s="115" t="s">
        <v>56</v>
      </c>
      <c r="T93" s="115"/>
      <c r="U93" s="112"/>
      <c r="V93" s="112">
        <v>162</v>
      </c>
      <c r="W93" s="112">
        <v>164</v>
      </c>
      <c r="X93" s="112">
        <v>168</v>
      </c>
      <c r="Y93" s="112">
        <v>166</v>
      </c>
      <c r="Z93" s="112">
        <v>188</v>
      </c>
    </row>
    <row r="94" spans="1:30" ht="15" customHeight="1" x14ac:dyDescent="0.25">
      <c r="A94" s="135" t="s">
        <v>192</v>
      </c>
      <c r="S94" s="115" t="s">
        <v>57</v>
      </c>
      <c r="T94" s="115"/>
      <c r="U94" s="112"/>
      <c r="V94" s="112">
        <v>396</v>
      </c>
      <c r="W94" s="112">
        <v>399</v>
      </c>
      <c r="X94" s="112">
        <v>402</v>
      </c>
      <c r="Y94" s="112">
        <v>415</v>
      </c>
      <c r="Z94" s="112">
        <v>417</v>
      </c>
    </row>
    <row r="95" spans="1:30" ht="15" customHeight="1" x14ac:dyDescent="0.25">
      <c r="A95" s="136" t="s">
        <v>266</v>
      </c>
      <c r="S95" s="115" t="s">
        <v>185</v>
      </c>
      <c r="T95" s="115"/>
      <c r="U95" s="112"/>
      <c r="V95" s="112">
        <v>108</v>
      </c>
      <c r="W95" s="112">
        <v>101</v>
      </c>
      <c r="X95" s="112">
        <v>100</v>
      </c>
      <c r="Y95" s="112">
        <v>105</v>
      </c>
      <c r="Z95" s="112">
        <v>110</v>
      </c>
    </row>
    <row r="96" spans="1:30" ht="15" customHeight="1" x14ac:dyDescent="0.25">
      <c r="A96" s="134" t="s">
        <v>258</v>
      </c>
      <c r="S96" s="115" t="s">
        <v>186</v>
      </c>
      <c r="T96" s="115"/>
      <c r="U96" s="112"/>
      <c r="V96" s="112">
        <v>468</v>
      </c>
      <c r="W96" s="112">
        <v>477</v>
      </c>
      <c r="X96" s="112">
        <v>497</v>
      </c>
      <c r="Y96" s="112">
        <v>525</v>
      </c>
      <c r="Z96" s="112">
        <v>573</v>
      </c>
    </row>
    <row r="97" spans="1:32" ht="15" customHeight="1" x14ac:dyDescent="0.25">
      <c r="A97" s="136" t="s">
        <v>269</v>
      </c>
      <c r="S97" s="115" t="s">
        <v>187</v>
      </c>
      <c r="T97" s="115"/>
      <c r="U97" s="112"/>
      <c r="V97" s="112">
        <v>395</v>
      </c>
      <c r="W97" s="112">
        <v>365</v>
      </c>
      <c r="X97" s="112">
        <v>369</v>
      </c>
      <c r="Y97" s="112">
        <v>372</v>
      </c>
      <c r="Z97" s="112">
        <v>361</v>
      </c>
    </row>
    <row r="98" spans="1:32" ht="15" customHeight="1" x14ac:dyDescent="0.25">
      <c r="A98" s="136" t="s">
        <v>275</v>
      </c>
      <c r="S98" s="115" t="s">
        <v>188</v>
      </c>
      <c r="T98" s="115"/>
      <c r="U98" s="112"/>
      <c r="V98" s="112">
        <v>253</v>
      </c>
      <c r="W98" s="112">
        <v>241</v>
      </c>
      <c r="X98" s="112">
        <v>253</v>
      </c>
      <c r="Y98" s="112">
        <v>258</v>
      </c>
      <c r="Z98" s="112">
        <v>260</v>
      </c>
    </row>
    <row r="99" spans="1:32" ht="15" customHeight="1" x14ac:dyDescent="0.25">
      <c r="S99" s="115" t="s">
        <v>189</v>
      </c>
      <c r="T99" s="115"/>
      <c r="U99" s="112"/>
      <c r="V99" s="112">
        <v>21</v>
      </c>
      <c r="W99" s="112">
        <v>19</v>
      </c>
      <c r="X99" s="112">
        <v>24</v>
      </c>
      <c r="Y99" s="112">
        <v>34</v>
      </c>
      <c r="Z99" s="112">
        <v>26</v>
      </c>
    </row>
    <row r="100" spans="1:32" ht="15" customHeight="1" x14ac:dyDescent="0.25">
      <c r="S100" s="115" t="s">
        <v>58</v>
      </c>
      <c r="T100" s="115"/>
      <c r="U100" s="112"/>
      <c r="V100" s="112">
        <v>346</v>
      </c>
      <c r="W100" s="112">
        <v>356</v>
      </c>
      <c r="X100" s="112">
        <v>388</v>
      </c>
      <c r="Y100" s="112">
        <v>378</v>
      </c>
      <c r="Z100" s="112">
        <v>367</v>
      </c>
    </row>
    <row r="101" spans="1:32" x14ac:dyDescent="0.25">
      <c r="A101" s="18"/>
      <c r="S101" s="118" t="s">
        <v>53</v>
      </c>
      <c r="T101" s="118"/>
      <c r="U101" s="112"/>
      <c r="V101" s="112">
        <v>2721</v>
      </c>
      <c r="W101" s="112">
        <v>2581</v>
      </c>
      <c r="X101" s="112">
        <v>2739</v>
      </c>
      <c r="Y101" s="112">
        <v>2767</v>
      </c>
      <c r="Z101" s="112">
        <v>2839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184</v>
      </c>
      <c r="W103" s="106" t="s">
        <v>193</v>
      </c>
      <c r="X103" s="106" t="s">
        <v>261</v>
      </c>
      <c r="Y103" s="106" t="s">
        <v>267</v>
      </c>
      <c r="Z103" s="106" t="s">
        <v>273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5813</v>
      </c>
      <c r="W104" s="112">
        <v>5768</v>
      </c>
      <c r="X104" s="112">
        <v>6291</v>
      </c>
      <c r="Y104" s="112">
        <v>6412</v>
      </c>
      <c r="Z104" s="112">
        <v>6767</v>
      </c>
      <c r="AB104" s="109" t="str">
        <f>TEXT(Z104,"###,###")</f>
        <v>6,767</v>
      </c>
      <c r="AD104" s="130">
        <f>Z104/($Z$4)*100</f>
        <v>74.248409041035771</v>
      </c>
      <c r="AF104" s="109"/>
    </row>
    <row r="105" spans="1:32" x14ac:dyDescent="0.25">
      <c r="S105" s="115" t="s">
        <v>17</v>
      </c>
      <c r="T105" s="115"/>
      <c r="U105" s="112"/>
      <c r="V105" s="112">
        <v>1374</v>
      </c>
      <c r="W105" s="112">
        <v>1328</v>
      </c>
      <c r="X105" s="112">
        <v>1313</v>
      </c>
      <c r="Y105" s="112">
        <v>1321</v>
      </c>
      <c r="Z105" s="112">
        <v>1446</v>
      </c>
      <c r="AB105" s="109" t="str">
        <f>TEXT(Z105,"###,###")</f>
        <v>1,446</v>
      </c>
      <c r="AD105" s="130">
        <f>Z105/($Z$4)*100</f>
        <v>15.865701119157341</v>
      </c>
      <c r="AF105" s="109"/>
    </row>
    <row r="106" spans="1:32" x14ac:dyDescent="0.25">
      <c r="S106" s="118" t="s">
        <v>53</v>
      </c>
      <c r="T106" s="118"/>
      <c r="U106" s="120"/>
      <c r="V106" s="120">
        <v>7187</v>
      </c>
      <c r="W106" s="120">
        <v>7096</v>
      </c>
      <c r="X106" s="120">
        <v>7604</v>
      </c>
      <c r="Y106" s="120">
        <v>7733</v>
      </c>
      <c r="Z106" s="120">
        <v>8213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1228</v>
      </c>
      <c r="W108" s="112">
        <v>1127</v>
      </c>
      <c r="X108" s="112">
        <v>1154</v>
      </c>
      <c r="Y108" s="112">
        <v>1200</v>
      </c>
      <c r="Z108" s="112">
        <v>1216</v>
      </c>
      <c r="AB108" s="109" t="str">
        <f>TEXT(Z108,"###,###")</f>
        <v>1,216</v>
      </c>
      <c r="AD108" s="130">
        <f>Z108/($Z$4)*100</f>
        <v>13.342111037963573</v>
      </c>
      <c r="AF108" s="109"/>
    </row>
    <row r="109" spans="1:32" x14ac:dyDescent="0.25">
      <c r="S109" s="115" t="s">
        <v>20</v>
      </c>
      <c r="T109" s="115"/>
      <c r="U109" s="112"/>
      <c r="V109" s="112">
        <v>1304</v>
      </c>
      <c r="W109" s="112">
        <v>1157</v>
      </c>
      <c r="X109" s="112">
        <v>1312</v>
      </c>
      <c r="Y109" s="112">
        <v>1307</v>
      </c>
      <c r="Z109" s="112">
        <v>1356</v>
      </c>
      <c r="AB109" s="109" t="str">
        <f>TEXT(Z109,"###,###")</f>
        <v>1,356</v>
      </c>
      <c r="AD109" s="130">
        <f>Z109/($Z$4)*100</f>
        <v>14.87820934825543</v>
      </c>
      <c r="AF109" s="109"/>
    </row>
    <row r="110" spans="1:32" x14ac:dyDescent="0.25">
      <c r="S110" s="115" t="s">
        <v>21</v>
      </c>
      <c r="T110" s="115"/>
      <c r="U110" s="112"/>
      <c r="V110" s="112">
        <v>1994</v>
      </c>
      <c r="W110" s="112">
        <v>1924</v>
      </c>
      <c r="X110" s="112">
        <v>2053</v>
      </c>
      <c r="Y110" s="112">
        <v>2262</v>
      </c>
      <c r="Z110" s="112">
        <v>2395</v>
      </c>
      <c r="AB110" s="109" t="str">
        <f>TEXT(Z110,"###,###")</f>
        <v>2,395</v>
      </c>
      <c r="AD110" s="130">
        <f>Z110/($Z$4)*100</f>
        <v>26.278253236778582</v>
      </c>
      <c r="AF110" s="109"/>
    </row>
    <row r="111" spans="1:32" x14ac:dyDescent="0.25">
      <c r="S111" s="115" t="s">
        <v>22</v>
      </c>
      <c r="T111" s="115"/>
      <c r="U111" s="112"/>
      <c r="V111" s="112">
        <v>2661</v>
      </c>
      <c r="W111" s="112">
        <v>2715</v>
      </c>
      <c r="X111" s="112">
        <v>2777</v>
      </c>
      <c r="Y111" s="112">
        <v>2964</v>
      </c>
      <c r="Z111" s="112">
        <v>3251</v>
      </c>
      <c r="AB111" s="109" t="str">
        <f>TEXT(Z111,"###,###")</f>
        <v>3,251</v>
      </c>
      <c r="AD111" s="130">
        <f>Z111/($Z$4)*100</f>
        <v>35.670397191134519</v>
      </c>
      <c r="AF111" s="109"/>
    </row>
    <row r="112" spans="1:32" x14ac:dyDescent="0.25">
      <c r="S112" s="118" t="s">
        <v>53</v>
      </c>
      <c r="T112" s="118"/>
      <c r="U112" s="112"/>
      <c r="V112" s="112">
        <v>8443</v>
      </c>
      <c r="W112" s="112">
        <v>7931</v>
      </c>
      <c r="X112" s="112">
        <v>8304</v>
      </c>
      <c r="Y112" s="112">
        <v>8703</v>
      </c>
      <c r="Z112" s="112">
        <v>9115</v>
      </c>
    </row>
    <row r="113" spans="19:32" x14ac:dyDescent="0.25">
      <c r="AB113" s="125" t="s">
        <v>24</v>
      </c>
      <c r="AC113" s="106"/>
      <c r="AD113" s="106" t="s">
        <v>182</v>
      </c>
      <c r="AF113" s="106" t="s">
        <v>183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43.43</v>
      </c>
      <c r="W118" s="131">
        <v>43.08</v>
      </c>
      <c r="X118" s="131">
        <v>43.36</v>
      </c>
      <c r="Y118" s="131">
        <v>42.89</v>
      </c>
      <c r="Z118" s="131">
        <v>42.86</v>
      </c>
      <c r="AB118" s="109" t="str">
        <f>TEXT(Z118,"##.0")</f>
        <v>42.9</v>
      </c>
    </row>
    <row r="120" spans="19:32" x14ac:dyDescent="0.25">
      <c r="S120" s="101" t="s">
        <v>98</v>
      </c>
      <c r="T120" s="112"/>
      <c r="U120" s="112"/>
      <c r="V120" s="112">
        <v>4506</v>
      </c>
      <c r="W120" s="112">
        <v>4369</v>
      </c>
      <c r="X120" s="112">
        <v>4620</v>
      </c>
      <c r="Y120" s="112">
        <v>4754</v>
      </c>
      <c r="Z120" s="112">
        <v>4874</v>
      </c>
      <c r="AB120" s="109" t="str">
        <f>TEXT(Z120,"###,###")</f>
        <v>4,874</v>
      </c>
    </row>
    <row r="121" spans="19:32" x14ac:dyDescent="0.25">
      <c r="S121" s="101" t="s">
        <v>99</v>
      </c>
      <c r="T121" s="112"/>
      <c r="U121" s="112"/>
      <c r="V121" s="112">
        <v>719</v>
      </c>
      <c r="W121" s="112">
        <v>598</v>
      </c>
      <c r="X121" s="112">
        <v>676</v>
      </c>
      <c r="Y121" s="112">
        <v>649</v>
      </c>
      <c r="Z121" s="112">
        <v>642</v>
      </c>
      <c r="AB121" s="109" t="str">
        <f>TEXT(Z121,"###,###")</f>
        <v>642</v>
      </c>
    </row>
    <row r="122" spans="19:32" x14ac:dyDescent="0.25">
      <c r="S122" s="101" t="s">
        <v>100</v>
      </c>
      <c r="T122" s="112"/>
      <c r="U122" s="112"/>
      <c r="V122" s="112">
        <v>574</v>
      </c>
      <c r="W122" s="112">
        <v>543</v>
      </c>
      <c r="X122" s="112">
        <v>569</v>
      </c>
      <c r="Y122" s="112">
        <v>567</v>
      </c>
      <c r="Z122" s="112">
        <v>575</v>
      </c>
      <c r="AB122" s="109" t="str">
        <f>TEXT(Z122,"###,###")</f>
        <v>575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5080</v>
      </c>
      <c r="W124" s="112">
        <v>4912</v>
      </c>
      <c r="X124" s="112">
        <v>5189</v>
      </c>
      <c r="Y124" s="112">
        <v>5321</v>
      </c>
      <c r="Z124" s="112">
        <v>5449</v>
      </c>
      <c r="AB124" s="109" t="str">
        <f>TEXT(Z124,"###,###")</f>
        <v>5,449</v>
      </c>
      <c r="AD124" s="127">
        <f>Z124/$Z$7*100</f>
        <v>89.621710526315795</v>
      </c>
    </row>
    <row r="125" spans="19:32" x14ac:dyDescent="0.25">
      <c r="S125" s="101" t="s">
        <v>102</v>
      </c>
      <c r="T125" s="112"/>
      <c r="U125" s="112"/>
      <c r="V125" s="112">
        <v>1293</v>
      </c>
      <c r="W125" s="112">
        <v>1141</v>
      </c>
      <c r="X125" s="112">
        <v>1245</v>
      </c>
      <c r="Y125" s="112">
        <v>1216</v>
      </c>
      <c r="Z125" s="112">
        <v>1217</v>
      </c>
      <c r="AB125" s="109" t="str">
        <f>TEXT(Z125,"###,###")</f>
        <v>1,217</v>
      </c>
      <c r="AD125" s="127">
        <f>Z125/$Z$7*100</f>
        <v>20.016447368421055</v>
      </c>
    </row>
    <row r="127" spans="19:32" x14ac:dyDescent="0.25">
      <c r="S127" s="101" t="s">
        <v>103</v>
      </c>
      <c r="T127" s="112"/>
      <c r="U127" s="112"/>
      <c r="V127" s="112">
        <v>3084</v>
      </c>
      <c r="W127" s="112">
        <v>2923</v>
      </c>
      <c r="X127" s="112">
        <v>3128</v>
      </c>
      <c r="Y127" s="112">
        <v>3195</v>
      </c>
      <c r="Z127" s="112">
        <v>3243</v>
      </c>
      <c r="AB127" s="109" t="str">
        <f>TEXT(Z127,"###,###")</f>
        <v>3,243</v>
      </c>
      <c r="AD127" s="127">
        <f>Z127/$Z$7*100</f>
        <v>53.338815789473685</v>
      </c>
    </row>
    <row r="128" spans="19:32" x14ac:dyDescent="0.25">
      <c r="S128" s="101" t="s">
        <v>104</v>
      </c>
      <c r="T128" s="112"/>
      <c r="U128" s="112"/>
      <c r="V128" s="112">
        <v>2718</v>
      </c>
      <c r="W128" s="112">
        <v>2582</v>
      </c>
      <c r="X128" s="112">
        <v>2743</v>
      </c>
      <c r="Y128" s="112">
        <v>2767</v>
      </c>
      <c r="Z128" s="112">
        <v>2840</v>
      </c>
      <c r="AB128" s="109" t="str">
        <f>TEXT(Z128,"###,###")</f>
        <v>2,840</v>
      </c>
      <c r="AD128" s="127">
        <f>Z128/$Z$7*100</f>
        <v>46.710526315789473</v>
      </c>
    </row>
    <row r="130" spans="19:20" x14ac:dyDescent="0.25">
      <c r="S130" s="101" t="s">
        <v>262</v>
      </c>
      <c r="T130" s="127">
        <v>80.16447368421052</v>
      </c>
    </row>
    <row r="131" spans="19:20" x14ac:dyDescent="0.25">
      <c r="S131" s="101" t="s">
        <v>263</v>
      </c>
      <c r="T131" s="127">
        <v>10.559210526315789</v>
      </c>
    </row>
    <row r="132" spans="19:20" x14ac:dyDescent="0.25">
      <c r="S132" s="101" t="s">
        <v>264</v>
      </c>
      <c r="T132" s="127">
        <v>9.4572368421052619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637DA5F4-A7CA-4059-8EA4-6F7592796E4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FA7E1D61-B438-4285-82E2-3A22F9FFEBC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6D98A99F-79FE-4897-8682-CECD949CD05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9A7CA82F-9551-4AC1-BA8E-4A761F347EC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72</vt:i4>
      </vt:variant>
      <vt:variant>
        <vt:lpstr>Named Ranges</vt:lpstr>
      </vt:variant>
      <vt:variant>
        <vt:i4>70</vt:i4>
      </vt:variant>
    </vt:vector>
  </HeadingPairs>
  <TitlesOfParts>
    <vt:vector size="142" baseType="lpstr">
      <vt:lpstr>Contents</vt:lpstr>
      <vt:lpstr>Table 10.1</vt:lpstr>
      <vt:lpstr>Table 10.2</vt:lpstr>
      <vt:lpstr>Table 10.3</vt:lpstr>
      <vt:lpstr>Table 10.4</vt:lpstr>
      <vt:lpstr>Table 10.5</vt:lpstr>
      <vt:lpstr>Table 10.6</vt:lpstr>
      <vt:lpstr>Table 10.7</vt:lpstr>
      <vt:lpstr>Table 10.8</vt:lpstr>
      <vt:lpstr>Table 10.9</vt:lpstr>
      <vt:lpstr>Table 10.10</vt:lpstr>
      <vt:lpstr>Table 10.11</vt:lpstr>
      <vt:lpstr>Table 10.12</vt:lpstr>
      <vt:lpstr>Table 10.13</vt:lpstr>
      <vt:lpstr>Table 10.14</vt:lpstr>
      <vt:lpstr>Table 10.15</vt:lpstr>
      <vt:lpstr>Table 10.16</vt:lpstr>
      <vt:lpstr>Table 10.17</vt:lpstr>
      <vt:lpstr>Table 10.18</vt:lpstr>
      <vt:lpstr>Table 10.19</vt:lpstr>
      <vt:lpstr>Table 10.20</vt:lpstr>
      <vt:lpstr>Table 10.21</vt:lpstr>
      <vt:lpstr>Table 10.22</vt:lpstr>
      <vt:lpstr>Table 10.23</vt:lpstr>
      <vt:lpstr>Table 10.24</vt:lpstr>
      <vt:lpstr>Table 10.25</vt:lpstr>
      <vt:lpstr>Table 10.26</vt:lpstr>
      <vt:lpstr>Table 10.27</vt:lpstr>
      <vt:lpstr>Table 10.28</vt:lpstr>
      <vt:lpstr>Table 10.29</vt:lpstr>
      <vt:lpstr>Table 10.30</vt:lpstr>
      <vt:lpstr>Table 10.31</vt:lpstr>
      <vt:lpstr>Table 10.32</vt:lpstr>
      <vt:lpstr>Table 10.33</vt:lpstr>
      <vt:lpstr>Table 10.34</vt:lpstr>
      <vt:lpstr>Table 10.35</vt:lpstr>
      <vt:lpstr>Table 10.36</vt:lpstr>
      <vt:lpstr>Table 10.37</vt:lpstr>
      <vt:lpstr>Table 10.38</vt:lpstr>
      <vt:lpstr>Table 10.39</vt:lpstr>
      <vt:lpstr>Table 10.40</vt:lpstr>
      <vt:lpstr>Table 10.41</vt:lpstr>
      <vt:lpstr>Table 10.42</vt:lpstr>
      <vt:lpstr>Table 10.43</vt:lpstr>
      <vt:lpstr>Table 10.44</vt:lpstr>
      <vt:lpstr>Table 10.45</vt:lpstr>
      <vt:lpstr>Table 10.46</vt:lpstr>
      <vt:lpstr>Table 10.47</vt:lpstr>
      <vt:lpstr>Table 10.48</vt:lpstr>
      <vt:lpstr>Table 10.49</vt:lpstr>
      <vt:lpstr>Table 10.50</vt:lpstr>
      <vt:lpstr>Table 10.51</vt:lpstr>
      <vt:lpstr>Table 10.52</vt:lpstr>
      <vt:lpstr>Table 10.53</vt:lpstr>
      <vt:lpstr>Table 10.54</vt:lpstr>
      <vt:lpstr>Table 10.55</vt:lpstr>
      <vt:lpstr>Table 10.56</vt:lpstr>
      <vt:lpstr>Table 10.57</vt:lpstr>
      <vt:lpstr>Table 10.58</vt:lpstr>
      <vt:lpstr>Table 10.59</vt:lpstr>
      <vt:lpstr>Table 10.60</vt:lpstr>
      <vt:lpstr>Table 10.61</vt:lpstr>
      <vt:lpstr>Table 10.62</vt:lpstr>
      <vt:lpstr>Table 10.63</vt:lpstr>
      <vt:lpstr>Table 10.64</vt:lpstr>
      <vt:lpstr>Table 10.65</vt:lpstr>
      <vt:lpstr>Table 10.66</vt:lpstr>
      <vt:lpstr>Table 10.67</vt:lpstr>
      <vt:lpstr>Table 10.68</vt:lpstr>
      <vt:lpstr>Table 10.69</vt:lpstr>
      <vt:lpstr>Table 10.70</vt:lpstr>
      <vt:lpstr>State data for spotlight</vt:lpstr>
      <vt:lpstr>'Table 10.1'!Print_Area</vt:lpstr>
      <vt:lpstr>'Table 10.10'!Print_Area</vt:lpstr>
      <vt:lpstr>'Table 10.11'!Print_Area</vt:lpstr>
      <vt:lpstr>'Table 10.12'!Print_Area</vt:lpstr>
      <vt:lpstr>'Table 10.13'!Print_Area</vt:lpstr>
      <vt:lpstr>'Table 10.14'!Print_Area</vt:lpstr>
      <vt:lpstr>'Table 10.15'!Print_Area</vt:lpstr>
      <vt:lpstr>'Table 10.16'!Print_Area</vt:lpstr>
      <vt:lpstr>'Table 10.17'!Print_Area</vt:lpstr>
      <vt:lpstr>'Table 10.18'!Print_Area</vt:lpstr>
      <vt:lpstr>'Table 10.19'!Print_Area</vt:lpstr>
      <vt:lpstr>'Table 10.2'!Print_Area</vt:lpstr>
      <vt:lpstr>'Table 10.20'!Print_Area</vt:lpstr>
      <vt:lpstr>'Table 10.21'!Print_Area</vt:lpstr>
      <vt:lpstr>'Table 10.22'!Print_Area</vt:lpstr>
      <vt:lpstr>'Table 10.23'!Print_Area</vt:lpstr>
      <vt:lpstr>'Table 10.24'!Print_Area</vt:lpstr>
      <vt:lpstr>'Table 10.25'!Print_Area</vt:lpstr>
      <vt:lpstr>'Table 10.26'!Print_Area</vt:lpstr>
      <vt:lpstr>'Table 10.27'!Print_Area</vt:lpstr>
      <vt:lpstr>'Table 10.28'!Print_Area</vt:lpstr>
      <vt:lpstr>'Table 10.29'!Print_Area</vt:lpstr>
      <vt:lpstr>'Table 10.3'!Print_Area</vt:lpstr>
      <vt:lpstr>'Table 10.30'!Print_Area</vt:lpstr>
      <vt:lpstr>'Table 10.31'!Print_Area</vt:lpstr>
      <vt:lpstr>'Table 10.32'!Print_Area</vt:lpstr>
      <vt:lpstr>'Table 10.33'!Print_Area</vt:lpstr>
      <vt:lpstr>'Table 10.34'!Print_Area</vt:lpstr>
      <vt:lpstr>'Table 10.35'!Print_Area</vt:lpstr>
      <vt:lpstr>'Table 10.36'!Print_Area</vt:lpstr>
      <vt:lpstr>'Table 10.37'!Print_Area</vt:lpstr>
      <vt:lpstr>'Table 10.38'!Print_Area</vt:lpstr>
      <vt:lpstr>'Table 10.39'!Print_Area</vt:lpstr>
      <vt:lpstr>'Table 10.4'!Print_Area</vt:lpstr>
      <vt:lpstr>'Table 10.40'!Print_Area</vt:lpstr>
      <vt:lpstr>'Table 10.41'!Print_Area</vt:lpstr>
      <vt:lpstr>'Table 10.42'!Print_Area</vt:lpstr>
      <vt:lpstr>'Table 10.43'!Print_Area</vt:lpstr>
      <vt:lpstr>'Table 10.44'!Print_Area</vt:lpstr>
      <vt:lpstr>'Table 10.45'!Print_Area</vt:lpstr>
      <vt:lpstr>'Table 10.46'!Print_Area</vt:lpstr>
      <vt:lpstr>'Table 10.47'!Print_Area</vt:lpstr>
      <vt:lpstr>'Table 10.48'!Print_Area</vt:lpstr>
      <vt:lpstr>'Table 10.49'!Print_Area</vt:lpstr>
      <vt:lpstr>'Table 10.5'!Print_Area</vt:lpstr>
      <vt:lpstr>'Table 10.50'!Print_Area</vt:lpstr>
      <vt:lpstr>'Table 10.51'!Print_Area</vt:lpstr>
      <vt:lpstr>'Table 10.52'!Print_Area</vt:lpstr>
      <vt:lpstr>'Table 10.53'!Print_Area</vt:lpstr>
      <vt:lpstr>'Table 10.54'!Print_Area</vt:lpstr>
      <vt:lpstr>'Table 10.55'!Print_Area</vt:lpstr>
      <vt:lpstr>'Table 10.56'!Print_Area</vt:lpstr>
      <vt:lpstr>'Table 10.57'!Print_Area</vt:lpstr>
      <vt:lpstr>'Table 10.58'!Print_Area</vt:lpstr>
      <vt:lpstr>'Table 10.59'!Print_Area</vt:lpstr>
      <vt:lpstr>'Table 10.6'!Print_Area</vt:lpstr>
      <vt:lpstr>'Table 10.60'!Print_Area</vt:lpstr>
      <vt:lpstr>'Table 10.61'!Print_Area</vt:lpstr>
      <vt:lpstr>'Table 10.62'!Print_Area</vt:lpstr>
      <vt:lpstr>'Table 10.63'!Print_Area</vt:lpstr>
      <vt:lpstr>'Table 10.64'!Print_Area</vt:lpstr>
      <vt:lpstr>'Table 10.65'!Print_Area</vt:lpstr>
      <vt:lpstr>'Table 10.66'!Print_Area</vt:lpstr>
      <vt:lpstr>'Table 10.67'!Print_Area</vt:lpstr>
      <vt:lpstr>'Table 10.68'!Print_Area</vt:lpstr>
      <vt:lpstr>'Table 10.69'!Print_Area</vt:lpstr>
      <vt:lpstr>'Table 10.7'!Print_Area</vt:lpstr>
      <vt:lpstr>'Table 10.70'!Print_Area</vt:lpstr>
      <vt:lpstr>'Table 10.8'!Print_Area</vt:lpstr>
      <vt:lpstr>'Table 10.9'!Print_Area</vt:lpstr>
    </vt:vector>
  </TitlesOfParts>
  <Company>Australian Bureau of Statistics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 Wade1</dc:creator>
  <cp:lastModifiedBy>Tanika Sharman</cp:lastModifiedBy>
  <cp:lastPrinted>2021-10-22T04:48:15Z</cp:lastPrinted>
  <dcterms:created xsi:type="dcterms:W3CDTF">2019-07-02T01:38:47Z</dcterms:created>
  <dcterms:modified xsi:type="dcterms:W3CDTF">2024-11-06T02:33:14Z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2021-05-19T23:35:57Z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dd829078-7429-43a0-921f-a67a55718a78</vt:lpwstr>
  </property>
  <property fmtid="{D5CDD505-2E9C-101B-9397-08002B2CF9AE}" pid="8" name="MSIP_Label_c8e5a7ee-c283-40b0-98eb-fa437df4c031_ContentBits">
    <vt:lpwstr>0</vt:lpwstr>
  </property>
</Properties>
</file>